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00" windowHeight="12825" tabRatio="719" activeTab="1"/>
  </bookViews>
  <sheets>
    <sheet name="第二号第一様式" sheetId="11" r:id="rId1"/>
    <sheet name="第二号第三様式" sheetId="12" r:id="rId2"/>
    <sheet name="法人本部" sheetId="1" r:id="rId3"/>
    <sheet name="ラポール安倍川" sheetId="2" r:id="rId4"/>
    <sheet name="ラポール古庄" sheetId="3" r:id="rId5"/>
    <sheet name="ラポールたけみ" sheetId="4" r:id="rId6"/>
    <sheet name="ラポールあおい" sheetId="5" r:id="rId7"/>
    <sheet name="ラポール川原" sheetId="6" r:id="rId8"/>
    <sheet name="ラポール・ファーム" sheetId="7" r:id="rId9"/>
    <sheet name="ラポール・チャクラ" sheetId="8" r:id="rId10"/>
    <sheet name="ラポール・タスカ" sheetId="9" r:id="rId11"/>
    <sheet name="チャイム" sheetId="10" r:id="rId12"/>
  </sheets>
  <definedNames>
    <definedName name="_xlnm.Print_Titles" localSheetId="11">チャイム!$1:$5</definedName>
    <definedName name="_xlnm.Print_Titles" localSheetId="10">ラポール・タスカ!$1:$5</definedName>
    <definedName name="_xlnm.Print_Titles" localSheetId="9">ラポール・チャクラ!$1:$5</definedName>
    <definedName name="_xlnm.Print_Titles" localSheetId="8">ラポール・ファーム!$1:$5</definedName>
    <definedName name="_xlnm.Print_Titles" localSheetId="6">ラポールあおい!$1:$5</definedName>
    <definedName name="_xlnm.Print_Titles" localSheetId="5">ラポールたけみ!$1:$5</definedName>
    <definedName name="_xlnm.Print_Titles" localSheetId="3">ラポール安倍川!$1:$5</definedName>
    <definedName name="_xlnm.Print_Titles" localSheetId="4">ラポール古庄!$1:$5</definedName>
    <definedName name="_xlnm.Print_Titles" localSheetId="7">ラポール川原!$1:$5</definedName>
    <definedName name="_xlnm.Print_Titles" localSheetId="2">法人本部!$1:$5</definedName>
  </definedNames>
  <calcPr calcId="145621"/>
</workbook>
</file>

<file path=xl/calcChain.xml><?xml version="1.0" encoding="utf-8"?>
<calcChain xmlns="http://schemas.openxmlformats.org/spreadsheetml/2006/main">
  <c r="O60" i="12" l="1"/>
  <c r="Q60" i="12" s="1"/>
  <c r="O59" i="12"/>
  <c r="Q59" i="12" s="1"/>
  <c r="O58" i="12"/>
  <c r="Q58" i="12" s="1"/>
  <c r="Q56" i="12"/>
  <c r="O56" i="12"/>
  <c r="P53" i="12"/>
  <c r="N53" i="12"/>
  <c r="M53" i="12"/>
  <c r="L53" i="12"/>
  <c r="K53" i="12"/>
  <c r="J53" i="12"/>
  <c r="I53" i="12"/>
  <c r="H53" i="12"/>
  <c r="G53" i="12"/>
  <c r="F53" i="12"/>
  <c r="E53" i="12"/>
  <c r="O53" i="12" s="1"/>
  <c r="Q53" i="12" s="1"/>
  <c r="O52" i="12"/>
  <c r="Q52" i="12" s="1"/>
  <c r="O51" i="12"/>
  <c r="Q51" i="12" s="1"/>
  <c r="O50" i="12"/>
  <c r="Q50" i="12" s="1"/>
  <c r="O49" i="12"/>
  <c r="Q49" i="12" s="1"/>
  <c r="O48" i="12"/>
  <c r="Q48" i="12" s="1"/>
  <c r="O47" i="12"/>
  <c r="Q47" i="12" s="1"/>
  <c r="O46" i="12"/>
  <c r="Q46" i="12" s="1"/>
  <c r="O45" i="12"/>
  <c r="Q45" i="12" s="1"/>
  <c r="O44" i="12"/>
  <c r="Q44" i="12" s="1"/>
  <c r="O43" i="12"/>
  <c r="Q43" i="12" s="1"/>
  <c r="O42" i="12"/>
  <c r="Q42" i="12" s="1"/>
  <c r="P41" i="12"/>
  <c r="P54" i="12" s="1"/>
  <c r="N41" i="12"/>
  <c r="N54" i="12" s="1"/>
  <c r="M41" i="12"/>
  <c r="M54" i="12" s="1"/>
  <c r="L41" i="12"/>
  <c r="L54" i="12" s="1"/>
  <c r="K41" i="12"/>
  <c r="K54" i="12" s="1"/>
  <c r="J41" i="12"/>
  <c r="J54" i="12" s="1"/>
  <c r="I41" i="12"/>
  <c r="I54" i="12" s="1"/>
  <c r="H41" i="12"/>
  <c r="H54" i="12" s="1"/>
  <c r="G41" i="12"/>
  <c r="G54" i="12" s="1"/>
  <c r="F41" i="12"/>
  <c r="F54" i="12" s="1"/>
  <c r="E41" i="12"/>
  <c r="O41" i="12" s="1"/>
  <c r="Q41" i="12" s="1"/>
  <c r="Q40" i="12"/>
  <c r="O40" i="12"/>
  <c r="O39" i="12"/>
  <c r="Q39" i="12" s="1"/>
  <c r="Q38" i="12"/>
  <c r="O38" i="12"/>
  <c r="O37" i="12"/>
  <c r="Q37" i="12" s="1"/>
  <c r="Q36" i="12"/>
  <c r="O36" i="12"/>
  <c r="O35" i="12"/>
  <c r="Q35" i="12" s="1"/>
  <c r="Q34" i="12"/>
  <c r="O34" i="12"/>
  <c r="O33" i="12"/>
  <c r="Q33" i="12" s="1"/>
  <c r="Q32" i="12"/>
  <c r="O32" i="12"/>
  <c r="O31" i="12"/>
  <c r="Q31" i="12" s="1"/>
  <c r="N29" i="12"/>
  <c r="J29" i="12"/>
  <c r="F29" i="12"/>
  <c r="P28" i="12"/>
  <c r="N28" i="12"/>
  <c r="M28" i="12"/>
  <c r="L28" i="12"/>
  <c r="K28" i="12"/>
  <c r="K29" i="12" s="1"/>
  <c r="J28" i="12"/>
  <c r="I28" i="12"/>
  <c r="H28" i="12"/>
  <c r="G28" i="12"/>
  <c r="G29" i="12" s="1"/>
  <c r="F28" i="12"/>
  <c r="E28" i="12"/>
  <c r="O27" i="12"/>
  <c r="Q27" i="12" s="1"/>
  <c r="O26" i="12"/>
  <c r="Q26" i="12" s="1"/>
  <c r="P25" i="12"/>
  <c r="P29" i="12" s="1"/>
  <c r="N25" i="12"/>
  <c r="M25" i="12"/>
  <c r="M29" i="12" s="1"/>
  <c r="L25" i="12"/>
  <c r="L29" i="12" s="1"/>
  <c r="K25" i="12"/>
  <c r="J25" i="12"/>
  <c r="I25" i="12"/>
  <c r="I29" i="12" s="1"/>
  <c r="H25" i="12"/>
  <c r="H29" i="12" s="1"/>
  <c r="G25" i="12"/>
  <c r="F25" i="12"/>
  <c r="E25" i="12"/>
  <c r="E29" i="12" s="1"/>
  <c r="Q24" i="12"/>
  <c r="O24" i="12"/>
  <c r="O23" i="12"/>
  <c r="Q23" i="12" s="1"/>
  <c r="P21" i="12"/>
  <c r="N21" i="12"/>
  <c r="M21" i="12"/>
  <c r="L21" i="12"/>
  <c r="K21" i="12"/>
  <c r="J21" i="12"/>
  <c r="I21" i="12"/>
  <c r="H21" i="12"/>
  <c r="G21" i="12"/>
  <c r="F21" i="12"/>
  <c r="O21" i="12" s="1"/>
  <c r="Q21" i="12" s="1"/>
  <c r="E21" i="12"/>
  <c r="O20" i="12"/>
  <c r="Q20" i="12" s="1"/>
  <c r="Q19" i="12"/>
  <c r="O19" i="12"/>
  <c r="O18" i="12"/>
  <c r="Q18" i="12" s="1"/>
  <c r="Q17" i="12"/>
  <c r="O17" i="12"/>
  <c r="O16" i="12"/>
  <c r="Q16" i="12" s="1"/>
  <c r="Q15" i="12"/>
  <c r="O15" i="12"/>
  <c r="O14" i="12"/>
  <c r="Q14" i="12" s="1"/>
  <c r="Q13" i="12"/>
  <c r="O13" i="12"/>
  <c r="O12" i="12"/>
  <c r="Q12" i="12" s="1"/>
  <c r="P11" i="12"/>
  <c r="P22" i="12" s="1"/>
  <c r="P30" i="12" s="1"/>
  <c r="P55" i="12" s="1"/>
  <c r="P57" i="12" s="1"/>
  <c r="P61" i="12" s="1"/>
  <c r="N11" i="12"/>
  <c r="N22" i="12" s="1"/>
  <c r="N30" i="12" s="1"/>
  <c r="N55" i="12" s="1"/>
  <c r="N57" i="12" s="1"/>
  <c r="N61" i="12" s="1"/>
  <c r="M11" i="12"/>
  <c r="M22" i="12" s="1"/>
  <c r="L11" i="12"/>
  <c r="L22" i="12" s="1"/>
  <c r="K11" i="12"/>
  <c r="K22" i="12" s="1"/>
  <c r="J11" i="12"/>
  <c r="J22" i="12" s="1"/>
  <c r="J30" i="12" s="1"/>
  <c r="J55" i="12" s="1"/>
  <c r="J57" i="12" s="1"/>
  <c r="J61" i="12" s="1"/>
  <c r="I11" i="12"/>
  <c r="I22" i="12" s="1"/>
  <c r="H11" i="12"/>
  <c r="H22" i="12" s="1"/>
  <c r="G11" i="12"/>
  <c r="G22" i="12" s="1"/>
  <c r="F11" i="12"/>
  <c r="F22" i="12" s="1"/>
  <c r="F30" i="12" s="1"/>
  <c r="F55" i="12" s="1"/>
  <c r="F57" i="12" s="1"/>
  <c r="F61" i="12" s="1"/>
  <c r="E11" i="12"/>
  <c r="O11" i="12" s="1"/>
  <c r="Q11" i="12" s="1"/>
  <c r="Q10" i="12"/>
  <c r="O10" i="12"/>
  <c r="O9" i="12"/>
  <c r="Q9" i="12" s="1"/>
  <c r="Q8" i="12"/>
  <c r="O8" i="12"/>
  <c r="O29" i="12" l="1"/>
  <c r="Q29" i="12" s="1"/>
  <c r="H30" i="12"/>
  <c r="H55" i="12" s="1"/>
  <c r="H57" i="12" s="1"/>
  <c r="H61" i="12" s="1"/>
  <c r="L30" i="12"/>
  <c r="L55" i="12" s="1"/>
  <c r="L57" i="12" s="1"/>
  <c r="L61" i="12" s="1"/>
  <c r="G30" i="12"/>
  <c r="G55" i="12" s="1"/>
  <c r="G57" i="12" s="1"/>
  <c r="G61" i="12" s="1"/>
  <c r="K30" i="12"/>
  <c r="K55" i="12" s="1"/>
  <c r="K57" i="12" s="1"/>
  <c r="K61" i="12" s="1"/>
  <c r="I30" i="12"/>
  <c r="I55" i="12" s="1"/>
  <c r="I57" i="12" s="1"/>
  <c r="I61" i="12" s="1"/>
  <c r="M30" i="12"/>
  <c r="M55" i="12" s="1"/>
  <c r="M57" i="12" s="1"/>
  <c r="M61" i="12" s="1"/>
  <c r="E22" i="12"/>
  <c r="O28" i="12"/>
  <c r="Q28" i="12" s="1"/>
  <c r="E54" i="12"/>
  <c r="O54" i="12" s="1"/>
  <c r="Q54" i="12" s="1"/>
  <c r="O25" i="12"/>
  <c r="Q25" i="12" s="1"/>
  <c r="O22" i="12" l="1"/>
  <c r="Q22" i="12" s="1"/>
  <c r="E30" i="12"/>
  <c r="E55" i="12" l="1"/>
  <c r="O30" i="12"/>
  <c r="Q30" i="12" s="1"/>
  <c r="E57" i="12" l="1"/>
  <c r="O55" i="12"/>
  <c r="Q55" i="12" s="1"/>
  <c r="O57" i="12" l="1"/>
  <c r="Q57" i="12" s="1"/>
  <c r="E61" i="12"/>
  <c r="O61" i="12" s="1"/>
  <c r="Q61" i="12" s="1"/>
  <c r="G52" i="11"/>
  <c r="G51" i="11"/>
  <c r="G50" i="11"/>
  <c r="G48" i="11"/>
  <c r="F45" i="11"/>
  <c r="G45" i="11" s="1"/>
  <c r="E45" i="11"/>
  <c r="G44" i="11"/>
  <c r="G43" i="11"/>
  <c r="G42" i="11"/>
  <c r="G41" i="11"/>
  <c r="G40" i="11"/>
  <c r="G39" i="11"/>
  <c r="G38" i="11"/>
  <c r="F37" i="11"/>
  <c r="F46" i="11" s="1"/>
  <c r="E37" i="11"/>
  <c r="G37" i="11" s="1"/>
  <c r="G36" i="11"/>
  <c r="G35" i="11"/>
  <c r="G34" i="11"/>
  <c r="G33" i="11"/>
  <c r="G32" i="11"/>
  <c r="G31" i="11"/>
  <c r="G28" i="11"/>
  <c r="F28" i="11"/>
  <c r="E28" i="11"/>
  <c r="G27" i="11"/>
  <c r="G26" i="11"/>
  <c r="F25" i="11"/>
  <c r="F29" i="11" s="1"/>
  <c r="E25" i="11"/>
  <c r="G25" i="11" s="1"/>
  <c r="G24" i="11"/>
  <c r="G23" i="11"/>
  <c r="F22" i="11"/>
  <c r="F30" i="11" s="1"/>
  <c r="E22" i="11"/>
  <c r="G22" i="11" s="1"/>
  <c r="F21" i="11"/>
  <c r="E21" i="11"/>
  <c r="G21" i="11" s="1"/>
  <c r="G20" i="11"/>
  <c r="G19" i="11"/>
  <c r="G18" i="11"/>
  <c r="G17" i="11"/>
  <c r="G16" i="11"/>
  <c r="G15" i="11"/>
  <c r="G14" i="11"/>
  <c r="G13" i="11"/>
  <c r="G12" i="11"/>
  <c r="F11" i="11"/>
  <c r="E11" i="11"/>
  <c r="G11" i="11" s="1"/>
  <c r="G10" i="11"/>
  <c r="G9" i="11"/>
  <c r="G8" i="11"/>
  <c r="F47" i="11" l="1"/>
  <c r="F49" i="11" s="1"/>
  <c r="F53" i="11" s="1"/>
  <c r="E30" i="11"/>
  <c r="E29" i="11"/>
  <c r="G29" i="11" s="1"/>
  <c r="E46" i="11"/>
  <c r="G46" i="11" s="1"/>
  <c r="G30" i="11" l="1"/>
  <c r="E47" i="11"/>
  <c r="G47" i="11" l="1"/>
  <c r="E49" i="11"/>
  <c r="E53" i="11" l="1"/>
  <c r="G53" i="11" s="1"/>
  <c r="G49" i="11"/>
  <c r="G141" i="10" l="1"/>
  <c r="G140" i="10"/>
  <c r="G139" i="10"/>
  <c r="F138" i="10"/>
  <c r="E138" i="10"/>
  <c r="G138" i="10" s="1"/>
  <c r="G137" i="10"/>
  <c r="G136" i="10"/>
  <c r="G135" i="10"/>
  <c r="F134" i="10"/>
  <c r="G134" i="10" s="1"/>
  <c r="E134" i="10"/>
  <c r="G133" i="10"/>
  <c r="G131" i="10"/>
  <c r="F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F115" i="10"/>
  <c r="E115" i="10"/>
  <c r="E128" i="10" s="1"/>
  <c r="G114" i="10"/>
  <c r="G113" i="10"/>
  <c r="G111" i="10"/>
  <c r="G110" i="10"/>
  <c r="G109" i="10"/>
  <c r="F109" i="10"/>
  <c r="E109" i="10"/>
  <c r="G108" i="10"/>
  <c r="G107" i="10"/>
  <c r="G106" i="10"/>
  <c r="G105" i="10"/>
  <c r="G104" i="10"/>
  <c r="G103" i="10"/>
  <c r="F102" i="10"/>
  <c r="G102" i="10" s="1"/>
  <c r="E102" i="10"/>
  <c r="G101" i="10"/>
  <c r="G100" i="10"/>
  <c r="G99" i="10"/>
  <c r="G98" i="10"/>
  <c r="F97" i="10"/>
  <c r="E97" i="10"/>
  <c r="G97" i="10" s="1"/>
  <c r="G96" i="10"/>
  <c r="G95" i="10"/>
  <c r="G94" i="10"/>
  <c r="F93" i="10"/>
  <c r="E93" i="10"/>
  <c r="G93" i="10" s="1"/>
  <c r="G92" i="10"/>
  <c r="G91" i="10"/>
  <c r="G90" i="10"/>
  <c r="G89" i="10"/>
  <c r="F89" i="10"/>
  <c r="E89" i="10"/>
  <c r="E112" i="10" s="1"/>
  <c r="E87" i="10"/>
  <c r="G85" i="10"/>
  <c r="G84" i="10"/>
  <c r="G83" i="10"/>
  <c r="F82" i="10"/>
  <c r="F86" i="10" s="1"/>
  <c r="E82" i="10"/>
  <c r="E86" i="10" s="1"/>
  <c r="G81" i="10"/>
  <c r="F80" i="10"/>
  <c r="G79" i="10"/>
  <c r="G78" i="10"/>
  <c r="F77" i="10"/>
  <c r="E77" i="10"/>
  <c r="E80" i="10" s="1"/>
  <c r="G76" i="10"/>
  <c r="G73" i="10"/>
  <c r="G72" i="10"/>
  <c r="G71" i="10"/>
  <c r="G70" i="10"/>
  <c r="G69" i="10"/>
  <c r="G68" i="10"/>
  <c r="G67" i="10"/>
  <c r="G66" i="10"/>
  <c r="G65" i="10"/>
  <c r="F64" i="10"/>
  <c r="F63" i="10" s="1"/>
  <c r="E64" i="10"/>
  <c r="G64" i="10" s="1"/>
  <c r="G63" i="10"/>
  <c r="E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F41" i="10"/>
  <c r="E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F28" i="10"/>
  <c r="G28" i="10" s="1"/>
  <c r="E28" i="10"/>
  <c r="G27" i="10"/>
  <c r="G26" i="10"/>
  <c r="G25" i="10"/>
  <c r="G24" i="10"/>
  <c r="G23" i="10"/>
  <c r="G22" i="10"/>
  <c r="G21" i="10"/>
  <c r="F20" i="10"/>
  <c r="F74" i="10" s="1"/>
  <c r="E20" i="10"/>
  <c r="E74" i="10" s="1"/>
  <c r="G18" i="10"/>
  <c r="G17" i="10"/>
  <c r="G16" i="10"/>
  <c r="F15" i="10"/>
  <c r="E15" i="10"/>
  <c r="G15" i="10" s="1"/>
  <c r="G14" i="10"/>
  <c r="G13" i="10"/>
  <c r="G12" i="10"/>
  <c r="G11" i="10"/>
  <c r="F10" i="10"/>
  <c r="F9" i="10" s="1"/>
  <c r="E10" i="10"/>
  <c r="G10" i="10" s="1"/>
  <c r="G9" i="10"/>
  <c r="E9" i="10"/>
  <c r="G8" i="10"/>
  <c r="F7" i="10"/>
  <c r="E7" i="10"/>
  <c r="E6" i="10" s="1"/>
  <c r="G6" i="10" s="1"/>
  <c r="F6" i="10"/>
  <c r="F19" i="10" s="1"/>
  <c r="G141" i="9"/>
  <c r="G140" i="9"/>
  <c r="G139" i="9"/>
  <c r="G138" i="9"/>
  <c r="F138" i="9"/>
  <c r="E138" i="9"/>
  <c r="G137" i="9"/>
  <c r="G136" i="9"/>
  <c r="G135" i="9"/>
  <c r="F134" i="9"/>
  <c r="E134" i="9"/>
  <c r="G134" i="9" s="1"/>
  <c r="G133" i="9"/>
  <c r="G131" i="9"/>
  <c r="E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F115" i="9"/>
  <c r="E115" i="9"/>
  <c r="G114" i="9"/>
  <c r="G113" i="9"/>
  <c r="G111" i="9"/>
  <c r="G110" i="9"/>
  <c r="F109" i="9"/>
  <c r="E109" i="9"/>
  <c r="G109" i="9" s="1"/>
  <c r="G108" i="9"/>
  <c r="G107" i="9"/>
  <c r="G106" i="9"/>
  <c r="G105" i="9"/>
  <c r="G104" i="9"/>
  <c r="G103" i="9"/>
  <c r="F102" i="9"/>
  <c r="E102" i="9"/>
  <c r="G101" i="9"/>
  <c r="G100" i="9"/>
  <c r="G99" i="9"/>
  <c r="G98" i="9"/>
  <c r="F97" i="9"/>
  <c r="E97" i="9"/>
  <c r="G96" i="9"/>
  <c r="G95" i="9"/>
  <c r="G94" i="9"/>
  <c r="F93" i="9"/>
  <c r="G93" i="9" s="1"/>
  <c r="E93" i="9"/>
  <c r="G92" i="9"/>
  <c r="G91" i="9"/>
  <c r="G90" i="9"/>
  <c r="F89" i="9"/>
  <c r="E89" i="9"/>
  <c r="G89" i="9" s="1"/>
  <c r="F87" i="9"/>
  <c r="F86" i="9"/>
  <c r="G85" i="9"/>
  <c r="G84" i="9"/>
  <c r="G83" i="9"/>
  <c r="F82" i="9"/>
  <c r="E82" i="9"/>
  <c r="G81" i="9"/>
  <c r="E80" i="9"/>
  <c r="G79" i="9"/>
  <c r="G78" i="9"/>
  <c r="F77" i="9"/>
  <c r="F80" i="9" s="1"/>
  <c r="E77" i="9"/>
  <c r="G77" i="9" s="1"/>
  <c r="G76" i="9"/>
  <c r="G73" i="9"/>
  <c r="G72" i="9"/>
  <c r="G71" i="9"/>
  <c r="G70" i="9"/>
  <c r="G69" i="9"/>
  <c r="G68" i="9"/>
  <c r="G67" i="9"/>
  <c r="G66" i="9"/>
  <c r="G65" i="9"/>
  <c r="F64" i="9"/>
  <c r="E64" i="9"/>
  <c r="E63" i="9" s="1"/>
  <c r="F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F41" i="9"/>
  <c r="G41" i="9" s="1"/>
  <c r="E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F28" i="9"/>
  <c r="E28" i="9"/>
  <c r="G27" i="9"/>
  <c r="G26" i="9"/>
  <c r="G25" i="9"/>
  <c r="G24" i="9"/>
  <c r="G23" i="9"/>
  <c r="G22" i="9"/>
  <c r="G21" i="9"/>
  <c r="F20" i="9"/>
  <c r="E20" i="9"/>
  <c r="G18" i="9"/>
  <c r="G17" i="9"/>
  <c r="G16" i="9"/>
  <c r="F15" i="9"/>
  <c r="F9" i="9" s="1"/>
  <c r="E15" i="9"/>
  <c r="G14" i="9"/>
  <c r="G13" i="9"/>
  <c r="G12" i="9"/>
  <c r="G11" i="9"/>
  <c r="G10" i="9"/>
  <c r="F10" i="9"/>
  <c r="E10" i="9"/>
  <c r="E9" i="9" s="1"/>
  <c r="G8" i="9"/>
  <c r="F7" i="9"/>
  <c r="E7" i="9"/>
  <c r="E6" i="9"/>
  <c r="E19" i="9" s="1"/>
  <c r="G141" i="8"/>
  <c r="G140" i="8"/>
  <c r="G139" i="8"/>
  <c r="F138" i="8"/>
  <c r="G138" i="8" s="1"/>
  <c r="E138" i="8"/>
  <c r="G137" i="8"/>
  <c r="G136" i="8"/>
  <c r="G135" i="8"/>
  <c r="F134" i="8"/>
  <c r="E134" i="8"/>
  <c r="G133" i="8"/>
  <c r="G131" i="8"/>
  <c r="F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F115" i="8"/>
  <c r="E115" i="8"/>
  <c r="G114" i="8"/>
  <c r="G113" i="8"/>
  <c r="G111" i="8"/>
  <c r="G110" i="8"/>
  <c r="F109" i="8"/>
  <c r="E109" i="8"/>
  <c r="G109" i="8" s="1"/>
  <c r="G108" i="8"/>
  <c r="G107" i="8"/>
  <c r="G106" i="8"/>
  <c r="G105" i="8"/>
  <c r="G104" i="8"/>
  <c r="G103" i="8"/>
  <c r="F102" i="8"/>
  <c r="F112" i="8" s="1"/>
  <c r="F129" i="8" s="1"/>
  <c r="E102" i="8"/>
  <c r="G102" i="8" s="1"/>
  <c r="G101" i="8"/>
  <c r="G100" i="8"/>
  <c r="G99" i="8"/>
  <c r="G98" i="8"/>
  <c r="F97" i="8"/>
  <c r="E97" i="8"/>
  <c r="G97" i="8" s="1"/>
  <c r="G96" i="8"/>
  <c r="G95" i="8"/>
  <c r="G94" i="8"/>
  <c r="G93" i="8"/>
  <c r="F93" i="8"/>
  <c r="E93" i="8"/>
  <c r="G92" i="8"/>
  <c r="G91" i="8"/>
  <c r="G90" i="8"/>
  <c r="F89" i="8"/>
  <c r="E89" i="8"/>
  <c r="G89" i="8" s="1"/>
  <c r="E86" i="8"/>
  <c r="G85" i="8"/>
  <c r="G84" i="8"/>
  <c r="G83" i="8"/>
  <c r="F82" i="8"/>
  <c r="E82" i="8"/>
  <c r="G81" i="8"/>
  <c r="F80" i="8"/>
  <c r="G79" i="8"/>
  <c r="G78" i="8"/>
  <c r="F77" i="8"/>
  <c r="E77" i="8"/>
  <c r="G76" i="8"/>
  <c r="G73" i="8"/>
  <c r="G72" i="8"/>
  <c r="G71" i="8"/>
  <c r="G70" i="8"/>
  <c r="G69" i="8"/>
  <c r="G68" i="8"/>
  <c r="G67" i="8"/>
  <c r="G66" i="8"/>
  <c r="G65" i="8"/>
  <c r="F64" i="8"/>
  <c r="E64" i="8"/>
  <c r="E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F41" i="8"/>
  <c r="E41" i="8"/>
  <c r="G40" i="8"/>
  <c r="G39" i="8"/>
  <c r="G38" i="8"/>
  <c r="G37" i="8"/>
  <c r="G36" i="8"/>
  <c r="G35" i="8"/>
  <c r="G34" i="8"/>
  <c r="G33" i="8"/>
  <c r="G32" i="8"/>
  <c r="G31" i="8"/>
  <c r="G30" i="8"/>
  <c r="G29" i="8"/>
  <c r="F28" i="8"/>
  <c r="E28" i="8"/>
  <c r="G28" i="8" s="1"/>
  <c r="G27" i="8"/>
  <c r="G26" i="8"/>
  <c r="G25" i="8"/>
  <c r="G24" i="8"/>
  <c r="G23" i="8"/>
  <c r="G22" i="8"/>
  <c r="G21" i="8"/>
  <c r="F20" i="8"/>
  <c r="G20" i="8" s="1"/>
  <c r="E20" i="8"/>
  <c r="E74" i="8" s="1"/>
  <c r="G18" i="8"/>
  <c r="G17" i="8"/>
  <c r="G16" i="8"/>
  <c r="F15" i="8"/>
  <c r="E15" i="8"/>
  <c r="G15" i="8" s="1"/>
  <c r="G14" i="8"/>
  <c r="G13" i="8"/>
  <c r="G12" i="8"/>
  <c r="G11" i="8"/>
  <c r="F10" i="8"/>
  <c r="E10" i="8"/>
  <c r="G8" i="8"/>
  <c r="F7" i="8"/>
  <c r="E7" i="8"/>
  <c r="F6" i="8"/>
  <c r="G141" i="7"/>
  <c r="G140" i="7"/>
  <c r="G139" i="7"/>
  <c r="G138" i="7"/>
  <c r="F138" i="7"/>
  <c r="E138" i="7"/>
  <c r="G137" i="7"/>
  <c r="G136" i="7"/>
  <c r="G135" i="7"/>
  <c r="F134" i="7"/>
  <c r="E134" i="7"/>
  <c r="G134" i="7" s="1"/>
  <c r="G133" i="7"/>
  <c r="G131" i="7"/>
  <c r="E128" i="7"/>
  <c r="G128" i="7" s="1"/>
  <c r="G127" i="7"/>
  <c r="G126" i="7"/>
  <c r="G125" i="7"/>
  <c r="G124" i="7"/>
  <c r="G123" i="7"/>
  <c r="G122" i="7"/>
  <c r="G121" i="7"/>
  <c r="G120" i="7"/>
  <c r="G119" i="7"/>
  <c r="G118" i="7"/>
  <c r="G117" i="7"/>
  <c r="G116" i="7"/>
  <c r="F115" i="7"/>
  <c r="F128" i="7" s="1"/>
  <c r="E115" i="7"/>
  <c r="G114" i="7"/>
  <c r="G113" i="7"/>
  <c r="G111" i="7"/>
  <c r="G110" i="7"/>
  <c r="F109" i="7"/>
  <c r="G109" i="7" s="1"/>
  <c r="E109" i="7"/>
  <c r="G108" i="7"/>
  <c r="G107" i="7"/>
  <c r="G106" i="7"/>
  <c r="G105" i="7"/>
  <c r="G104" i="7"/>
  <c r="G103" i="7"/>
  <c r="F102" i="7"/>
  <c r="E102" i="7"/>
  <c r="E112" i="7" s="1"/>
  <c r="G101" i="7"/>
  <c r="G100" i="7"/>
  <c r="G99" i="7"/>
  <c r="G98" i="7"/>
  <c r="F97" i="7"/>
  <c r="G97" i="7" s="1"/>
  <c r="E97" i="7"/>
  <c r="G96" i="7"/>
  <c r="G95" i="7"/>
  <c r="G94" i="7"/>
  <c r="F93" i="7"/>
  <c r="E93" i="7"/>
  <c r="G92" i="7"/>
  <c r="G91" i="7"/>
  <c r="G90" i="7"/>
  <c r="F89" i="7"/>
  <c r="E89" i="7"/>
  <c r="E86" i="7"/>
  <c r="G86" i="7" s="1"/>
  <c r="G85" i="7"/>
  <c r="G84" i="7"/>
  <c r="G83" i="7"/>
  <c r="G82" i="7"/>
  <c r="F82" i="7"/>
  <c r="F86" i="7" s="1"/>
  <c r="E82" i="7"/>
  <c r="G81" i="7"/>
  <c r="E80" i="7"/>
  <c r="G79" i="7"/>
  <c r="G78" i="7"/>
  <c r="F77" i="7"/>
  <c r="E77" i="7"/>
  <c r="G76" i="7"/>
  <c r="G73" i="7"/>
  <c r="G72" i="7"/>
  <c r="G71" i="7"/>
  <c r="G70" i="7"/>
  <c r="G69" i="7"/>
  <c r="G68" i="7"/>
  <c r="G67" i="7"/>
  <c r="G66" i="7"/>
  <c r="G65" i="7"/>
  <c r="F64" i="7"/>
  <c r="E64" i="7"/>
  <c r="E63" i="7" s="1"/>
  <c r="G63" i="7" s="1"/>
  <c r="F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F41" i="7"/>
  <c r="E41" i="7"/>
  <c r="G40" i="7"/>
  <c r="G39" i="7"/>
  <c r="G38" i="7"/>
  <c r="G37" i="7"/>
  <c r="G36" i="7"/>
  <c r="G35" i="7"/>
  <c r="G34" i="7"/>
  <c r="G33" i="7"/>
  <c r="G32" i="7"/>
  <c r="G31" i="7"/>
  <c r="G30" i="7"/>
  <c r="G29" i="7"/>
  <c r="F28" i="7"/>
  <c r="E28" i="7"/>
  <c r="G27" i="7"/>
  <c r="G26" i="7"/>
  <c r="G25" i="7"/>
  <c r="G24" i="7"/>
  <c r="G23" i="7"/>
  <c r="G22" i="7"/>
  <c r="G21" i="7"/>
  <c r="G20" i="7"/>
  <c r="F20" i="7"/>
  <c r="E20" i="7"/>
  <c r="G18" i="7"/>
  <c r="G17" i="7"/>
  <c r="G16" i="7"/>
  <c r="F15" i="7"/>
  <c r="G15" i="7" s="1"/>
  <c r="E15" i="7"/>
  <c r="G14" i="7"/>
  <c r="G13" i="7"/>
  <c r="G12" i="7"/>
  <c r="G11" i="7"/>
  <c r="G10" i="7"/>
  <c r="F10" i="7"/>
  <c r="E10" i="7"/>
  <c r="E9" i="7" s="1"/>
  <c r="F9" i="7"/>
  <c r="F19" i="7" s="1"/>
  <c r="G8" i="7"/>
  <c r="F7" i="7"/>
  <c r="F6" i="7" s="1"/>
  <c r="E7" i="7"/>
  <c r="G7" i="7" s="1"/>
  <c r="G6" i="7"/>
  <c r="E6" i="7"/>
  <c r="E19" i="7" s="1"/>
  <c r="G141" i="6"/>
  <c r="G140" i="6"/>
  <c r="G139" i="6"/>
  <c r="F138" i="6"/>
  <c r="E138" i="6"/>
  <c r="G138" i="6" s="1"/>
  <c r="G137" i="6"/>
  <c r="G136" i="6"/>
  <c r="G135" i="6"/>
  <c r="F134" i="6"/>
  <c r="G134" i="6" s="1"/>
  <c r="E134" i="6"/>
  <c r="G133" i="6"/>
  <c r="G131" i="6"/>
  <c r="F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F115" i="6"/>
  <c r="E115" i="6"/>
  <c r="E128" i="6" s="1"/>
  <c r="G114" i="6"/>
  <c r="G113" i="6"/>
  <c r="G111" i="6"/>
  <c r="G110" i="6"/>
  <c r="G109" i="6"/>
  <c r="F109" i="6"/>
  <c r="E109" i="6"/>
  <c r="G108" i="6"/>
  <c r="G107" i="6"/>
  <c r="G106" i="6"/>
  <c r="G105" i="6"/>
  <c r="G104" i="6"/>
  <c r="G103" i="6"/>
  <c r="F102" i="6"/>
  <c r="G102" i="6" s="1"/>
  <c r="E102" i="6"/>
  <c r="G101" i="6"/>
  <c r="G100" i="6"/>
  <c r="G99" i="6"/>
  <c r="G98" i="6"/>
  <c r="G97" i="6"/>
  <c r="F97" i="6"/>
  <c r="E97" i="6"/>
  <c r="G96" i="6"/>
  <c r="G95" i="6"/>
  <c r="G94" i="6"/>
  <c r="F93" i="6"/>
  <c r="E93" i="6"/>
  <c r="G93" i="6" s="1"/>
  <c r="G92" i="6"/>
  <c r="G91" i="6"/>
  <c r="G90" i="6"/>
  <c r="F89" i="6"/>
  <c r="E89" i="6"/>
  <c r="G85" i="6"/>
  <c r="G84" i="6"/>
  <c r="G83" i="6"/>
  <c r="F82" i="6"/>
  <c r="F86" i="6" s="1"/>
  <c r="E82" i="6"/>
  <c r="G81" i="6"/>
  <c r="G79" i="6"/>
  <c r="G78" i="6"/>
  <c r="F77" i="6"/>
  <c r="F80" i="6" s="1"/>
  <c r="F87" i="6" s="1"/>
  <c r="E77" i="6"/>
  <c r="G76" i="6"/>
  <c r="G73" i="6"/>
  <c r="G72" i="6"/>
  <c r="G71" i="6"/>
  <c r="G70" i="6"/>
  <c r="G69" i="6"/>
  <c r="G68" i="6"/>
  <c r="G67" i="6"/>
  <c r="G66" i="6"/>
  <c r="G65" i="6"/>
  <c r="F64" i="6"/>
  <c r="F63" i="6" s="1"/>
  <c r="E64" i="6"/>
  <c r="E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F41" i="6"/>
  <c r="E41" i="6"/>
  <c r="G41" i="6" s="1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F28" i="6"/>
  <c r="E28" i="6"/>
  <c r="G27" i="6"/>
  <c r="G26" i="6"/>
  <c r="G25" i="6"/>
  <c r="G24" i="6"/>
  <c r="G23" i="6"/>
  <c r="G22" i="6"/>
  <c r="G21" i="6"/>
  <c r="F20" i="6"/>
  <c r="E20" i="6"/>
  <c r="G20" i="6" s="1"/>
  <c r="G18" i="6"/>
  <c r="G17" i="6"/>
  <c r="G16" i="6"/>
  <c r="F15" i="6"/>
  <c r="E15" i="6"/>
  <c r="G15" i="6" s="1"/>
  <c r="G14" i="6"/>
  <c r="G13" i="6"/>
  <c r="G12" i="6"/>
  <c r="G11" i="6"/>
  <c r="F10" i="6"/>
  <c r="F9" i="6" s="1"/>
  <c r="E10" i="6"/>
  <c r="E9" i="6"/>
  <c r="G8" i="6"/>
  <c r="F7" i="6"/>
  <c r="E7" i="6"/>
  <c r="E6" i="6" s="1"/>
  <c r="E19" i="6" s="1"/>
  <c r="G6" i="6"/>
  <c r="F6" i="6"/>
  <c r="G141" i="5"/>
  <c r="G140" i="5"/>
  <c r="G139" i="5"/>
  <c r="G138" i="5"/>
  <c r="F138" i="5"/>
  <c r="E138" i="5"/>
  <c r="G137" i="5"/>
  <c r="G136" i="5"/>
  <c r="G135" i="5"/>
  <c r="F134" i="5"/>
  <c r="E134" i="5"/>
  <c r="G134" i="5" s="1"/>
  <c r="G133" i="5"/>
  <c r="G131" i="5"/>
  <c r="F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F115" i="5"/>
  <c r="E115" i="5"/>
  <c r="G114" i="5"/>
  <c r="G113" i="5"/>
  <c r="G111" i="5"/>
  <c r="G110" i="5"/>
  <c r="G109" i="5"/>
  <c r="F109" i="5"/>
  <c r="E109" i="5"/>
  <c r="G108" i="5"/>
  <c r="G107" i="5"/>
  <c r="G106" i="5"/>
  <c r="G105" i="5"/>
  <c r="G104" i="5"/>
  <c r="G103" i="5"/>
  <c r="F102" i="5"/>
  <c r="E102" i="5"/>
  <c r="G102" i="5" s="1"/>
  <c r="G101" i="5"/>
  <c r="G100" i="5"/>
  <c r="G99" i="5"/>
  <c r="G98" i="5"/>
  <c r="G97" i="5"/>
  <c r="F97" i="5"/>
  <c r="E97" i="5"/>
  <c r="G96" i="5"/>
  <c r="G95" i="5"/>
  <c r="G94" i="5"/>
  <c r="F93" i="5"/>
  <c r="F112" i="5" s="1"/>
  <c r="F129" i="5" s="1"/>
  <c r="E93" i="5"/>
  <c r="G92" i="5"/>
  <c r="G91" i="5"/>
  <c r="G90" i="5"/>
  <c r="G89" i="5"/>
  <c r="F89" i="5"/>
  <c r="E89" i="5"/>
  <c r="E86" i="5"/>
  <c r="G86" i="5" s="1"/>
  <c r="G85" i="5"/>
  <c r="G84" i="5"/>
  <c r="G83" i="5"/>
  <c r="G82" i="5"/>
  <c r="F82" i="5"/>
  <c r="F86" i="5" s="1"/>
  <c r="E82" i="5"/>
  <c r="G81" i="5"/>
  <c r="G80" i="5"/>
  <c r="F80" i="5"/>
  <c r="F87" i="5" s="1"/>
  <c r="E80" i="5"/>
  <c r="E87" i="5" s="1"/>
  <c r="G87" i="5" s="1"/>
  <c r="G79" i="5"/>
  <c r="G78" i="5"/>
  <c r="G77" i="5"/>
  <c r="F77" i="5"/>
  <c r="E77" i="5"/>
  <c r="G76" i="5"/>
  <c r="G73" i="5"/>
  <c r="G72" i="5"/>
  <c r="G71" i="5"/>
  <c r="G70" i="5"/>
  <c r="G69" i="5"/>
  <c r="G68" i="5"/>
  <c r="G67" i="5"/>
  <c r="G66" i="5"/>
  <c r="G65" i="5"/>
  <c r="F64" i="5"/>
  <c r="F63" i="5" s="1"/>
  <c r="F74" i="5" s="1"/>
  <c r="E64" i="5"/>
  <c r="E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F41" i="5"/>
  <c r="E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F28" i="5"/>
  <c r="E28" i="5"/>
  <c r="G27" i="5"/>
  <c r="G26" i="5"/>
  <c r="G25" i="5"/>
  <c r="G24" i="5"/>
  <c r="G23" i="5"/>
  <c r="G22" i="5"/>
  <c r="G21" i="5"/>
  <c r="F20" i="5"/>
  <c r="E20" i="5"/>
  <c r="E74" i="5" s="1"/>
  <c r="G74" i="5" s="1"/>
  <c r="F19" i="5"/>
  <c r="F75" i="5" s="1"/>
  <c r="F88" i="5" s="1"/>
  <c r="F130" i="5" s="1"/>
  <c r="F132" i="5" s="1"/>
  <c r="F142" i="5" s="1"/>
  <c r="G18" i="5"/>
  <c r="G17" i="5"/>
  <c r="G16" i="5"/>
  <c r="G15" i="5"/>
  <c r="F15" i="5"/>
  <c r="E15" i="5"/>
  <c r="G14" i="5"/>
  <c r="G13" i="5"/>
  <c r="G12" i="5"/>
  <c r="G11" i="5"/>
  <c r="G10" i="5"/>
  <c r="F10" i="5"/>
  <c r="E10" i="5"/>
  <c r="F9" i="5"/>
  <c r="E9" i="5"/>
  <c r="G9" i="5" s="1"/>
  <c r="G8" i="5"/>
  <c r="F7" i="5"/>
  <c r="F6" i="5" s="1"/>
  <c r="E7" i="5"/>
  <c r="G7" i="5" s="1"/>
  <c r="G141" i="4"/>
  <c r="G140" i="4"/>
  <c r="G139" i="4"/>
  <c r="F138" i="4"/>
  <c r="E138" i="4"/>
  <c r="G138" i="4" s="1"/>
  <c r="G137" i="4"/>
  <c r="G136" i="4"/>
  <c r="G135" i="4"/>
  <c r="G134" i="4"/>
  <c r="F134" i="4"/>
  <c r="E134" i="4"/>
  <c r="G133" i="4"/>
  <c r="G131" i="4"/>
  <c r="F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F115" i="4"/>
  <c r="E115" i="4"/>
  <c r="G115" i="4" s="1"/>
  <c r="G114" i="4"/>
  <c r="G113" i="4"/>
  <c r="E112" i="4"/>
  <c r="G111" i="4"/>
  <c r="G110" i="4"/>
  <c r="F109" i="4"/>
  <c r="G109" i="4" s="1"/>
  <c r="E109" i="4"/>
  <c r="G108" i="4"/>
  <c r="G107" i="4"/>
  <c r="G106" i="4"/>
  <c r="G105" i="4"/>
  <c r="G104" i="4"/>
  <c r="G103" i="4"/>
  <c r="G102" i="4"/>
  <c r="F102" i="4"/>
  <c r="E102" i="4"/>
  <c r="G101" i="4"/>
  <c r="G100" i="4"/>
  <c r="G99" i="4"/>
  <c r="G98" i="4"/>
  <c r="F97" i="4"/>
  <c r="G97" i="4" s="1"/>
  <c r="E97" i="4"/>
  <c r="G96" i="4"/>
  <c r="G95" i="4"/>
  <c r="G94" i="4"/>
  <c r="F93" i="4"/>
  <c r="E93" i="4"/>
  <c r="G93" i="4" s="1"/>
  <c r="G92" i="4"/>
  <c r="G91" i="4"/>
  <c r="G90" i="4"/>
  <c r="F89" i="4"/>
  <c r="F112" i="4" s="1"/>
  <c r="F129" i="4" s="1"/>
  <c r="E89" i="4"/>
  <c r="G85" i="4"/>
  <c r="G84" i="4"/>
  <c r="G83" i="4"/>
  <c r="F82" i="4"/>
  <c r="F86" i="4" s="1"/>
  <c r="E82" i="4"/>
  <c r="G81" i="4"/>
  <c r="G79" i="4"/>
  <c r="G78" i="4"/>
  <c r="F77" i="4"/>
  <c r="F80" i="4" s="1"/>
  <c r="F87" i="4" s="1"/>
  <c r="E77" i="4"/>
  <c r="G77" i="4" s="1"/>
  <c r="G76" i="4"/>
  <c r="G73" i="4"/>
  <c r="G72" i="4"/>
  <c r="G71" i="4"/>
  <c r="G70" i="4"/>
  <c r="G69" i="4"/>
  <c r="G68" i="4"/>
  <c r="G67" i="4"/>
  <c r="G66" i="4"/>
  <c r="G65" i="4"/>
  <c r="F64" i="4"/>
  <c r="F63" i="4" s="1"/>
  <c r="E64" i="4"/>
  <c r="E63" i="4"/>
  <c r="G63" i="4" s="1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F41" i="4"/>
  <c r="E41" i="4"/>
  <c r="G41" i="4" s="1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F28" i="4"/>
  <c r="F74" i="4" s="1"/>
  <c r="E28" i="4"/>
  <c r="G27" i="4"/>
  <c r="G26" i="4"/>
  <c r="G25" i="4"/>
  <c r="G24" i="4"/>
  <c r="G23" i="4"/>
  <c r="G22" i="4"/>
  <c r="G21" i="4"/>
  <c r="F20" i="4"/>
  <c r="E20" i="4"/>
  <c r="G20" i="4" s="1"/>
  <c r="G18" i="4"/>
  <c r="G17" i="4"/>
  <c r="G16" i="4"/>
  <c r="F15" i="4"/>
  <c r="F9" i="4" s="1"/>
  <c r="E15" i="4"/>
  <c r="G15" i="4" s="1"/>
  <c r="G14" i="4"/>
  <c r="G13" i="4"/>
  <c r="G12" i="4"/>
  <c r="G11" i="4"/>
  <c r="F10" i="4"/>
  <c r="E10" i="4"/>
  <c r="E9" i="4" s="1"/>
  <c r="G9" i="4" s="1"/>
  <c r="G8" i="4"/>
  <c r="G7" i="4"/>
  <c r="F7" i="4"/>
  <c r="E7" i="4"/>
  <c r="F6" i="4"/>
  <c r="G6" i="4" s="1"/>
  <c r="E6" i="4"/>
  <c r="G141" i="3"/>
  <c r="G140" i="3"/>
  <c r="G139" i="3"/>
  <c r="G138" i="3"/>
  <c r="F138" i="3"/>
  <c r="E138" i="3"/>
  <c r="G137" i="3"/>
  <c r="G136" i="3"/>
  <c r="G135" i="3"/>
  <c r="F134" i="3"/>
  <c r="E134" i="3"/>
  <c r="G134" i="3" s="1"/>
  <c r="G133" i="3"/>
  <c r="G131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F115" i="3"/>
  <c r="G115" i="3" s="1"/>
  <c r="E115" i="3"/>
  <c r="E128" i="3" s="1"/>
  <c r="G114" i="3"/>
  <c r="G113" i="3"/>
  <c r="G111" i="3"/>
  <c r="G110" i="3"/>
  <c r="F109" i="3"/>
  <c r="E109" i="3"/>
  <c r="G109" i="3" s="1"/>
  <c r="G108" i="3"/>
  <c r="G107" i="3"/>
  <c r="G106" i="3"/>
  <c r="G105" i="3"/>
  <c r="G104" i="3"/>
  <c r="G103" i="3"/>
  <c r="F102" i="3"/>
  <c r="E102" i="3"/>
  <c r="G102" i="3" s="1"/>
  <c r="G101" i="3"/>
  <c r="G100" i="3"/>
  <c r="G99" i="3"/>
  <c r="G98" i="3"/>
  <c r="F97" i="3"/>
  <c r="E97" i="3"/>
  <c r="G97" i="3" s="1"/>
  <c r="G96" i="3"/>
  <c r="G95" i="3"/>
  <c r="G94" i="3"/>
  <c r="F93" i="3"/>
  <c r="G93" i="3" s="1"/>
  <c r="E93" i="3"/>
  <c r="G92" i="3"/>
  <c r="G91" i="3"/>
  <c r="G90" i="3"/>
  <c r="F89" i="3"/>
  <c r="E89" i="3"/>
  <c r="E112" i="3" s="1"/>
  <c r="F87" i="3"/>
  <c r="F86" i="3"/>
  <c r="E86" i="3"/>
  <c r="G86" i="3" s="1"/>
  <c r="G85" i="3"/>
  <c r="G84" i="3"/>
  <c r="G83" i="3"/>
  <c r="G82" i="3"/>
  <c r="F82" i="3"/>
  <c r="E82" i="3"/>
  <c r="G81" i="3"/>
  <c r="F80" i="3"/>
  <c r="G79" i="3"/>
  <c r="G78" i="3"/>
  <c r="F77" i="3"/>
  <c r="E77" i="3"/>
  <c r="E80" i="3" s="1"/>
  <c r="G76" i="3"/>
  <c r="G73" i="3"/>
  <c r="G72" i="3"/>
  <c r="G71" i="3"/>
  <c r="G70" i="3"/>
  <c r="G69" i="3"/>
  <c r="G68" i="3"/>
  <c r="G67" i="3"/>
  <c r="G66" i="3"/>
  <c r="G65" i="3"/>
  <c r="G64" i="3"/>
  <c r="F64" i="3"/>
  <c r="E64" i="3"/>
  <c r="F63" i="3"/>
  <c r="G63" i="3" s="1"/>
  <c r="E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F41" i="3"/>
  <c r="G41" i="3" s="1"/>
  <c r="E41" i="3"/>
  <c r="G40" i="3"/>
  <c r="G39" i="3"/>
  <c r="G38" i="3"/>
  <c r="G37" i="3"/>
  <c r="G36" i="3"/>
  <c r="G35" i="3"/>
  <c r="G34" i="3"/>
  <c r="G33" i="3"/>
  <c r="G32" i="3"/>
  <c r="G31" i="3"/>
  <c r="G30" i="3"/>
  <c r="G29" i="3"/>
  <c r="F28" i="3"/>
  <c r="E28" i="3"/>
  <c r="G28" i="3" s="1"/>
  <c r="G27" i="3"/>
  <c r="G26" i="3"/>
  <c r="G25" i="3"/>
  <c r="G24" i="3"/>
  <c r="G23" i="3"/>
  <c r="G22" i="3"/>
  <c r="G21" i="3"/>
  <c r="G20" i="3"/>
  <c r="F20" i="3"/>
  <c r="F74" i="3" s="1"/>
  <c r="E20" i="3"/>
  <c r="E74" i="3" s="1"/>
  <c r="G74" i="3" s="1"/>
  <c r="G18" i="3"/>
  <c r="G17" i="3"/>
  <c r="G16" i="3"/>
  <c r="F15" i="3"/>
  <c r="E15" i="3"/>
  <c r="G15" i="3" s="1"/>
  <c r="G14" i="3"/>
  <c r="G13" i="3"/>
  <c r="G12" i="3"/>
  <c r="G11" i="3"/>
  <c r="G10" i="3"/>
  <c r="F10" i="3"/>
  <c r="E10" i="3"/>
  <c r="F9" i="3"/>
  <c r="G8" i="3"/>
  <c r="F7" i="3"/>
  <c r="G7" i="3" s="1"/>
  <c r="E7" i="3"/>
  <c r="E6" i="3"/>
  <c r="G141" i="2"/>
  <c r="G140" i="2"/>
  <c r="G139" i="2"/>
  <c r="F138" i="2"/>
  <c r="G138" i="2" s="1"/>
  <c r="E138" i="2"/>
  <c r="G137" i="2"/>
  <c r="G136" i="2"/>
  <c r="G135" i="2"/>
  <c r="F134" i="2"/>
  <c r="E134" i="2"/>
  <c r="G134" i="2" s="1"/>
  <c r="G133" i="2"/>
  <c r="G131" i="2"/>
  <c r="F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F115" i="2"/>
  <c r="E115" i="2"/>
  <c r="G114" i="2"/>
  <c r="G113" i="2"/>
  <c r="F112" i="2"/>
  <c r="F129" i="2" s="1"/>
  <c r="G111" i="2"/>
  <c r="G110" i="2"/>
  <c r="G109" i="2"/>
  <c r="F109" i="2"/>
  <c r="E109" i="2"/>
  <c r="G108" i="2"/>
  <c r="G107" i="2"/>
  <c r="G106" i="2"/>
  <c r="G105" i="2"/>
  <c r="G104" i="2"/>
  <c r="G103" i="2"/>
  <c r="F102" i="2"/>
  <c r="E102" i="2"/>
  <c r="G102" i="2" s="1"/>
  <c r="G101" i="2"/>
  <c r="G100" i="2"/>
  <c r="G99" i="2"/>
  <c r="G98" i="2"/>
  <c r="G97" i="2"/>
  <c r="F97" i="2"/>
  <c r="E97" i="2"/>
  <c r="G96" i="2"/>
  <c r="G95" i="2"/>
  <c r="G94" i="2"/>
  <c r="F93" i="2"/>
  <c r="E93" i="2"/>
  <c r="G92" i="2"/>
  <c r="G91" i="2"/>
  <c r="G90" i="2"/>
  <c r="G89" i="2"/>
  <c r="F89" i="2"/>
  <c r="E89" i="2"/>
  <c r="E87" i="2"/>
  <c r="E86" i="2"/>
  <c r="G85" i="2"/>
  <c r="G84" i="2"/>
  <c r="G83" i="2"/>
  <c r="F82" i="2"/>
  <c r="E82" i="2"/>
  <c r="G81" i="2"/>
  <c r="F80" i="2"/>
  <c r="E80" i="2"/>
  <c r="G79" i="2"/>
  <c r="G78" i="2"/>
  <c r="G77" i="2"/>
  <c r="F77" i="2"/>
  <c r="E77" i="2"/>
  <c r="G76" i="2"/>
  <c r="G73" i="2"/>
  <c r="G72" i="2"/>
  <c r="G71" i="2"/>
  <c r="G70" i="2"/>
  <c r="G69" i="2"/>
  <c r="G68" i="2"/>
  <c r="G67" i="2"/>
  <c r="G66" i="2"/>
  <c r="G65" i="2"/>
  <c r="F64" i="2"/>
  <c r="E64" i="2"/>
  <c r="E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F41" i="2"/>
  <c r="E41" i="2"/>
  <c r="G41" i="2" s="1"/>
  <c r="G40" i="2"/>
  <c r="G39" i="2"/>
  <c r="G38" i="2"/>
  <c r="G37" i="2"/>
  <c r="G36" i="2"/>
  <c r="G35" i="2"/>
  <c r="G34" i="2"/>
  <c r="G33" i="2"/>
  <c r="G32" i="2"/>
  <c r="G31" i="2"/>
  <c r="G30" i="2"/>
  <c r="G29" i="2"/>
  <c r="F28" i="2"/>
  <c r="E28" i="2"/>
  <c r="G28" i="2" s="1"/>
  <c r="G27" i="2"/>
  <c r="G26" i="2"/>
  <c r="G25" i="2"/>
  <c r="G24" i="2"/>
  <c r="G23" i="2"/>
  <c r="G22" i="2"/>
  <c r="G21" i="2"/>
  <c r="F20" i="2"/>
  <c r="G20" i="2" s="1"/>
  <c r="E20" i="2"/>
  <c r="G18" i="2"/>
  <c r="G17" i="2"/>
  <c r="G16" i="2"/>
  <c r="G15" i="2"/>
  <c r="F15" i="2"/>
  <c r="E15" i="2"/>
  <c r="G14" i="2"/>
  <c r="G13" i="2"/>
  <c r="G12" i="2"/>
  <c r="G11" i="2"/>
  <c r="F10" i="2"/>
  <c r="E10" i="2"/>
  <c r="E9" i="2"/>
  <c r="G8" i="2"/>
  <c r="F7" i="2"/>
  <c r="F6" i="2" s="1"/>
  <c r="E7" i="2"/>
  <c r="G141" i="1"/>
  <c r="G140" i="1"/>
  <c r="G139" i="1"/>
  <c r="F138" i="1"/>
  <c r="E138" i="1"/>
  <c r="G138" i="1" s="1"/>
  <c r="G137" i="1"/>
  <c r="G136" i="1"/>
  <c r="G135" i="1"/>
  <c r="G134" i="1"/>
  <c r="F134" i="1"/>
  <c r="E134" i="1"/>
  <c r="G133" i="1"/>
  <c r="G131" i="1"/>
  <c r="F128" i="1"/>
  <c r="E128" i="1"/>
  <c r="G128" i="1" s="1"/>
  <c r="G127" i="1"/>
  <c r="G126" i="1"/>
  <c r="G125" i="1"/>
  <c r="G124" i="1"/>
  <c r="G123" i="1"/>
  <c r="G122" i="1"/>
  <c r="G121" i="1"/>
  <c r="G120" i="1"/>
  <c r="G119" i="1"/>
  <c r="G118" i="1"/>
  <c r="G117" i="1"/>
  <c r="G116" i="1"/>
  <c r="F115" i="1"/>
  <c r="E115" i="1"/>
  <c r="G115" i="1" s="1"/>
  <c r="G114" i="1"/>
  <c r="G113" i="1"/>
  <c r="E112" i="1"/>
  <c r="G111" i="1"/>
  <c r="G110" i="1"/>
  <c r="F109" i="1"/>
  <c r="G109" i="1" s="1"/>
  <c r="E109" i="1"/>
  <c r="G108" i="1"/>
  <c r="G107" i="1"/>
  <c r="G106" i="1"/>
  <c r="G105" i="1"/>
  <c r="G104" i="1"/>
  <c r="G103" i="1"/>
  <c r="G102" i="1"/>
  <c r="F102" i="1"/>
  <c r="E102" i="1"/>
  <c r="G101" i="1"/>
  <c r="G100" i="1"/>
  <c r="G99" i="1"/>
  <c r="G98" i="1"/>
  <c r="F97" i="1"/>
  <c r="G97" i="1" s="1"/>
  <c r="E97" i="1"/>
  <c r="G96" i="1"/>
  <c r="G95" i="1"/>
  <c r="G94" i="1"/>
  <c r="F93" i="1"/>
  <c r="E93" i="1"/>
  <c r="G93" i="1" s="1"/>
  <c r="G92" i="1"/>
  <c r="G91" i="1"/>
  <c r="G90" i="1"/>
  <c r="F89" i="1"/>
  <c r="E89" i="1"/>
  <c r="G85" i="1"/>
  <c r="G84" i="1"/>
  <c r="G83" i="1"/>
  <c r="F82" i="1"/>
  <c r="F86" i="1" s="1"/>
  <c r="E82" i="1"/>
  <c r="G81" i="1"/>
  <c r="E80" i="1"/>
  <c r="G79" i="1"/>
  <c r="G78" i="1"/>
  <c r="F77" i="1"/>
  <c r="E77" i="1"/>
  <c r="G76" i="1"/>
  <c r="G73" i="1"/>
  <c r="G72" i="1"/>
  <c r="G71" i="1"/>
  <c r="G70" i="1"/>
  <c r="G69" i="1"/>
  <c r="G68" i="1"/>
  <c r="G67" i="1"/>
  <c r="G66" i="1"/>
  <c r="G65" i="1"/>
  <c r="F64" i="1"/>
  <c r="F63" i="1" s="1"/>
  <c r="E64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F41" i="1"/>
  <c r="E41" i="1"/>
  <c r="G41" i="1" s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F28" i="1"/>
  <c r="E28" i="1"/>
  <c r="G27" i="1"/>
  <c r="G26" i="1"/>
  <c r="G25" i="1"/>
  <c r="G24" i="1"/>
  <c r="G23" i="1"/>
  <c r="G22" i="1"/>
  <c r="G21" i="1"/>
  <c r="F20" i="1"/>
  <c r="E20" i="1"/>
  <c r="G20" i="1" s="1"/>
  <c r="G18" i="1"/>
  <c r="G17" i="1"/>
  <c r="G16" i="1"/>
  <c r="F15" i="1"/>
  <c r="G15" i="1" s="1"/>
  <c r="E15" i="1"/>
  <c r="G14" i="1"/>
  <c r="G13" i="1"/>
  <c r="G12" i="1"/>
  <c r="G11" i="1"/>
  <c r="F10" i="1"/>
  <c r="F9" i="1" s="1"/>
  <c r="E10" i="1"/>
  <c r="G8" i="1"/>
  <c r="F7" i="1"/>
  <c r="E7" i="1"/>
  <c r="E6" i="1" s="1"/>
  <c r="F6" i="1"/>
  <c r="F19" i="1" s="1"/>
  <c r="F112" i="1" l="1"/>
  <c r="F129" i="1" s="1"/>
  <c r="G89" i="1"/>
  <c r="G80" i="2"/>
  <c r="G115" i="2"/>
  <c r="E128" i="2"/>
  <c r="G128" i="2" s="1"/>
  <c r="F80" i="1"/>
  <c r="F87" i="1" s="1"/>
  <c r="G77" i="1"/>
  <c r="F86" i="2"/>
  <c r="F87" i="2" s="1"/>
  <c r="G87" i="2" s="1"/>
  <c r="G82" i="2"/>
  <c r="G6" i="3"/>
  <c r="G128" i="3"/>
  <c r="E129" i="1"/>
  <c r="G129" i="1" s="1"/>
  <c r="G7" i="2"/>
  <c r="E6" i="2"/>
  <c r="G10" i="2"/>
  <c r="F9" i="2"/>
  <c r="G9" i="2" s="1"/>
  <c r="E74" i="2"/>
  <c r="G74" i="2" s="1"/>
  <c r="G64" i="2"/>
  <c r="F63" i="2"/>
  <c r="F74" i="2" s="1"/>
  <c r="E129" i="3"/>
  <c r="G64" i="1"/>
  <c r="E63" i="1"/>
  <c r="G63" i="1" s="1"/>
  <c r="E86" i="1"/>
  <c r="G86" i="1" s="1"/>
  <c r="G82" i="1"/>
  <c r="G93" i="2"/>
  <c r="E112" i="2"/>
  <c r="G6" i="1"/>
  <c r="G10" i="1"/>
  <c r="E9" i="1"/>
  <c r="G9" i="1" s="1"/>
  <c r="F74" i="1"/>
  <c r="F75" i="1" s="1"/>
  <c r="F88" i="1" s="1"/>
  <c r="F130" i="1" s="1"/>
  <c r="F132" i="1" s="1"/>
  <c r="F142" i="1" s="1"/>
  <c r="G80" i="1"/>
  <c r="G80" i="3"/>
  <c r="E87" i="3"/>
  <c r="G87" i="3" s="1"/>
  <c r="E19" i="4"/>
  <c r="F80" i="7"/>
  <c r="G77" i="7"/>
  <c r="G7" i="1"/>
  <c r="E9" i="3"/>
  <c r="G9" i="3" s="1"/>
  <c r="G77" i="3"/>
  <c r="G89" i="3"/>
  <c r="F112" i="3"/>
  <c r="F129" i="3" s="1"/>
  <c r="F128" i="3"/>
  <c r="G10" i="4"/>
  <c r="F19" i="4"/>
  <c r="F75" i="4" s="1"/>
  <c r="F88" i="4" s="1"/>
  <c r="F130" i="4" s="1"/>
  <c r="F132" i="4" s="1"/>
  <c r="F142" i="4" s="1"/>
  <c r="G64" i="4"/>
  <c r="E128" i="4"/>
  <c r="G128" i="4" s="1"/>
  <c r="E6" i="5"/>
  <c r="G20" i="5"/>
  <c r="E80" i="8"/>
  <c r="G77" i="8"/>
  <c r="E128" i="8"/>
  <c r="G128" i="8" s="1"/>
  <c r="G115" i="8"/>
  <c r="G7" i="9"/>
  <c r="F6" i="9"/>
  <c r="F19" i="9" s="1"/>
  <c r="E86" i="9"/>
  <c r="G86" i="9" s="1"/>
  <c r="G82" i="9"/>
  <c r="G102" i="9"/>
  <c r="E112" i="9"/>
  <c r="G112" i="4"/>
  <c r="G89" i="6"/>
  <c r="F112" i="6"/>
  <c r="F129" i="6" s="1"/>
  <c r="F6" i="3"/>
  <c r="F19" i="3" s="1"/>
  <c r="F75" i="3" s="1"/>
  <c r="F88" i="3" s="1"/>
  <c r="E80" i="4"/>
  <c r="G89" i="4"/>
  <c r="E129" i="4"/>
  <c r="G129" i="4" s="1"/>
  <c r="G63" i="5"/>
  <c r="G64" i="5"/>
  <c r="G93" i="5"/>
  <c r="E112" i="5"/>
  <c r="F74" i="6"/>
  <c r="E86" i="6"/>
  <c r="G86" i="6" s="1"/>
  <c r="G82" i="6"/>
  <c r="E9" i="8"/>
  <c r="G20" i="9"/>
  <c r="E74" i="9"/>
  <c r="G74" i="9" s="1"/>
  <c r="E86" i="4"/>
  <c r="G86" i="4" s="1"/>
  <c r="G82" i="4"/>
  <c r="G77" i="6"/>
  <c r="E80" i="6"/>
  <c r="G28" i="7"/>
  <c r="E74" i="7"/>
  <c r="E74" i="4"/>
  <c r="G74" i="4" s="1"/>
  <c r="G41" i="5"/>
  <c r="G115" i="5"/>
  <c r="E128" i="5"/>
  <c r="G128" i="5" s="1"/>
  <c r="G9" i="6"/>
  <c r="G63" i="6"/>
  <c r="E129" i="7"/>
  <c r="E6" i="8"/>
  <c r="G7" i="8"/>
  <c r="G82" i="8"/>
  <c r="F86" i="8"/>
  <c r="G86" i="8" s="1"/>
  <c r="F87" i="10"/>
  <c r="G87" i="10" s="1"/>
  <c r="F19" i="6"/>
  <c r="F75" i="6" s="1"/>
  <c r="F88" i="6" s="1"/>
  <c r="G7" i="6"/>
  <c r="G10" i="6"/>
  <c r="G64" i="6"/>
  <c r="E112" i="6"/>
  <c r="E75" i="7"/>
  <c r="G19" i="7"/>
  <c r="F74" i="7"/>
  <c r="F75" i="7" s="1"/>
  <c r="G41" i="7"/>
  <c r="E87" i="7"/>
  <c r="G102" i="7"/>
  <c r="G10" i="8"/>
  <c r="F9" i="8"/>
  <c r="F19" i="8" s="1"/>
  <c r="G9" i="9"/>
  <c r="G64" i="9"/>
  <c r="G74" i="10"/>
  <c r="G80" i="10"/>
  <c r="F112" i="10"/>
  <c r="F129" i="10" s="1"/>
  <c r="G9" i="7"/>
  <c r="G64" i="7"/>
  <c r="E112" i="8"/>
  <c r="G19" i="9"/>
  <c r="F74" i="9"/>
  <c r="G63" i="9"/>
  <c r="F112" i="9"/>
  <c r="G7" i="10"/>
  <c r="E19" i="10"/>
  <c r="G77" i="10"/>
  <c r="E74" i="6"/>
  <c r="G74" i="6" s="1"/>
  <c r="G128" i="6"/>
  <c r="F112" i="7"/>
  <c r="F129" i="7" s="1"/>
  <c r="G89" i="7"/>
  <c r="G93" i="7"/>
  <c r="G115" i="7"/>
  <c r="G64" i="8"/>
  <c r="F63" i="8"/>
  <c r="G134" i="8"/>
  <c r="G6" i="9"/>
  <c r="G15" i="9"/>
  <c r="G80" i="9"/>
  <c r="G97" i="9"/>
  <c r="G115" i="9"/>
  <c r="F128" i="9"/>
  <c r="G128" i="9" s="1"/>
  <c r="F75" i="10"/>
  <c r="G86" i="10"/>
  <c r="G128" i="10"/>
  <c r="E129" i="10"/>
  <c r="G129" i="10" s="1"/>
  <c r="G20" i="10"/>
  <c r="G82" i="10"/>
  <c r="G19" i="10" l="1"/>
  <c r="E75" i="10"/>
  <c r="G112" i="8"/>
  <c r="E129" i="8"/>
  <c r="G129" i="8" s="1"/>
  <c r="G80" i="4"/>
  <c r="E87" i="4"/>
  <c r="G87" i="4" s="1"/>
  <c r="G6" i="5"/>
  <c r="E19" i="5"/>
  <c r="G63" i="2"/>
  <c r="E74" i="1"/>
  <c r="G74" i="1" s="1"/>
  <c r="F87" i="8"/>
  <c r="G112" i="10"/>
  <c r="G6" i="8"/>
  <c r="E19" i="8"/>
  <c r="G19" i="6"/>
  <c r="G80" i="6"/>
  <c r="E87" i="6"/>
  <c r="G87" i="6" s="1"/>
  <c r="G9" i="8"/>
  <c r="F130" i="3"/>
  <c r="F132" i="3" s="1"/>
  <c r="F142" i="3" s="1"/>
  <c r="E129" i="9"/>
  <c r="G112" i="9"/>
  <c r="F75" i="9"/>
  <c r="F88" i="9" s="1"/>
  <c r="F130" i="9" s="1"/>
  <c r="F132" i="9" s="1"/>
  <c r="F142" i="9" s="1"/>
  <c r="E19" i="3"/>
  <c r="F87" i="7"/>
  <c r="F88" i="7" s="1"/>
  <c r="F130" i="7" s="1"/>
  <c r="F132" i="7" s="1"/>
  <c r="F142" i="7" s="1"/>
  <c r="G80" i="7"/>
  <c r="E87" i="1"/>
  <c r="G87" i="1" s="1"/>
  <c r="F19" i="2"/>
  <c r="F75" i="2" s="1"/>
  <c r="F88" i="2" s="1"/>
  <c r="F130" i="2" s="1"/>
  <c r="F132" i="2" s="1"/>
  <c r="F142" i="2" s="1"/>
  <c r="G112" i="1"/>
  <c r="G86" i="2"/>
  <c r="E19" i="1"/>
  <c r="F129" i="9"/>
  <c r="G87" i="7"/>
  <c r="G75" i="7"/>
  <c r="E88" i="7"/>
  <c r="G112" i="7"/>
  <c r="E129" i="5"/>
  <c r="G129" i="5" s="1"/>
  <c r="G112" i="5"/>
  <c r="G80" i="8"/>
  <c r="E87" i="8"/>
  <c r="G87" i="8" s="1"/>
  <c r="G19" i="4"/>
  <c r="E75" i="4"/>
  <c r="G112" i="3"/>
  <c r="G6" i="2"/>
  <c r="E19" i="2"/>
  <c r="E75" i="6"/>
  <c r="F88" i="10"/>
  <c r="F130" i="10" s="1"/>
  <c r="F132" i="10" s="1"/>
  <c r="F142" i="10" s="1"/>
  <c r="F74" i="8"/>
  <c r="G74" i="8" s="1"/>
  <c r="G63" i="8"/>
  <c r="E87" i="9"/>
  <c r="G87" i="9" s="1"/>
  <c r="E75" i="9"/>
  <c r="G112" i="6"/>
  <c r="E129" i="6"/>
  <c r="G129" i="6" s="1"/>
  <c r="F130" i="6"/>
  <c r="F132" i="6" s="1"/>
  <c r="F142" i="6" s="1"/>
  <c r="G129" i="7"/>
  <c r="G74" i="7"/>
  <c r="E129" i="2"/>
  <c r="G129" i="2" s="1"/>
  <c r="G112" i="2"/>
  <c r="G129" i="3"/>
  <c r="G75" i="9" l="1"/>
  <c r="E88" i="9"/>
  <c r="E130" i="7"/>
  <c r="G88" i="7"/>
  <c r="E75" i="1"/>
  <c r="G19" i="1"/>
  <c r="G75" i="4"/>
  <c r="E88" i="4"/>
  <c r="E75" i="2"/>
  <c r="G19" i="2"/>
  <c r="G129" i="9"/>
  <c r="E75" i="5"/>
  <c r="G19" i="5"/>
  <c r="E75" i="8"/>
  <c r="G19" i="8"/>
  <c r="E88" i="10"/>
  <c r="G75" i="10"/>
  <c r="G75" i="6"/>
  <c r="E88" i="6"/>
  <c r="E75" i="3"/>
  <c r="G19" i="3"/>
  <c r="F75" i="8"/>
  <c r="F88" i="8" s="1"/>
  <c r="F130" i="8" s="1"/>
  <c r="F132" i="8" s="1"/>
  <c r="F142" i="8" s="1"/>
  <c r="E88" i="8" l="1"/>
  <c r="G75" i="8"/>
  <c r="E130" i="9"/>
  <c r="G88" i="9"/>
  <c r="E88" i="2"/>
  <c r="G75" i="2"/>
  <c r="G75" i="1"/>
  <c r="E88" i="1"/>
  <c r="E88" i="3"/>
  <c r="G75" i="3"/>
  <c r="E130" i="10"/>
  <c r="G88" i="10"/>
  <c r="E88" i="5"/>
  <c r="G75" i="5"/>
  <c r="E130" i="4"/>
  <c r="G88" i="4"/>
  <c r="E130" i="6"/>
  <c r="G88" i="6"/>
  <c r="E132" i="7"/>
  <c r="G130" i="7"/>
  <c r="G130" i="6" l="1"/>
  <c r="E132" i="6"/>
  <c r="G88" i="5"/>
  <c r="E130" i="5"/>
  <c r="E130" i="3"/>
  <c r="G88" i="3"/>
  <c r="E130" i="2"/>
  <c r="G88" i="2"/>
  <c r="E130" i="8"/>
  <c r="G88" i="8"/>
  <c r="E130" i="1"/>
  <c r="G88" i="1"/>
  <c r="E142" i="7"/>
  <c r="G142" i="7" s="1"/>
  <c r="G132" i="7"/>
  <c r="E132" i="4"/>
  <c r="G130" i="4"/>
  <c r="G130" i="10"/>
  <c r="E132" i="10"/>
  <c r="E132" i="9"/>
  <c r="G130" i="9"/>
  <c r="G132" i="10" l="1"/>
  <c r="E142" i="10"/>
  <c r="G142" i="10" s="1"/>
  <c r="G132" i="6"/>
  <c r="E142" i="6"/>
  <c r="G142" i="6" s="1"/>
  <c r="E132" i="8"/>
  <c r="G130" i="8"/>
  <c r="G130" i="3"/>
  <c r="E132" i="3"/>
  <c r="G130" i="5"/>
  <c r="E132" i="5"/>
  <c r="G132" i="9"/>
  <c r="E142" i="9"/>
  <c r="G142" i="9" s="1"/>
  <c r="E142" i="4"/>
  <c r="G142" i="4" s="1"/>
  <c r="G132" i="4"/>
  <c r="E132" i="1"/>
  <c r="G130" i="1"/>
  <c r="E132" i="2"/>
  <c r="G130" i="2"/>
  <c r="G132" i="5" l="1"/>
  <c r="E142" i="5"/>
  <c r="G142" i="5" s="1"/>
  <c r="E142" i="2"/>
  <c r="G142" i="2" s="1"/>
  <c r="G132" i="2"/>
  <c r="E142" i="8"/>
  <c r="G142" i="8" s="1"/>
  <c r="G132" i="8"/>
  <c r="G132" i="3"/>
  <c r="E142" i="3"/>
  <c r="G142" i="3" s="1"/>
  <c r="E142" i="1"/>
  <c r="G142" i="1" s="1"/>
  <c r="G132" i="1"/>
</calcChain>
</file>

<file path=xl/sharedStrings.xml><?xml version="1.0" encoding="utf-8"?>
<sst xmlns="http://schemas.openxmlformats.org/spreadsheetml/2006/main" count="1708" uniqueCount="200">
  <si>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</si>
  <si>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  事業活動計算書</t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</si>
  <si>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</si>
  <si>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</si>
  <si>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</si>
  <si>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</si>
  <si>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</si>
  <si>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</si>
  <si>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</si>
  <si>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</si>
  <si>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就労支援事業収益</t>
  </si>
  <si>
    <t>　就労継続支援事業収益</t>
  </si>
  <si>
    <t>　　就労継続支援B型事業収益</t>
  </si>
  <si>
    <t>障害福祉サービス等事業収益</t>
  </si>
  <si>
    <t>　自立支援給付費収益</t>
  </si>
  <si>
    <t>　　介護給付費収益</t>
  </si>
  <si>
    <t>　　訓練等給付費収益</t>
  </si>
  <si>
    <t>　　計画相談支援給付費収益</t>
  </si>
  <si>
    <t>　利用者負担金収益</t>
  </si>
  <si>
    <t>　その他の事業収益</t>
  </si>
  <si>
    <t>　　補助金事業収益（公費）</t>
  </si>
  <si>
    <t>　　補助金事業収益（一般）</t>
  </si>
  <si>
    <t>経常経費寄附金収益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</si>
  <si>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</si>
  <si>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</si>
  <si>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</si>
  <si>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</si>
  <si>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</si>
  <si>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</si>
  <si>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賞与引当金繰入</t>
  </si>
  <si>
    <t>　非常勤職員給与</t>
  </si>
  <si>
    <t>　退職給付費用</t>
  </si>
  <si>
    <t>　法定福利費</t>
  </si>
  <si>
    <t>事業費</t>
  </si>
  <si>
    <t>　保健衛生費</t>
  </si>
  <si>
    <t>　医療費</t>
  </si>
  <si>
    <t>　被服費</t>
  </si>
  <si>
    <t>　教養娯楽費</t>
  </si>
  <si>
    <t>　水道光熱費</t>
  </si>
  <si>
    <t>　消耗器具備品費</t>
  </si>
  <si>
    <t>　保険料</t>
  </si>
  <si>
    <t>　賃借料</t>
  </si>
  <si>
    <t>　教育指導費</t>
  </si>
  <si>
    <t>　葬祭費</t>
  </si>
  <si>
    <t>　車輌費</t>
  </si>
  <si>
    <t>　雑費</t>
  </si>
  <si>
    <t>事務費</t>
  </si>
  <si>
    <t>　福利厚生費</t>
  </si>
  <si>
    <t>　職員被服費</t>
  </si>
  <si>
    <t>　旅費交通費</t>
  </si>
  <si>
    <t>　研修研究費</t>
  </si>
  <si>
    <t>　事務消耗品費</t>
  </si>
  <si>
    <t>　印刷製本費</t>
  </si>
  <si>
    <t>　修繕費</t>
  </si>
  <si>
    <t>　通信運搬費</t>
  </si>
  <si>
    <t>　会議費</t>
  </si>
  <si>
    <t>　広報費</t>
  </si>
  <si>
    <t>　業務委託費</t>
  </si>
  <si>
    <t>　手数料</t>
  </si>
  <si>
    <t>　土地・建物賃借料</t>
  </si>
  <si>
    <t>　租税公課</t>
  </si>
  <si>
    <t>　保守料</t>
  </si>
  <si>
    <t>　渉外費</t>
  </si>
  <si>
    <t>　諸会費</t>
  </si>
  <si>
    <t>就労支援事業費用</t>
  </si>
  <si>
    <t>　就労支援事業販売原価</t>
  </si>
  <si>
    <t>　　期首製品（商品）棚卸高</t>
  </si>
  <si>
    <t>　　当期就労支援事業製造原価</t>
  </si>
  <si>
    <t>　　当期就労支援事業仕入高</t>
  </si>
  <si>
    <t>　　期末製品（商品）棚卸高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</si>
  <si>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</si>
  <si>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</si>
  <si>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</si>
  <si>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</si>
  <si>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</si>
  <si>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</si>
  <si>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</si>
  <si>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</si>
  <si>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</si>
  <si>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</si>
  <si>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　受入研修費収益</t>
  </si>
  <si>
    <t>　雑収益</t>
  </si>
  <si>
    <t>サービス活動外収益計（４）</t>
  </si>
  <si>
    <t>支払利息</t>
  </si>
  <si>
    <t>その他のサービス活動外費用</t>
  </si>
  <si>
    <t>　利用者等外給食費</t>
  </si>
  <si>
    <t>　為替差損</t>
  </si>
  <si>
    <t>　雑損失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</si>
  <si>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</si>
  <si>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</si>
  <si>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</si>
  <si>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</si>
  <si>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</si>
  <si>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　施設整備等補助金収益</t>
  </si>
  <si>
    <t>　設備資金借入金元金償還補助金収益</t>
  </si>
  <si>
    <t>　県共同募金会施設整備助成金収益</t>
  </si>
  <si>
    <t>施設整備等寄附金収益</t>
  </si>
  <si>
    <t>　施設整備等寄附金収益</t>
  </si>
  <si>
    <t>　設備資金借入金元金償還寄附金収益</t>
  </si>
  <si>
    <t>長期運営資金借入金元金償還寄附金収益</t>
  </si>
  <si>
    <t>固定資産受贈額</t>
  </si>
  <si>
    <t>　土地・建物受贈額</t>
  </si>
  <si>
    <t>　車輛運搬具受贈額</t>
  </si>
  <si>
    <t>　器具及び備品受贈額</t>
  </si>
  <si>
    <t>　その他の固定資産受贈額</t>
  </si>
  <si>
    <t>固定資産売却益</t>
  </si>
  <si>
    <t>　車輌運搬具売却益</t>
  </si>
  <si>
    <t>　器具及び備品売却益</t>
  </si>
  <si>
    <t>事業区分間繰入金収益</t>
  </si>
  <si>
    <t>拠点区分間繰入金収益</t>
  </si>
  <si>
    <t>事業区分間固定資産移管収益</t>
  </si>
  <si>
    <t>拠点区分間固定資産移管収益</t>
  </si>
  <si>
    <t>その他の特別収益</t>
  </si>
  <si>
    <t>　徴収不能引当金戻入益</t>
  </si>
  <si>
    <t>　その他の特別収益</t>
  </si>
  <si>
    <t>特別収益計（８）</t>
  </si>
  <si>
    <t>基本金組入額</t>
  </si>
  <si>
    <t>資産評価損</t>
  </si>
  <si>
    <t>固定資産売却損・処分損</t>
  </si>
  <si>
    <t>　建物売却損・処分損</t>
  </si>
  <si>
    <t>　車輌運搬具売却損・処分損</t>
  </si>
  <si>
    <t>　器具及び備品売却損・処分損</t>
  </si>
  <si>
    <t>　その他の固定資産売却損・処分損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</si>
  <si>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</si>
  <si>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</si>
  <si>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</si>
  <si>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</si>
  <si>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拠点区分間繰入金費用</t>
  </si>
  <si>
    <t>事業区分間固定資産移管費用</t>
  </si>
  <si>
    <t>拠点区分間固定資産移管費用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</si>
  <si>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</si>
  <si>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</si>
  <si>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</si>
  <si>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</si>
  <si>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</si>
  <si>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</si>
  <si>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</si>
  <si>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</si>
  <si>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</si>
  <si>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　施設充実積立金取崩額</t>
  </si>
  <si>
    <t>　設備等整備積立金取崩額</t>
  </si>
  <si>
    <t>　基盤整備積立金取崩額</t>
  </si>
  <si>
    <t>その他の積立金積立額（１６）</t>
  </si>
  <si>
    <t>　施設充実積立金積立額</t>
  </si>
  <si>
    <t>　設備等整備積立金積立額</t>
  </si>
  <si>
    <t>　基盤整備積立金積立額</t>
  </si>
  <si>
    <t>ラポール安倍川  事業活動計算書</t>
    <phoneticPr fontId="4"/>
  </si>
  <si>
    <t>（自）平成29年4月1日  （至）平成30年3月31日</t>
    <phoneticPr fontId="4"/>
  </si>
  <si>
    <t>（単位：円）</t>
    <phoneticPr fontId="4"/>
  </si>
  <si>
    <t>増減(A)-(B)</t>
    <phoneticPr fontId="4"/>
  </si>
  <si>
    <t>ラポール古庄  事業活動計算書</t>
    <phoneticPr fontId="4"/>
  </si>
  <si>
    <t>（自）平成29年4月1日  （至）平成30年3月31日</t>
    <phoneticPr fontId="4"/>
  </si>
  <si>
    <t>（単位：円）</t>
    <phoneticPr fontId="4"/>
  </si>
  <si>
    <t>増減(A)-(B)</t>
    <phoneticPr fontId="4"/>
  </si>
  <si>
    <t>ラポールたけみ  事業活動計算書</t>
    <phoneticPr fontId="4"/>
  </si>
  <si>
    <t>（自）平成29年4月1日  （至）平成30年3月31日</t>
    <phoneticPr fontId="4"/>
  </si>
  <si>
    <t>（単位：円）</t>
    <phoneticPr fontId="4"/>
  </si>
  <si>
    <t>増減(A)-(B)</t>
    <phoneticPr fontId="4"/>
  </si>
  <si>
    <t>ラポールあおい  事業活動計算書</t>
    <phoneticPr fontId="4"/>
  </si>
  <si>
    <t>（自）平成29年4月1日  （至）平成30年3月31日</t>
    <phoneticPr fontId="4"/>
  </si>
  <si>
    <t>（単位：円）</t>
    <phoneticPr fontId="4"/>
  </si>
  <si>
    <t>増減(A)-(B)</t>
    <phoneticPr fontId="4"/>
  </si>
  <si>
    <t>ラポール川原  事業活動計算書</t>
    <phoneticPr fontId="4"/>
  </si>
  <si>
    <t>（自）平成29年4月1日  （至）平成30年3月31日</t>
    <phoneticPr fontId="4"/>
  </si>
  <si>
    <t>（単位：円）</t>
    <phoneticPr fontId="4"/>
  </si>
  <si>
    <t>増減(A)-(B)</t>
    <phoneticPr fontId="4"/>
  </si>
  <si>
    <t>ラポール・ファーム  事業活動計算書</t>
    <phoneticPr fontId="4"/>
  </si>
  <si>
    <t>（自）平成29年4月1日  （至）平成30年3月31日</t>
    <phoneticPr fontId="4"/>
  </si>
  <si>
    <t>（単位：円）</t>
    <phoneticPr fontId="4"/>
  </si>
  <si>
    <t>増減(A)-(B)</t>
    <phoneticPr fontId="4"/>
  </si>
  <si>
    <t>ラポール・チャクラ  事業活動計算書</t>
    <phoneticPr fontId="4"/>
  </si>
  <si>
    <t>（自）平成29年4月1日  （至）平成30年3月31日</t>
    <phoneticPr fontId="4"/>
  </si>
  <si>
    <t>（単位：円）</t>
    <phoneticPr fontId="4"/>
  </si>
  <si>
    <t>増減(A)-(B)</t>
    <phoneticPr fontId="4"/>
  </si>
  <si>
    <t>ラポール・タスカ  事業活動計算書</t>
    <phoneticPr fontId="4"/>
  </si>
  <si>
    <t>チャイム  事業活動計算書</t>
    <phoneticPr fontId="4"/>
  </si>
  <si>
    <t>次期繰越活動増減差額（17）=（13）+（14）+（15）-（16）</t>
    <phoneticPr fontId="2"/>
  </si>
  <si>
    <t>社会福祉法人　静岡手をつなぐ育成の会</t>
  </si>
  <si>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</si>
  <si>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</si>
  <si>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（自）平成29年4月1日  （至）平成30年3月31日</t>
    <phoneticPr fontId="4"/>
  </si>
  <si>
    <t>（単位：円）</t>
    <phoneticPr fontId="4"/>
  </si>
  <si>
    <t>増減(A)-(B)</t>
    <phoneticPr fontId="4"/>
  </si>
  <si>
    <t>次期繰越活動増減差額（17）=（13）+（14）+（15）-（16）</t>
    <phoneticPr fontId="2"/>
  </si>
  <si>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</si>
  <si>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事業活動内訳表</t>
    <phoneticPr fontId="4"/>
  </si>
  <si>
    <t>法人本部</t>
    <phoneticPr fontId="2"/>
  </si>
  <si>
    <t>ラポール安倍川</t>
    <phoneticPr fontId="2"/>
  </si>
  <si>
    <t>ラポール古庄</t>
    <phoneticPr fontId="2"/>
  </si>
  <si>
    <t>ラポールたけみ</t>
    <phoneticPr fontId="2"/>
  </si>
  <si>
    <t>ラポールあおい</t>
    <phoneticPr fontId="2"/>
  </si>
  <si>
    <t>ラポール川原</t>
    <phoneticPr fontId="2"/>
  </si>
  <si>
    <t>ラポール・ファーム</t>
    <phoneticPr fontId="2"/>
  </si>
  <si>
    <t>ラポール・チャクラ</t>
    <phoneticPr fontId="2"/>
  </si>
  <si>
    <t>ラポール・タスカ</t>
    <phoneticPr fontId="2"/>
  </si>
  <si>
    <t>チャイム</t>
    <phoneticPr fontId="2"/>
  </si>
  <si>
    <t>合計</t>
    <rPh sb="0" eb="2">
      <t>ゴウケイ</t>
    </rPh>
    <phoneticPr fontId="1"/>
  </si>
  <si>
    <t>内部取引消去</t>
    <rPh sb="0" eb="2">
      <t>ナイブ</t>
    </rPh>
    <rPh sb="2" eb="4">
      <t>トリヒキ</t>
    </rPh>
    <rPh sb="4" eb="6">
      <t>ショウキョ</t>
    </rPh>
    <phoneticPr fontId="1"/>
  </si>
  <si>
    <t>事業区分合計</t>
    <rPh sb="0" eb="2">
      <t>ジギョウ</t>
    </rPh>
    <rPh sb="2" eb="4">
      <t>クブン</t>
    </rPh>
    <rPh sb="4" eb="6">
      <t>ゴウケイ</t>
    </rPh>
    <phoneticPr fontId="1"/>
  </si>
  <si>
    <t>次期繰越活動増減差額(17)=（13）+（14）+（15）-（16）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</si>
</sst>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1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11" xfId="2" applyFont="1" applyFill="1" applyBorder="1">
      <alignment horizontal="left"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49" fontId="7" fillId="0" borderId="5" xfId="1" applyNumberFormat="1" applyFont="1" applyFill="1" applyBorder="1" applyAlignment="1">
      <alignment horizontal="center" vertical="center" shrinkToFit="1"/>
    </xf>
    <xf numFmtId="49" fontId="7" fillId="0" borderId="8" xfId="1" applyNumberFormat="1" applyFont="1" applyFill="1" applyBorder="1" applyAlignment="1">
      <alignment horizontal="center" vertical="center" shrinkToFit="1"/>
    </xf>
    <xf numFmtId="49" fontId="7" fillId="0" borderId="6" xfId="1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left" vertical="top" shrinkToFit="1"/>
    </xf>
    <xf numFmtId="176" fontId="9" fillId="0" borderId="12" xfId="2" applyNumberFormat="1" applyFont="1" applyFill="1" applyBorder="1" applyAlignment="1" applyProtection="1">
      <alignment vertical="top" shrinkToFit="1"/>
      <protection locked="0"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0" fontId="7" fillId="0" borderId="13" xfId="2" applyFont="1" applyFill="1" applyBorder="1" applyAlignment="1">
      <alignment horizontal="left" vertical="top" shrinkToFit="1"/>
    </xf>
    <xf numFmtId="176" fontId="9" fillId="0" borderId="13" xfId="2" applyNumberFormat="1" applyFont="1" applyFill="1" applyBorder="1" applyAlignment="1" applyProtection="1">
      <alignment vertical="top" shrinkToFit="1"/>
      <protection locked="0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0" fontId="7" fillId="0" borderId="14" xfId="2" applyFont="1" applyFill="1" applyBorder="1" applyAlignment="1">
      <alignment horizontal="left" vertical="top" shrinkToFit="1"/>
    </xf>
    <xf numFmtId="176" fontId="9" fillId="0" borderId="14" xfId="2" applyNumberFormat="1" applyFont="1" applyFill="1" applyBorder="1" applyAlignment="1" applyProtection="1">
      <alignment vertical="top" shrinkToFit="1"/>
      <protection locked="0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0" fontId="10" fillId="0" borderId="5" xfId="2" applyFont="1" applyFill="1" applyBorder="1">
      <alignment horizontal="left" vertical="top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3"/>
  <sheetViews>
    <sheetView topLeftCell="A28" workbookViewId="0">
      <selection activeCell="C53" sqref="C53"/>
    </sheetView>
  </sheetViews>
  <sheetFormatPr defaultRowHeight="13.5"/>
  <cols>
    <col min="1" max="3" width="2.875" customWidth="1"/>
    <col min="4" max="4" width="51.25" customWidth="1"/>
    <col min="5" max="7" width="20.75" customWidth="1"/>
  </cols>
  <sheetData>
    <row r="1" spans="2:7">
      <c r="B1" s="37"/>
      <c r="C1" s="37"/>
      <c r="D1" s="37"/>
      <c r="E1" s="37"/>
      <c r="F1" s="37"/>
      <c r="G1" s="37"/>
    </row>
    <row r="2" spans="2:7" ht="21">
      <c r="B2" s="25" t="s">
        <v>177</v>
      </c>
      <c r="C2" s="26"/>
      <c r="D2" s="26"/>
      <c r="E2" s="2"/>
      <c r="F2" s="2"/>
      <c r="G2" s="3" t="s">
        <v>178</v>
      </c>
    </row>
    <row r="3" spans="2:7" ht="21">
      <c r="B3" s="28" t="s">
        <v>179</v>
      </c>
      <c r="C3" s="28"/>
      <c r="D3" s="28"/>
      <c r="E3" s="28"/>
      <c r="F3" s="28"/>
      <c r="G3" s="28"/>
    </row>
    <row r="4" spans="2:7" ht="14.25">
      <c r="B4" s="38"/>
      <c r="C4" s="38"/>
      <c r="D4" s="38"/>
      <c r="E4" s="38"/>
      <c r="F4" s="38"/>
      <c r="G4" s="2"/>
    </row>
    <row r="5" spans="2:7" ht="21">
      <c r="B5" s="29" t="s">
        <v>180</v>
      </c>
      <c r="C5" s="29"/>
      <c r="D5" s="29"/>
      <c r="E5" s="29"/>
      <c r="F5" s="29"/>
      <c r="G5" s="29"/>
    </row>
    <row r="6" spans="2:7" ht="15.75">
      <c r="B6" s="4"/>
      <c r="C6" s="4"/>
      <c r="D6" s="4"/>
      <c r="E6" s="4"/>
      <c r="F6" s="2"/>
      <c r="G6" s="4" t="s">
        <v>181</v>
      </c>
    </row>
    <row r="7" spans="2:7" ht="14.25">
      <c r="B7" s="30" t="s">
        <v>4</v>
      </c>
      <c r="C7" s="30"/>
      <c r="D7" s="30"/>
      <c r="E7" s="27" t="s">
        <v>5</v>
      </c>
      <c r="F7" s="27" t="s">
        <v>6</v>
      </c>
      <c r="G7" s="27" t="s">
        <v>182</v>
      </c>
    </row>
    <row r="8" spans="2:7" ht="14.25">
      <c r="B8" s="31" t="s">
        <v>8</v>
      </c>
      <c r="C8" s="31" t="s">
        <v>9</v>
      </c>
      <c r="D8" s="6" t="s">
        <v>10</v>
      </c>
      <c r="E8" s="7">
        <v>48972956</v>
      </c>
      <c r="F8" s="39">
        <v>48941585</v>
      </c>
      <c r="G8" s="7">
        <f>E8-F8</f>
        <v>31371</v>
      </c>
    </row>
    <row r="9" spans="2:7" ht="14.25">
      <c r="B9" s="32"/>
      <c r="C9" s="32"/>
      <c r="D9" s="8" t="s">
        <v>13</v>
      </c>
      <c r="E9" s="9">
        <v>327944907</v>
      </c>
      <c r="F9" s="40">
        <v>310800610</v>
      </c>
      <c r="G9" s="9">
        <f t="shared" ref="G9:G53" si="0">E9-F9</f>
        <v>17144297</v>
      </c>
    </row>
    <row r="10" spans="2:7" ht="14.25">
      <c r="B10" s="32"/>
      <c r="C10" s="32"/>
      <c r="D10" s="8" t="s">
        <v>22</v>
      </c>
      <c r="E10" s="9">
        <v>1352553</v>
      </c>
      <c r="F10" s="41">
        <v>1051985</v>
      </c>
      <c r="G10" s="9">
        <f t="shared" si="0"/>
        <v>300568</v>
      </c>
    </row>
    <row r="11" spans="2:7" ht="14.25">
      <c r="B11" s="32"/>
      <c r="C11" s="33"/>
      <c r="D11" s="10" t="s">
        <v>23</v>
      </c>
      <c r="E11" s="11">
        <f>+E8+E9+E10</f>
        <v>378270416</v>
      </c>
      <c r="F11" s="42">
        <f>+F8+F9+F10</f>
        <v>360794180</v>
      </c>
      <c r="G11" s="11">
        <f t="shared" si="0"/>
        <v>17476236</v>
      </c>
    </row>
    <row r="12" spans="2:7" ht="14.25">
      <c r="B12" s="32"/>
      <c r="C12" s="31" t="s">
        <v>24</v>
      </c>
      <c r="D12" s="8" t="s">
        <v>25</v>
      </c>
      <c r="E12" s="9">
        <v>267017814</v>
      </c>
      <c r="F12" s="39">
        <v>251058500</v>
      </c>
      <c r="G12" s="9">
        <f t="shared" si="0"/>
        <v>15959314</v>
      </c>
    </row>
    <row r="13" spans="2:7" ht="14.25">
      <c r="B13" s="32"/>
      <c r="C13" s="32"/>
      <c r="D13" s="8" t="s">
        <v>33</v>
      </c>
      <c r="E13" s="9">
        <v>15220267</v>
      </c>
      <c r="F13" s="40">
        <v>11067568</v>
      </c>
      <c r="G13" s="9">
        <f t="shared" si="0"/>
        <v>4152699</v>
      </c>
    </row>
    <row r="14" spans="2:7" ht="14.25">
      <c r="B14" s="32"/>
      <c r="C14" s="32"/>
      <c r="D14" s="8" t="s">
        <v>46</v>
      </c>
      <c r="E14" s="9">
        <v>30335138</v>
      </c>
      <c r="F14" s="40">
        <v>31174041</v>
      </c>
      <c r="G14" s="9">
        <f t="shared" si="0"/>
        <v>-838903</v>
      </c>
    </row>
    <row r="15" spans="2:7" ht="14.25">
      <c r="B15" s="32"/>
      <c r="C15" s="32"/>
      <c r="D15" s="8" t="s">
        <v>64</v>
      </c>
      <c r="E15" s="9">
        <v>47250596</v>
      </c>
      <c r="F15" s="40">
        <v>46354355</v>
      </c>
      <c r="G15" s="9">
        <f t="shared" si="0"/>
        <v>896241</v>
      </c>
    </row>
    <row r="16" spans="2:7" ht="14.25">
      <c r="B16" s="32"/>
      <c r="C16" s="32"/>
      <c r="D16" s="8" t="s">
        <v>70</v>
      </c>
      <c r="E16" s="9">
        <v>16592142</v>
      </c>
      <c r="F16" s="40">
        <v>10225975</v>
      </c>
      <c r="G16" s="9">
        <f t="shared" si="0"/>
        <v>6366167</v>
      </c>
    </row>
    <row r="17" spans="2:7" ht="14.25">
      <c r="B17" s="32"/>
      <c r="C17" s="32"/>
      <c r="D17" s="8" t="s">
        <v>71</v>
      </c>
      <c r="E17" s="9">
        <v>-2081087</v>
      </c>
      <c r="F17" s="40">
        <v>-1453201</v>
      </c>
      <c r="G17" s="9">
        <f t="shared" si="0"/>
        <v>-627886</v>
      </c>
    </row>
    <row r="18" spans="2:7" ht="14.25">
      <c r="B18" s="32"/>
      <c r="C18" s="32"/>
      <c r="D18" s="8" t="s">
        <v>72</v>
      </c>
      <c r="E18" s="9">
        <v>0</v>
      </c>
      <c r="F18" s="40">
        <v>0</v>
      </c>
      <c r="G18" s="9">
        <f t="shared" si="0"/>
        <v>0</v>
      </c>
    </row>
    <row r="19" spans="2:7" ht="14.25">
      <c r="B19" s="32"/>
      <c r="C19" s="32"/>
      <c r="D19" s="8" t="s">
        <v>73</v>
      </c>
      <c r="E19" s="9">
        <v>0</v>
      </c>
      <c r="F19" s="40">
        <v>0</v>
      </c>
      <c r="G19" s="9">
        <f t="shared" si="0"/>
        <v>0</v>
      </c>
    </row>
    <row r="20" spans="2:7" ht="14.25">
      <c r="B20" s="32"/>
      <c r="C20" s="32"/>
      <c r="D20" s="8" t="s">
        <v>74</v>
      </c>
      <c r="E20" s="9">
        <v>0</v>
      </c>
      <c r="F20" s="41">
        <v>0</v>
      </c>
      <c r="G20" s="9">
        <f t="shared" si="0"/>
        <v>0</v>
      </c>
    </row>
    <row r="21" spans="2:7" ht="14.25">
      <c r="B21" s="32"/>
      <c r="C21" s="33"/>
      <c r="D21" s="10" t="s">
        <v>75</v>
      </c>
      <c r="E21" s="11">
        <f>+E12+E13+E14+E15+E16+E17+E18+E19+E20</f>
        <v>374334870</v>
      </c>
      <c r="F21" s="42">
        <f>+F12+F13+F14+F15+F16+F17+F18+F19+F20</f>
        <v>348427238</v>
      </c>
      <c r="G21" s="11">
        <f t="shared" si="0"/>
        <v>25907632</v>
      </c>
    </row>
    <row r="22" spans="2:7" ht="14.25">
      <c r="B22" s="33"/>
      <c r="C22" s="12" t="s">
        <v>76</v>
      </c>
      <c r="D22" s="13"/>
      <c r="E22" s="14">
        <f xml:space="preserve"> +E11 - E21</f>
        <v>3935546</v>
      </c>
      <c r="F22" s="42">
        <f xml:space="preserve"> +F11 - F21</f>
        <v>12366942</v>
      </c>
      <c r="G22" s="14">
        <f t="shared" si="0"/>
        <v>-8431396</v>
      </c>
    </row>
    <row r="23" spans="2:7" ht="14.25">
      <c r="B23" s="31" t="s">
        <v>77</v>
      </c>
      <c r="C23" s="31" t="s">
        <v>9</v>
      </c>
      <c r="D23" s="8" t="s">
        <v>78</v>
      </c>
      <c r="E23" s="9">
        <v>35263</v>
      </c>
      <c r="F23" s="39">
        <v>80966</v>
      </c>
      <c r="G23" s="9">
        <f t="shared" si="0"/>
        <v>-45703</v>
      </c>
    </row>
    <row r="24" spans="2:7" ht="14.25">
      <c r="B24" s="32"/>
      <c r="C24" s="32"/>
      <c r="D24" s="8" t="s">
        <v>79</v>
      </c>
      <c r="E24" s="9">
        <v>234210</v>
      </c>
      <c r="F24" s="41">
        <v>5366385</v>
      </c>
      <c r="G24" s="9">
        <f t="shared" si="0"/>
        <v>-5132175</v>
      </c>
    </row>
    <row r="25" spans="2:7" ht="14.25">
      <c r="B25" s="32"/>
      <c r="C25" s="33"/>
      <c r="D25" s="10" t="s">
        <v>82</v>
      </c>
      <c r="E25" s="11">
        <f>+E23+E24</f>
        <v>269473</v>
      </c>
      <c r="F25" s="42">
        <f>+F23+F24</f>
        <v>5447351</v>
      </c>
      <c r="G25" s="11">
        <f t="shared" si="0"/>
        <v>-5177878</v>
      </c>
    </row>
    <row r="26" spans="2:7" ht="14.25">
      <c r="B26" s="32"/>
      <c r="C26" s="31" t="s">
        <v>24</v>
      </c>
      <c r="D26" s="8" t="s">
        <v>83</v>
      </c>
      <c r="E26" s="9">
        <v>970294</v>
      </c>
      <c r="F26" s="39">
        <v>970033</v>
      </c>
      <c r="G26" s="9">
        <f t="shared" si="0"/>
        <v>261</v>
      </c>
    </row>
    <row r="27" spans="2:7" ht="14.25">
      <c r="B27" s="32"/>
      <c r="C27" s="32"/>
      <c r="D27" s="8" t="s">
        <v>84</v>
      </c>
      <c r="E27" s="9">
        <v>0</v>
      </c>
      <c r="F27" s="41">
        <v>0</v>
      </c>
      <c r="G27" s="9">
        <f t="shared" si="0"/>
        <v>0</v>
      </c>
    </row>
    <row r="28" spans="2:7" ht="14.25">
      <c r="B28" s="32"/>
      <c r="C28" s="33"/>
      <c r="D28" s="10" t="s">
        <v>88</v>
      </c>
      <c r="E28" s="11">
        <f>+E26+E27</f>
        <v>970294</v>
      </c>
      <c r="F28" s="42">
        <f>+F26+F27</f>
        <v>970033</v>
      </c>
      <c r="G28" s="11">
        <f t="shared" si="0"/>
        <v>261</v>
      </c>
    </row>
    <row r="29" spans="2:7" ht="14.25">
      <c r="B29" s="33"/>
      <c r="C29" s="12" t="s">
        <v>89</v>
      </c>
      <c r="D29" s="15"/>
      <c r="E29" s="16">
        <f xml:space="preserve"> +E25 - E28</f>
        <v>-700821</v>
      </c>
      <c r="F29" s="42">
        <f xml:space="preserve"> +F25 - F28</f>
        <v>4477318</v>
      </c>
      <c r="G29" s="16">
        <f t="shared" si="0"/>
        <v>-5178139</v>
      </c>
    </row>
    <row r="30" spans="2:7" ht="14.25">
      <c r="B30" s="12" t="s">
        <v>90</v>
      </c>
      <c r="C30" s="17"/>
      <c r="D30" s="13"/>
      <c r="E30" s="14">
        <f xml:space="preserve"> +E22 +E29</f>
        <v>3234725</v>
      </c>
      <c r="F30" s="42">
        <f xml:space="preserve"> +F22 +F29</f>
        <v>16844260</v>
      </c>
      <c r="G30" s="14">
        <f t="shared" si="0"/>
        <v>-13609535</v>
      </c>
    </row>
    <row r="31" spans="2:7" ht="14.25">
      <c r="B31" s="31" t="s">
        <v>91</v>
      </c>
      <c r="C31" s="31" t="s">
        <v>9</v>
      </c>
      <c r="D31" s="8" t="s">
        <v>92</v>
      </c>
      <c r="E31" s="9">
        <v>3586000</v>
      </c>
      <c r="F31" s="39">
        <v>1849700</v>
      </c>
      <c r="G31" s="9">
        <f t="shared" si="0"/>
        <v>1736300</v>
      </c>
    </row>
    <row r="32" spans="2:7" ht="14.25">
      <c r="B32" s="32"/>
      <c r="C32" s="32"/>
      <c r="D32" s="8" t="s">
        <v>96</v>
      </c>
      <c r="E32" s="9">
        <v>0</v>
      </c>
      <c r="F32" s="40">
        <v>0</v>
      </c>
      <c r="G32" s="9">
        <f t="shared" si="0"/>
        <v>0</v>
      </c>
    </row>
    <row r="33" spans="2:7" ht="14.25">
      <c r="B33" s="32"/>
      <c r="C33" s="32"/>
      <c r="D33" s="8" t="s">
        <v>99</v>
      </c>
      <c r="E33" s="9">
        <v>0</v>
      </c>
      <c r="F33" s="40">
        <v>0</v>
      </c>
      <c r="G33" s="9">
        <f t="shared" si="0"/>
        <v>0</v>
      </c>
    </row>
    <row r="34" spans="2:7" ht="14.25">
      <c r="B34" s="32"/>
      <c r="C34" s="32"/>
      <c r="D34" s="8" t="s">
        <v>100</v>
      </c>
      <c r="E34" s="9">
        <v>0</v>
      </c>
      <c r="F34" s="40">
        <v>0</v>
      </c>
      <c r="G34" s="9">
        <f t="shared" si="0"/>
        <v>0</v>
      </c>
    </row>
    <row r="35" spans="2:7" ht="14.25">
      <c r="B35" s="32"/>
      <c r="C35" s="32"/>
      <c r="D35" s="8" t="s">
        <v>105</v>
      </c>
      <c r="E35" s="9">
        <v>0</v>
      </c>
      <c r="F35" s="40">
        <v>0</v>
      </c>
      <c r="G35" s="9">
        <f t="shared" si="0"/>
        <v>0</v>
      </c>
    </row>
    <row r="36" spans="2:7" ht="14.25">
      <c r="B36" s="32"/>
      <c r="C36" s="32"/>
      <c r="D36" s="8" t="s">
        <v>112</v>
      </c>
      <c r="E36" s="9">
        <v>0</v>
      </c>
      <c r="F36" s="41">
        <v>193844001</v>
      </c>
      <c r="G36" s="9">
        <f t="shared" si="0"/>
        <v>-193844001</v>
      </c>
    </row>
    <row r="37" spans="2:7" ht="14.25">
      <c r="B37" s="32"/>
      <c r="C37" s="33"/>
      <c r="D37" s="10" t="s">
        <v>115</v>
      </c>
      <c r="E37" s="11">
        <f>+E31+E32+E33+E34+E35+E36</f>
        <v>3586000</v>
      </c>
      <c r="F37" s="42">
        <f>+F31+F32+F33+F34+F35+F36</f>
        <v>195693701</v>
      </c>
      <c r="G37" s="11">
        <f t="shared" si="0"/>
        <v>-192107701</v>
      </c>
    </row>
    <row r="38" spans="2:7" ht="14.25">
      <c r="B38" s="32"/>
      <c r="C38" s="31" t="s">
        <v>24</v>
      </c>
      <c r="D38" s="8" t="s">
        <v>116</v>
      </c>
      <c r="E38" s="9">
        <v>0</v>
      </c>
      <c r="F38" s="39">
        <v>0</v>
      </c>
      <c r="G38" s="9">
        <f t="shared" si="0"/>
        <v>0</v>
      </c>
    </row>
    <row r="39" spans="2:7" ht="14.25">
      <c r="B39" s="32"/>
      <c r="C39" s="32"/>
      <c r="D39" s="8" t="s">
        <v>117</v>
      </c>
      <c r="E39" s="9">
        <v>0</v>
      </c>
      <c r="F39" s="40">
        <v>0</v>
      </c>
      <c r="G39" s="9">
        <f t="shared" si="0"/>
        <v>0</v>
      </c>
    </row>
    <row r="40" spans="2:7" ht="14.25">
      <c r="B40" s="32"/>
      <c r="C40" s="32"/>
      <c r="D40" s="8" t="s">
        <v>118</v>
      </c>
      <c r="E40" s="9">
        <v>5</v>
      </c>
      <c r="F40" s="40">
        <v>3</v>
      </c>
      <c r="G40" s="9">
        <f t="shared" si="0"/>
        <v>2</v>
      </c>
    </row>
    <row r="41" spans="2:7" ht="14.25">
      <c r="B41" s="32"/>
      <c r="C41" s="32"/>
      <c r="D41" s="8" t="s">
        <v>123</v>
      </c>
      <c r="E41" s="9">
        <v>0</v>
      </c>
      <c r="F41" s="40">
        <v>0</v>
      </c>
      <c r="G41" s="9">
        <f t="shared" si="0"/>
        <v>0</v>
      </c>
    </row>
    <row r="42" spans="2:7" ht="14.25">
      <c r="B42" s="32"/>
      <c r="C42" s="32"/>
      <c r="D42" s="8" t="s">
        <v>124</v>
      </c>
      <c r="E42" s="9">
        <v>3586000</v>
      </c>
      <c r="F42" s="40">
        <v>2348409</v>
      </c>
      <c r="G42" s="9">
        <f t="shared" si="0"/>
        <v>1237591</v>
      </c>
    </row>
    <row r="43" spans="2:7" ht="14.25">
      <c r="B43" s="32"/>
      <c r="C43" s="32"/>
      <c r="D43" s="8" t="s">
        <v>125</v>
      </c>
      <c r="E43" s="9">
        <v>0</v>
      </c>
      <c r="F43" s="40">
        <v>0</v>
      </c>
      <c r="G43" s="9">
        <f t="shared" si="0"/>
        <v>0</v>
      </c>
    </row>
    <row r="44" spans="2:7" ht="14.25">
      <c r="B44" s="32"/>
      <c r="C44" s="32"/>
      <c r="D44" s="8" t="s">
        <v>130</v>
      </c>
      <c r="E44" s="9">
        <v>0</v>
      </c>
      <c r="F44" s="41">
        <v>193844001</v>
      </c>
      <c r="G44" s="9">
        <f t="shared" si="0"/>
        <v>-193844001</v>
      </c>
    </row>
    <row r="45" spans="2:7" ht="14.25">
      <c r="B45" s="32"/>
      <c r="C45" s="33"/>
      <c r="D45" s="10" t="s">
        <v>131</v>
      </c>
      <c r="E45" s="11">
        <f>+E38+E39+E40+E41+E42+E43+E44</f>
        <v>3586005</v>
      </c>
      <c r="F45" s="42">
        <f>+F38+F39+F40+F41+F42+F43+F44</f>
        <v>196192413</v>
      </c>
      <c r="G45" s="11">
        <f t="shared" si="0"/>
        <v>-192606408</v>
      </c>
    </row>
    <row r="46" spans="2:7" ht="14.25">
      <c r="B46" s="33"/>
      <c r="C46" s="18" t="s">
        <v>132</v>
      </c>
      <c r="D46" s="19"/>
      <c r="E46" s="20">
        <f xml:space="preserve"> +E37 - E45</f>
        <v>-5</v>
      </c>
      <c r="F46" s="42">
        <f xml:space="preserve"> +F37 - F45</f>
        <v>-498712</v>
      </c>
      <c r="G46" s="20">
        <f t="shared" si="0"/>
        <v>498707</v>
      </c>
    </row>
    <row r="47" spans="2:7" ht="14.25">
      <c r="B47" s="12" t="s">
        <v>133</v>
      </c>
      <c r="C47" s="21"/>
      <c r="D47" s="22"/>
      <c r="E47" s="23">
        <f xml:space="preserve"> +E30 +E46</f>
        <v>3234720</v>
      </c>
      <c r="F47" s="42">
        <f xml:space="preserve"> +F30 +F46</f>
        <v>16345548</v>
      </c>
      <c r="G47" s="23">
        <f t="shared" si="0"/>
        <v>-13110828</v>
      </c>
    </row>
    <row r="48" spans="2:7" ht="14.25">
      <c r="B48" s="34" t="s">
        <v>134</v>
      </c>
      <c r="C48" s="21" t="s">
        <v>135</v>
      </c>
      <c r="D48" s="22"/>
      <c r="E48" s="23">
        <v>181143898</v>
      </c>
      <c r="F48" s="42">
        <v>103428350</v>
      </c>
      <c r="G48" s="23">
        <f t="shared" si="0"/>
        <v>77715548</v>
      </c>
    </row>
    <row r="49" spans="2:7" ht="14.25">
      <c r="B49" s="35"/>
      <c r="C49" s="21" t="s">
        <v>136</v>
      </c>
      <c r="D49" s="22"/>
      <c r="E49" s="23">
        <f xml:space="preserve"> +E47 +E48</f>
        <v>184378618</v>
      </c>
      <c r="F49" s="42">
        <f xml:space="preserve"> +F47 +F48</f>
        <v>119773898</v>
      </c>
      <c r="G49" s="23">
        <f t="shared" si="0"/>
        <v>64604720</v>
      </c>
    </row>
    <row r="50" spans="2:7" ht="14.25">
      <c r="B50" s="35"/>
      <c r="C50" s="21" t="s">
        <v>137</v>
      </c>
      <c r="D50" s="22"/>
      <c r="E50" s="23">
        <v>0</v>
      </c>
      <c r="F50" s="42">
        <v>0</v>
      </c>
      <c r="G50" s="23">
        <f t="shared" si="0"/>
        <v>0</v>
      </c>
    </row>
    <row r="51" spans="2:7" ht="14.25">
      <c r="B51" s="35"/>
      <c r="C51" s="21" t="s">
        <v>138</v>
      </c>
      <c r="D51" s="22"/>
      <c r="E51" s="23">
        <v>9400000</v>
      </c>
      <c r="F51" s="42">
        <v>73570000</v>
      </c>
      <c r="G51" s="23">
        <f t="shared" si="0"/>
        <v>-64170000</v>
      </c>
    </row>
    <row r="52" spans="2:7" ht="14.25">
      <c r="B52" s="35"/>
      <c r="C52" s="21" t="s">
        <v>142</v>
      </c>
      <c r="D52" s="22"/>
      <c r="E52" s="23">
        <v>7950694</v>
      </c>
      <c r="F52" s="42">
        <v>12200000</v>
      </c>
      <c r="G52" s="23">
        <f t="shared" si="0"/>
        <v>-4249306</v>
      </c>
    </row>
    <row r="53" spans="2:7" ht="14.25">
      <c r="B53" s="36"/>
      <c r="C53" s="21" t="s">
        <v>183</v>
      </c>
      <c r="D53" s="22"/>
      <c r="E53" s="23">
        <f xml:space="preserve"> +E49 +E50 +E51 - E52</f>
        <v>185827924</v>
      </c>
      <c r="F53" s="42">
        <f xml:space="preserve"> +F49 +F50 +F51 - F52</f>
        <v>181143898</v>
      </c>
      <c r="G53" s="23">
        <f t="shared" si="0"/>
        <v>4684026</v>
      </c>
    </row>
  </sheetData>
  <mergeCells count="13">
    <mergeCell ref="B48:B53"/>
    <mergeCell ref="B23:B29"/>
    <mergeCell ref="C23:C25"/>
    <mergeCell ref="C26:C28"/>
    <mergeCell ref="B31:B46"/>
    <mergeCell ref="C31:C37"/>
    <mergeCell ref="C38:C45"/>
    <mergeCell ref="B3:G3"/>
    <mergeCell ref="B5:G5"/>
    <mergeCell ref="B7:D7"/>
    <mergeCell ref="B8:B22"/>
    <mergeCell ref="C8:C11"/>
    <mergeCell ref="C12:C21"/>
  </mergeCells>
  <phoneticPr fontId="2"/>
  <pageMargins left="0.70866141732283472" right="0.70866141732283472" top="0.74803149606299213" bottom="0.74803149606299213" header="0.31496062992125984" footer="0.31496062992125984"/>
  <pageSetup paperSize="9" scale="73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2"/>
  <sheetViews>
    <sheetView showGridLines="0" topLeftCell="A49" workbookViewId="0">
      <selection activeCell="C143" sqref="C143"/>
    </sheetView>
  </sheetViews>
  <sheetFormatPr defaultRowHeight="13.5"/>
  <cols>
    <col min="1" max="3" width="2.875" customWidth="1"/>
    <col min="4" max="4" width="51.25" customWidth="1"/>
    <col min="5" max="7" width="20.75" customWidth="1"/>
  </cols>
  <sheetData>
    <row r="1" spans="2:7" ht="21">
      <c r="B1" s="25" t="s">
        <v>177</v>
      </c>
      <c r="C1" s="1"/>
      <c r="D1" s="1"/>
      <c r="E1" s="2"/>
      <c r="F1" s="2"/>
      <c r="G1" s="3" t="s">
        <v>0</v>
      </c>
    </row>
    <row r="2" spans="2:7" ht="21">
      <c r="B2" s="28" t="s">
        <v>170</v>
      </c>
      <c r="C2" s="28"/>
      <c r="D2" s="28"/>
      <c r="E2" s="28"/>
      <c r="F2" s="28"/>
      <c r="G2" s="28"/>
    </row>
    <row r="3" spans="2:7" ht="21">
      <c r="B3" s="29" t="s">
        <v>171</v>
      </c>
      <c r="C3" s="29"/>
      <c r="D3" s="29"/>
      <c r="E3" s="29"/>
      <c r="F3" s="29"/>
      <c r="G3" s="29"/>
    </row>
    <row r="4" spans="2:7" ht="15.75">
      <c r="B4" s="4"/>
      <c r="C4" s="4"/>
      <c r="D4" s="4"/>
      <c r="E4" s="4"/>
      <c r="F4" s="2"/>
      <c r="G4" s="4" t="s">
        <v>172</v>
      </c>
    </row>
    <row r="5" spans="2:7" ht="14.25">
      <c r="B5" s="30" t="s">
        <v>4</v>
      </c>
      <c r="C5" s="30"/>
      <c r="D5" s="30"/>
      <c r="E5" s="5" t="s">
        <v>5</v>
      </c>
      <c r="F5" s="5" t="s">
        <v>6</v>
      </c>
      <c r="G5" s="5" t="s">
        <v>173</v>
      </c>
    </row>
    <row r="6" spans="2:7" ht="14.25">
      <c r="B6" s="31" t="s">
        <v>8</v>
      </c>
      <c r="C6" s="31" t="s">
        <v>9</v>
      </c>
      <c r="D6" s="6" t="s">
        <v>10</v>
      </c>
      <c r="E6" s="7">
        <f>+E7</f>
        <v>2926675</v>
      </c>
      <c r="F6" s="7">
        <f>+F7</f>
        <v>2674383</v>
      </c>
      <c r="G6" s="7">
        <f>E6-F6</f>
        <v>252292</v>
      </c>
    </row>
    <row r="7" spans="2:7" ht="14.25">
      <c r="B7" s="32"/>
      <c r="C7" s="32"/>
      <c r="D7" s="8" t="s">
        <v>11</v>
      </c>
      <c r="E7" s="9">
        <f>+E8</f>
        <v>2926675</v>
      </c>
      <c r="F7" s="9">
        <f>+F8</f>
        <v>2674383</v>
      </c>
      <c r="G7" s="9">
        <f t="shared" ref="G7:G70" si="0">E7-F7</f>
        <v>252292</v>
      </c>
    </row>
    <row r="8" spans="2:7" ht="14.25">
      <c r="B8" s="32"/>
      <c r="C8" s="32"/>
      <c r="D8" s="8" t="s">
        <v>12</v>
      </c>
      <c r="E8" s="9">
        <v>2926675</v>
      </c>
      <c r="F8" s="9">
        <v>2674383</v>
      </c>
      <c r="G8" s="9">
        <f t="shared" si="0"/>
        <v>252292</v>
      </c>
    </row>
    <row r="9" spans="2:7" ht="14.25">
      <c r="B9" s="32"/>
      <c r="C9" s="32"/>
      <c r="D9" s="8" t="s">
        <v>13</v>
      </c>
      <c r="E9" s="9">
        <f>+E10+E14+E15</f>
        <v>32438427</v>
      </c>
      <c r="F9" s="9">
        <f>+F10+F14+F15</f>
        <v>34961125</v>
      </c>
      <c r="G9" s="9">
        <f t="shared" si="0"/>
        <v>-2522698</v>
      </c>
    </row>
    <row r="10" spans="2:7" ht="14.25">
      <c r="B10" s="32"/>
      <c r="C10" s="32"/>
      <c r="D10" s="8" t="s">
        <v>14</v>
      </c>
      <c r="E10" s="9">
        <f>+E11+E12+E13</f>
        <v>32278427</v>
      </c>
      <c r="F10" s="9">
        <f>+F11+F12+F13</f>
        <v>34961125</v>
      </c>
      <c r="G10" s="9">
        <f t="shared" si="0"/>
        <v>-2682698</v>
      </c>
    </row>
    <row r="11" spans="2:7" ht="14.25">
      <c r="B11" s="32"/>
      <c r="C11" s="32"/>
      <c r="D11" s="8" t="s">
        <v>15</v>
      </c>
      <c r="E11" s="9"/>
      <c r="F11" s="9"/>
      <c r="G11" s="9">
        <f t="shared" si="0"/>
        <v>0</v>
      </c>
    </row>
    <row r="12" spans="2:7" ht="14.25">
      <c r="B12" s="32"/>
      <c r="C12" s="32"/>
      <c r="D12" s="8" t="s">
        <v>16</v>
      </c>
      <c r="E12" s="9">
        <v>32278427</v>
      </c>
      <c r="F12" s="9">
        <v>34961125</v>
      </c>
      <c r="G12" s="9">
        <f t="shared" si="0"/>
        <v>-2682698</v>
      </c>
    </row>
    <row r="13" spans="2:7" ht="14.25">
      <c r="B13" s="32"/>
      <c r="C13" s="32"/>
      <c r="D13" s="8" t="s">
        <v>17</v>
      </c>
      <c r="E13" s="9"/>
      <c r="F13" s="9"/>
      <c r="G13" s="9">
        <f t="shared" si="0"/>
        <v>0</v>
      </c>
    </row>
    <row r="14" spans="2:7" ht="14.25">
      <c r="B14" s="32"/>
      <c r="C14" s="32"/>
      <c r="D14" s="8" t="s">
        <v>18</v>
      </c>
      <c r="E14" s="9"/>
      <c r="F14" s="9"/>
      <c r="G14" s="9">
        <f t="shared" si="0"/>
        <v>0</v>
      </c>
    </row>
    <row r="15" spans="2:7" ht="14.25">
      <c r="B15" s="32"/>
      <c r="C15" s="32"/>
      <c r="D15" s="8" t="s">
        <v>19</v>
      </c>
      <c r="E15" s="9">
        <f>+E16+E17</f>
        <v>160000</v>
      </c>
      <c r="F15" s="9">
        <f>+F16+F17</f>
        <v>0</v>
      </c>
      <c r="G15" s="9">
        <f t="shared" si="0"/>
        <v>160000</v>
      </c>
    </row>
    <row r="16" spans="2:7" ht="14.25">
      <c r="B16" s="32"/>
      <c r="C16" s="32"/>
      <c r="D16" s="8" t="s">
        <v>20</v>
      </c>
      <c r="E16" s="9"/>
      <c r="F16" s="9"/>
      <c r="G16" s="9">
        <f t="shared" si="0"/>
        <v>0</v>
      </c>
    </row>
    <row r="17" spans="2:7" ht="14.25">
      <c r="B17" s="32"/>
      <c r="C17" s="32"/>
      <c r="D17" s="8" t="s">
        <v>21</v>
      </c>
      <c r="E17" s="9">
        <v>160000</v>
      </c>
      <c r="F17" s="9"/>
      <c r="G17" s="9">
        <f t="shared" si="0"/>
        <v>160000</v>
      </c>
    </row>
    <row r="18" spans="2:7" ht="14.25">
      <c r="B18" s="32"/>
      <c r="C18" s="32"/>
      <c r="D18" s="8" t="s">
        <v>22</v>
      </c>
      <c r="E18" s="9">
        <v>60000</v>
      </c>
      <c r="F18" s="9">
        <v>54327</v>
      </c>
      <c r="G18" s="9">
        <f t="shared" si="0"/>
        <v>5673</v>
      </c>
    </row>
    <row r="19" spans="2:7" ht="14.25">
      <c r="B19" s="32"/>
      <c r="C19" s="33"/>
      <c r="D19" s="10" t="s">
        <v>23</v>
      </c>
      <c r="E19" s="11">
        <f>+E6+E9+E18</f>
        <v>35425102</v>
      </c>
      <c r="F19" s="11">
        <f>+F6+F9+F18</f>
        <v>37689835</v>
      </c>
      <c r="G19" s="11">
        <f t="shared" si="0"/>
        <v>-2264733</v>
      </c>
    </row>
    <row r="20" spans="2:7" ht="14.25">
      <c r="B20" s="32"/>
      <c r="C20" s="31" t="s">
        <v>24</v>
      </c>
      <c r="D20" s="8" t="s">
        <v>25</v>
      </c>
      <c r="E20" s="9">
        <f>+E21+E22+E23+E24+E25+E26+E27</f>
        <v>23540773</v>
      </c>
      <c r="F20" s="9">
        <f>+F21+F22+F23+F24+F25+F26+F27</f>
        <v>21513972</v>
      </c>
      <c r="G20" s="9">
        <f t="shared" si="0"/>
        <v>2026801</v>
      </c>
    </row>
    <row r="21" spans="2:7" ht="14.25">
      <c r="B21" s="32"/>
      <c r="C21" s="32"/>
      <c r="D21" s="8" t="s">
        <v>26</v>
      </c>
      <c r="E21" s="9"/>
      <c r="F21" s="9"/>
      <c r="G21" s="9">
        <f t="shared" si="0"/>
        <v>0</v>
      </c>
    </row>
    <row r="22" spans="2:7" ht="14.25">
      <c r="B22" s="32"/>
      <c r="C22" s="32"/>
      <c r="D22" s="8" t="s">
        <v>27</v>
      </c>
      <c r="E22" s="9">
        <v>16144542</v>
      </c>
      <c r="F22" s="9">
        <v>13419812</v>
      </c>
      <c r="G22" s="9">
        <f t="shared" si="0"/>
        <v>2724730</v>
      </c>
    </row>
    <row r="23" spans="2:7" ht="14.25">
      <c r="B23" s="32"/>
      <c r="C23" s="32"/>
      <c r="D23" s="8" t="s">
        <v>28</v>
      </c>
      <c r="E23" s="9">
        <v>2266900</v>
      </c>
      <c r="F23" s="9">
        <v>1505800</v>
      </c>
      <c r="G23" s="9">
        <f t="shared" si="0"/>
        <v>761100</v>
      </c>
    </row>
    <row r="24" spans="2:7" ht="14.25">
      <c r="B24" s="32"/>
      <c r="C24" s="32"/>
      <c r="D24" s="8" t="s">
        <v>29</v>
      </c>
      <c r="E24" s="9">
        <v>1399700</v>
      </c>
      <c r="F24" s="9">
        <v>1375800</v>
      </c>
      <c r="G24" s="9">
        <f t="shared" si="0"/>
        <v>23900</v>
      </c>
    </row>
    <row r="25" spans="2:7" ht="14.25">
      <c r="B25" s="32"/>
      <c r="C25" s="32"/>
      <c r="D25" s="8" t="s">
        <v>30</v>
      </c>
      <c r="E25" s="9">
        <v>578830</v>
      </c>
      <c r="F25" s="9">
        <v>2608561</v>
      </c>
      <c r="G25" s="9">
        <f t="shared" si="0"/>
        <v>-2029731</v>
      </c>
    </row>
    <row r="26" spans="2:7" ht="14.25">
      <c r="B26" s="32"/>
      <c r="C26" s="32"/>
      <c r="D26" s="8" t="s">
        <v>31</v>
      </c>
      <c r="E26" s="9">
        <v>222500</v>
      </c>
      <c r="F26" s="9">
        <v>223500</v>
      </c>
      <c r="G26" s="9">
        <f t="shared" si="0"/>
        <v>-1000</v>
      </c>
    </row>
    <row r="27" spans="2:7" ht="14.25">
      <c r="B27" s="32"/>
      <c r="C27" s="32"/>
      <c r="D27" s="8" t="s">
        <v>32</v>
      </c>
      <c r="E27" s="9">
        <v>2928301</v>
      </c>
      <c r="F27" s="9">
        <v>2380499</v>
      </c>
      <c r="G27" s="9">
        <f t="shared" si="0"/>
        <v>547802</v>
      </c>
    </row>
    <row r="28" spans="2:7" ht="14.25">
      <c r="B28" s="32"/>
      <c r="C28" s="32"/>
      <c r="D28" s="8" t="s">
        <v>33</v>
      </c>
      <c r="E28" s="9">
        <f>+E29+E30+E31+E32+E33+E34+E35+E36+E37+E38+E39+E40</f>
        <v>1109196</v>
      </c>
      <c r="F28" s="9">
        <f>+F29+F30+F31+F32+F33+F34+F35+F36+F37+F38+F39+F40</f>
        <v>1203189</v>
      </c>
      <c r="G28" s="9">
        <f t="shared" si="0"/>
        <v>-93993</v>
      </c>
    </row>
    <row r="29" spans="2:7" ht="14.25">
      <c r="B29" s="32"/>
      <c r="C29" s="32"/>
      <c r="D29" s="8" t="s">
        <v>34</v>
      </c>
      <c r="E29" s="9">
        <v>1196</v>
      </c>
      <c r="F29" s="9">
        <v>1291</v>
      </c>
      <c r="G29" s="9">
        <f t="shared" si="0"/>
        <v>-95</v>
      </c>
    </row>
    <row r="30" spans="2:7" ht="14.25">
      <c r="B30" s="32"/>
      <c r="C30" s="32"/>
      <c r="D30" s="8" t="s">
        <v>35</v>
      </c>
      <c r="E30" s="9"/>
      <c r="F30" s="9"/>
      <c r="G30" s="9">
        <f t="shared" si="0"/>
        <v>0</v>
      </c>
    </row>
    <row r="31" spans="2:7" ht="14.25">
      <c r="B31" s="32"/>
      <c r="C31" s="32"/>
      <c r="D31" s="8" t="s">
        <v>36</v>
      </c>
      <c r="E31" s="9">
        <v>1230</v>
      </c>
      <c r="F31" s="9">
        <v>2224</v>
      </c>
      <c r="G31" s="9">
        <f t="shared" si="0"/>
        <v>-994</v>
      </c>
    </row>
    <row r="32" spans="2:7" ht="14.25">
      <c r="B32" s="32"/>
      <c r="C32" s="32"/>
      <c r="D32" s="8" t="s">
        <v>37</v>
      </c>
      <c r="E32" s="9">
        <v>231072</v>
      </c>
      <c r="F32" s="9">
        <v>223108</v>
      </c>
      <c r="G32" s="9">
        <f t="shared" si="0"/>
        <v>7964</v>
      </c>
    </row>
    <row r="33" spans="2:7" ht="14.25">
      <c r="B33" s="32"/>
      <c r="C33" s="32"/>
      <c r="D33" s="8" t="s">
        <v>38</v>
      </c>
      <c r="E33" s="9">
        <v>330000</v>
      </c>
      <c r="F33" s="9">
        <v>335390</v>
      </c>
      <c r="G33" s="9">
        <f t="shared" si="0"/>
        <v>-5390</v>
      </c>
    </row>
    <row r="34" spans="2:7" ht="14.25">
      <c r="B34" s="32"/>
      <c r="C34" s="32"/>
      <c r="D34" s="8" t="s">
        <v>39</v>
      </c>
      <c r="E34" s="9">
        <v>174696</v>
      </c>
      <c r="F34" s="9">
        <v>154624</v>
      </c>
      <c r="G34" s="9">
        <f t="shared" si="0"/>
        <v>20072</v>
      </c>
    </row>
    <row r="35" spans="2:7" ht="14.25">
      <c r="B35" s="32"/>
      <c r="C35" s="32"/>
      <c r="D35" s="8" t="s">
        <v>40</v>
      </c>
      <c r="E35" s="9">
        <v>49040</v>
      </c>
      <c r="F35" s="9">
        <v>49466</v>
      </c>
      <c r="G35" s="9">
        <f t="shared" si="0"/>
        <v>-426</v>
      </c>
    </row>
    <row r="36" spans="2:7" ht="14.25">
      <c r="B36" s="32"/>
      <c r="C36" s="32"/>
      <c r="D36" s="8" t="s">
        <v>41</v>
      </c>
      <c r="E36" s="9"/>
      <c r="F36" s="9"/>
      <c r="G36" s="9">
        <f t="shared" si="0"/>
        <v>0</v>
      </c>
    </row>
    <row r="37" spans="2:7" ht="14.25">
      <c r="B37" s="32"/>
      <c r="C37" s="32"/>
      <c r="D37" s="8" t="s">
        <v>42</v>
      </c>
      <c r="E37" s="9">
        <v>164806</v>
      </c>
      <c r="F37" s="9">
        <v>101000</v>
      </c>
      <c r="G37" s="9">
        <f t="shared" si="0"/>
        <v>63806</v>
      </c>
    </row>
    <row r="38" spans="2:7" ht="14.25">
      <c r="B38" s="32"/>
      <c r="C38" s="32"/>
      <c r="D38" s="8" t="s">
        <v>43</v>
      </c>
      <c r="E38" s="9"/>
      <c r="F38" s="9">
        <v>16200</v>
      </c>
      <c r="G38" s="9">
        <f t="shared" si="0"/>
        <v>-16200</v>
      </c>
    </row>
    <row r="39" spans="2:7" ht="14.25">
      <c r="B39" s="32"/>
      <c r="C39" s="32"/>
      <c r="D39" s="8" t="s">
        <v>44</v>
      </c>
      <c r="E39" s="9">
        <v>55481</v>
      </c>
      <c r="F39" s="9">
        <v>113279</v>
      </c>
      <c r="G39" s="9">
        <f t="shared" si="0"/>
        <v>-57798</v>
      </c>
    </row>
    <row r="40" spans="2:7" ht="14.25">
      <c r="B40" s="32"/>
      <c r="C40" s="32"/>
      <c r="D40" s="8" t="s">
        <v>45</v>
      </c>
      <c r="E40" s="9">
        <v>101675</v>
      </c>
      <c r="F40" s="9">
        <v>206607</v>
      </c>
      <c r="G40" s="9">
        <f t="shared" si="0"/>
        <v>-104932</v>
      </c>
    </row>
    <row r="41" spans="2:7" ht="14.25">
      <c r="B41" s="32"/>
      <c r="C41" s="32"/>
      <c r="D41" s="8" t="s">
        <v>46</v>
      </c>
      <c r="E41" s="9">
        <f>+E42+E43+E44+E45+E46+E47+E48+E49+E50+E51+E52+E53+E54+E55+E56+E57+E58+E59+E60+E61+E62</f>
        <v>2603270</v>
      </c>
      <c r="F41" s="9">
        <f>+F42+F43+F44+F45+F46+F47+F48+F49+F50+F51+F52+F53+F54+F55+F56+F57+F58+F59+F60+F61+F62</f>
        <v>2806770</v>
      </c>
      <c r="G41" s="9">
        <f t="shared" si="0"/>
        <v>-203500</v>
      </c>
    </row>
    <row r="42" spans="2:7" ht="14.25">
      <c r="B42" s="32"/>
      <c r="C42" s="32"/>
      <c r="D42" s="8" t="s">
        <v>47</v>
      </c>
      <c r="E42" s="9">
        <v>49884</v>
      </c>
      <c r="F42" s="9">
        <v>29083</v>
      </c>
      <c r="G42" s="9">
        <f t="shared" si="0"/>
        <v>20801</v>
      </c>
    </row>
    <row r="43" spans="2:7" ht="14.25">
      <c r="B43" s="32"/>
      <c r="C43" s="32"/>
      <c r="D43" s="8" t="s">
        <v>48</v>
      </c>
      <c r="E43" s="9"/>
      <c r="F43" s="9">
        <v>1600</v>
      </c>
      <c r="G43" s="9">
        <f t="shared" si="0"/>
        <v>-1600</v>
      </c>
    </row>
    <row r="44" spans="2:7" ht="14.25">
      <c r="B44" s="32"/>
      <c r="C44" s="32"/>
      <c r="D44" s="8" t="s">
        <v>49</v>
      </c>
      <c r="E44" s="9">
        <v>28550</v>
      </c>
      <c r="F44" s="9">
        <v>25500</v>
      </c>
      <c r="G44" s="9">
        <f t="shared" si="0"/>
        <v>3050</v>
      </c>
    </row>
    <row r="45" spans="2:7" ht="14.25">
      <c r="B45" s="32"/>
      <c r="C45" s="32"/>
      <c r="D45" s="8" t="s">
        <v>50</v>
      </c>
      <c r="E45" s="9">
        <v>57604</v>
      </c>
      <c r="F45" s="9">
        <v>210763</v>
      </c>
      <c r="G45" s="9">
        <f t="shared" si="0"/>
        <v>-153159</v>
      </c>
    </row>
    <row r="46" spans="2:7" ht="14.25">
      <c r="B46" s="32"/>
      <c r="C46" s="32"/>
      <c r="D46" s="8" t="s">
        <v>51</v>
      </c>
      <c r="E46" s="9">
        <v>52182</v>
      </c>
      <c r="F46" s="9">
        <v>46186</v>
      </c>
      <c r="G46" s="9">
        <f t="shared" si="0"/>
        <v>5996</v>
      </c>
    </row>
    <row r="47" spans="2:7" ht="14.25">
      <c r="B47" s="32"/>
      <c r="C47" s="32"/>
      <c r="D47" s="8" t="s">
        <v>52</v>
      </c>
      <c r="E47" s="9">
        <v>182890</v>
      </c>
      <c r="F47" s="9">
        <v>200440</v>
      </c>
      <c r="G47" s="9">
        <f t="shared" si="0"/>
        <v>-17550</v>
      </c>
    </row>
    <row r="48" spans="2:7" ht="14.25">
      <c r="B48" s="32"/>
      <c r="C48" s="32"/>
      <c r="D48" s="8" t="s">
        <v>38</v>
      </c>
      <c r="E48" s="9">
        <v>129155</v>
      </c>
      <c r="F48" s="9">
        <v>100181</v>
      </c>
      <c r="G48" s="9">
        <f t="shared" si="0"/>
        <v>28974</v>
      </c>
    </row>
    <row r="49" spans="2:7" ht="14.25">
      <c r="B49" s="32"/>
      <c r="C49" s="32"/>
      <c r="D49" s="8" t="s">
        <v>53</v>
      </c>
      <c r="E49" s="9">
        <v>38340</v>
      </c>
      <c r="F49" s="9">
        <v>12505</v>
      </c>
      <c r="G49" s="9">
        <f t="shared" si="0"/>
        <v>25835</v>
      </c>
    </row>
    <row r="50" spans="2:7" ht="14.25">
      <c r="B50" s="32"/>
      <c r="C50" s="32"/>
      <c r="D50" s="8" t="s">
        <v>54</v>
      </c>
      <c r="E50" s="9">
        <v>236715</v>
      </c>
      <c r="F50" s="9">
        <v>264098</v>
      </c>
      <c r="G50" s="9">
        <f t="shared" si="0"/>
        <v>-27383</v>
      </c>
    </row>
    <row r="51" spans="2:7" ht="14.25">
      <c r="B51" s="32"/>
      <c r="C51" s="32"/>
      <c r="D51" s="8" t="s">
        <v>55</v>
      </c>
      <c r="E51" s="9"/>
      <c r="F51" s="9">
        <v>4725</v>
      </c>
      <c r="G51" s="9">
        <f t="shared" si="0"/>
        <v>-4725</v>
      </c>
    </row>
    <row r="52" spans="2:7" ht="14.25">
      <c r="B52" s="32"/>
      <c r="C52" s="32"/>
      <c r="D52" s="8" t="s">
        <v>56</v>
      </c>
      <c r="E52" s="9"/>
      <c r="F52" s="9"/>
      <c r="G52" s="9">
        <f t="shared" si="0"/>
        <v>0</v>
      </c>
    </row>
    <row r="53" spans="2:7" ht="14.25">
      <c r="B53" s="32"/>
      <c r="C53" s="32"/>
      <c r="D53" s="8" t="s">
        <v>57</v>
      </c>
      <c r="E53" s="9">
        <v>120744</v>
      </c>
      <c r="F53" s="9">
        <v>107118</v>
      </c>
      <c r="G53" s="9">
        <f t="shared" si="0"/>
        <v>13626</v>
      </c>
    </row>
    <row r="54" spans="2:7" ht="14.25">
      <c r="B54" s="32"/>
      <c r="C54" s="32"/>
      <c r="D54" s="8" t="s">
        <v>58</v>
      </c>
      <c r="E54" s="9">
        <v>21528</v>
      </c>
      <c r="F54" s="9">
        <v>11988</v>
      </c>
      <c r="G54" s="9">
        <f t="shared" si="0"/>
        <v>9540</v>
      </c>
    </row>
    <row r="55" spans="2:7" ht="14.25">
      <c r="B55" s="32"/>
      <c r="C55" s="32"/>
      <c r="D55" s="8" t="s">
        <v>40</v>
      </c>
      <c r="E55" s="9">
        <v>131704</v>
      </c>
      <c r="F55" s="9">
        <v>153440</v>
      </c>
      <c r="G55" s="9">
        <f t="shared" si="0"/>
        <v>-21736</v>
      </c>
    </row>
    <row r="56" spans="2:7" ht="14.25">
      <c r="B56" s="32"/>
      <c r="C56" s="32"/>
      <c r="D56" s="8" t="s">
        <v>41</v>
      </c>
      <c r="E56" s="9">
        <v>67620</v>
      </c>
      <c r="F56" s="9">
        <v>133995</v>
      </c>
      <c r="G56" s="9">
        <f t="shared" si="0"/>
        <v>-66375</v>
      </c>
    </row>
    <row r="57" spans="2:7" ht="14.25">
      <c r="B57" s="32"/>
      <c r="C57" s="32"/>
      <c r="D57" s="8" t="s">
        <v>59</v>
      </c>
      <c r="E57" s="9">
        <v>1300800</v>
      </c>
      <c r="F57" s="9">
        <v>1300800</v>
      </c>
      <c r="G57" s="9">
        <f t="shared" si="0"/>
        <v>0</v>
      </c>
    </row>
    <row r="58" spans="2:7" ht="14.25">
      <c r="B58" s="32"/>
      <c r="C58" s="32"/>
      <c r="D58" s="8" t="s">
        <v>60</v>
      </c>
      <c r="E58" s="9">
        <v>81211</v>
      </c>
      <c r="F58" s="9">
        <v>70697</v>
      </c>
      <c r="G58" s="9">
        <f t="shared" si="0"/>
        <v>10514</v>
      </c>
    </row>
    <row r="59" spans="2:7" ht="14.25">
      <c r="B59" s="32"/>
      <c r="C59" s="32"/>
      <c r="D59" s="8" t="s">
        <v>61</v>
      </c>
      <c r="E59" s="9">
        <v>10973</v>
      </c>
      <c r="F59" s="9">
        <v>20651</v>
      </c>
      <c r="G59" s="9">
        <f t="shared" si="0"/>
        <v>-9678</v>
      </c>
    </row>
    <row r="60" spans="2:7" ht="14.25">
      <c r="B60" s="32"/>
      <c r="C60" s="32"/>
      <c r="D60" s="8" t="s">
        <v>62</v>
      </c>
      <c r="E60" s="9"/>
      <c r="F60" s="9"/>
      <c r="G60" s="9">
        <f t="shared" si="0"/>
        <v>0</v>
      </c>
    </row>
    <row r="61" spans="2:7" ht="14.25">
      <c r="B61" s="32"/>
      <c r="C61" s="32"/>
      <c r="D61" s="8" t="s">
        <v>63</v>
      </c>
      <c r="E61" s="9">
        <v>63000</v>
      </c>
      <c r="F61" s="9">
        <v>63000</v>
      </c>
      <c r="G61" s="9">
        <f t="shared" si="0"/>
        <v>0</v>
      </c>
    </row>
    <row r="62" spans="2:7" ht="14.25">
      <c r="B62" s="32"/>
      <c r="C62" s="32"/>
      <c r="D62" s="8" t="s">
        <v>45</v>
      </c>
      <c r="E62" s="9">
        <v>30370</v>
      </c>
      <c r="F62" s="9">
        <v>50000</v>
      </c>
      <c r="G62" s="9">
        <f t="shared" si="0"/>
        <v>-19630</v>
      </c>
    </row>
    <row r="63" spans="2:7" ht="14.25">
      <c r="B63" s="32"/>
      <c r="C63" s="32"/>
      <c r="D63" s="8" t="s">
        <v>64</v>
      </c>
      <c r="E63" s="9">
        <f>+E64</f>
        <v>2608340</v>
      </c>
      <c r="F63" s="9">
        <f>+F64</f>
        <v>2680872</v>
      </c>
      <c r="G63" s="9">
        <f t="shared" si="0"/>
        <v>-72532</v>
      </c>
    </row>
    <row r="64" spans="2:7" ht="14.25">
      <c r="B64" s="32"/>
      <c r="C64" s="32"/>
      <c r="D64" s="8" t="s">
        <v>65</v>
      </c>
      <c r="E64" s="9">
        <f>+E65+E66+E67-E68</f>
        <v>2608340</v>
      </c>
      <c r="F64" s="9">
        <f>+F65+F66+F67-F68</f>
        <v>2680872</v>
      </c>
      <c r="G64" s="9">
        <f t="shared" si="0"/>
        <v>-72532</v>
      </c>
    </row>
    <row r="65" spans="2:7" ht="14.25">
      <c r="B65" s="32"/>
      <c r="C65" s="32"/>
      <c r="D65" s="8" t="s">
        <v>66</v>
      </c>
      <c r="E65" s="9"/>
      <c r="F65" s="9"/>
      <c r="G65" s="9">
        <f t="shared" si="0"/>
        <v>0</v>
      </c>
    </row>
    <row r="66" spans="2:7" ht="14.25">
      <c r="B66" s="32"/>
      <c r="C66" s="32"/>
      <c r="D66" s="8" t="s">
        <v>67</v>
      </c>
      <c r="E66" s="9">
        <v>2611595</v>
      </c>
      <c r="F66" s="9">
        <v>2680872</v>
      </c>
      <c r="G66" s="9">
        <f t="shared" si="0"/>
        <v>-69277</v>
      </c>
    </row>
    <row r="67" spans="2:7" ht="14.25">
      <c r="B67" s="32"/>
      <c r="C67" s="32"/>
      <c r="D67" s="8" t="s">
        <v>68</v>
      </c>
      <c r="E67" s="9"/>
      <c r="F67" s="9"/>
      <c r="G67" s="9">
        <f t="shared" si="0"/>
        <v>0</v>
      </c>
    </row>
    <row r="68" spans="2:7" ht="14.25">
      <c r="B68" s="32"/>
      <c r="C68" s="32"/>
      <c r="D68" s="8" t="s">
        <v>69</v>
      </c>
      <c r="E68" s="9">
        <v>3255</v>
      </c>
      <c r="F68" s="9"/>
      <c r="G68" s="9">
        <f t="shared" si="0"/>
        <v>3255</v>
      </c>
    </row>
    <row r="69" spans="2:7" ht="14.25">
      <c r="B69" s="32"/>
      <c r="C69" s="32"/>
      <c r="D69" s="8" t="s">
        <v>70</v>
      </c>
      <c r="E69" s="9">
        <v>1411351</v>
      </c>
      <c r="F69" s="9">
        <v>1152402</v>
      </c>
      <c r="G69" s="9">
        <f t="shared" si="0"/>
        <v>258949</v>
      </c>
    </row>
    <row r="70" spans="2:7" ht="14.25">
      <c r="B70" s="32"/>
      <c r="C70" s="32"/>
      <c r="D70" s="8" t="s">
        <v>71</v>
      </c>
      <c r="E70" s="9">
        <v>-150419</v>
      </c>
      <c r="F70" s="9"/>
      <c r="G70" s="9">
        <f t="shared" si="0"/>
        <v>-150419</v>
      </c>
    </row>
    <row r="71" spans="2:7" ht="14.25">
      <c r="B71" s="32"/>
      <c r="C71" s="32"/>
      <c r="D71" s="8" t="s">
        <v>72</v>
      </c>
      <c r="E71" s="9"/>
      <c r="F71" s="9"/>
      <c r="G71" s="9">
        <f t="shared" ref="G71:G134" si="1">E71-F71</f>
        <v>0</v>
      </c>
    </row>
    <row r="72" spans="2:7" ht="14.25">
      <c r="B72" s="32"/>
      <c r="C72" s="32"/>
      <c r="D72" s="8" t="s">
        <v>73</v>
      </c>
      <c r="E72" s="9"/>
      <c r="F72" s="9"/>
      <c r="G72" s="9">
        <f t="shared" si="1"/>
        <v>0</v>
      </c>
    </row>
    <row r="73" spans="2:7" ht="14.25">
      <c r="B73" s="32"/>
      <c r="C73" s="32"/>
      <c r="D73" s="8" t="s">
        <v>74</v>
      </c>
      <c r="E73" s="9"/>
      <c r="F73" s="9"/>
      <c r="G73" s="9">
        <f t="shared" si="1"/>
        <v>0</v>
      </c>
    </row>
    <row r="74" spans="2:7" ht="14.25">
      <c r="B74" s="32"/>
      <c r="C74" s="33"/>
      <c r="D74" s="10" t="s">
        <v>75</v>
      </c>
      <c r="E74" s="11">
        <f>+E20+E28+E41+E63+E69+E70+E71+E72+E73</f>
        <v>31122511</v>
      </c>
      <c r="F74" s="11">
        <f>+F20+F28+F41+F63+F69+F70+F71+F72+F73</f>
        <v>29357205</v>
      </c>
      <c r="G74" s="11">
        <f t="shared" si="1"/>
        <v>1765306</v>
      </c>
    </row>
    <row r="75" spans="2:7" ht="14.25">
      <c r="B75" s="33"/>
      <c r="C75" s="12" t="s">
        <v>76</v>
      </c>
      <c r="D75" s="13"/>
      <c r="E75" s="14">
        <f xml:space="preserve"> +E19 - E74</f>
        <v>4302591</v>
      </c>
      <c r="F75" s="14">
        <f xml:space="preserve"> +F19 - F74</f>
        <v>8332630</v>
      </c>
      <c r="G75" s="14">
        <f t="shared" si="1"/>
        <v>-4030039</v>
      </c>
    </row>
    <row r="76" spans="2:7" ht="14.25">
      <c r="B76" s="31" t="s">
        <v>77</v>
      </c>
      <c r="C76" s="31" t="s">
        <v>9</v>
      </c>
      <c r="D76" s="8" t="s">
        <v>78</v>
      </c>
      <c r="E76" s="9">
        <v>350</v>
      </c>
      <c r="F76" s="9">
        <v>1324</v>
      </c>
      <c r="G76" s="9">
        <f t="shared" si="1"/>
        <v>-974</v>
      </c>
    </row>
    <row r="77" spans="2:7" ht="14.25">
      <c r="B77" s="32"/>
      <c r="C77" s="32"/>
      <c r="D77" s="8" t="s">
        <v>79</v>
      </c>
      <c r="E77" s="9">
        <f>+E78+E79</f>
        <v>10000</v>
      </c>
      <c r="F77" s="9">
        <f>+F78+F79</f>
        <v>10000</v>
      </c>
      <c r="G77" s="9">
        <f t="shared" si="1"/>
        <v>0</v>
      </c>
    </row>
    <row r="78" spans="2:7" ht="14.25">
      <c r="B78" s="32"/>
      <c r="C78" s="32"/>
      <c r="D78" s="8" t="s">
        <v>80</v>
      </c>
      <c r="E78" s="9">
        <v>10000</v>
      </c>
      <c r="F78" s="9">
        <v>10000</v>
      </c>
      <c r="G78" s="9">
        <f t="shared" si="1"/>
        <v>0</v>
      </c>
    </row>
    <row r="79" spans="2:7" ht="14.25">
      <c r="B79" s="32"/>
      <c r="C79" s="32"/>
      <c r="D79" s="8" t="s">
        <v>81</v>
      </c>
      <c r="E79" s="9"/>
      <c r="F79" s="9"/>
      <c r="G79" s="9">
        <f t="shared" si="1"/>
        <v>0</v>
      </c>
    </row>
    <row r="80" spans="2:7" ht="14.25">
      <c r="B80" s="32"/>
      <c r="C80" s="33"/>
      <c r="D80" s="10" t="s">
        <v>82</v>
      </c>
      <c r="E80" s="11">
        <f>+E76+E77</f>
        <v>10350</v>
      </c>
      <c r="F80" s="11">
        <f>+F76+F77</f>
        <v>11324</v>
      </c>
      <c r="G80" s="11">
        <f t="shared" si="1"/>
        <v>-974</v>
      </c>
    </row>
    <row r="81" spans="2:7" ht="14.25">
      <c r="B81" s="32"/>
      <c r="C81" s="31" t="s">
        <v>24</v>
      </c>
      <c r="D81" s="8" t="s">
        <v>83</v>
      </c>
      <c r="E81" s="9"/>
      <c r="F81" s="9"/>
      <c r="G81" s="9">
        <f t="shared" si="1"/>
        <v>0</v>
      </c>
    </row>
    <row r="82" spans="2:7" ht="14.25">
      <c r="B82" s="32"/>
      <c r="C82" s="32"/>
      <c r="D82" s="8" t="s">
        <v>84</v>
      </c>
      <c r="E82" s="9">
        <f>+E83+E84+E85</f>
        <v>0</v>
      </c>
      <c r="F82" s="9">
        <f>+F83+F84+F85</f>
        <v>0</v>
      </c>
      <c r="G82" s="9">
        <f t="shared" si="1"/>
        <v>0</v>
      </c>
    </row>
    <row r="83" spans="2:7" ht="14.25">
      <c r="B83" s="32"/>
      <c r="C83" s="32"/>
      <c r="D83" s="8" t="s">
        <v>85</v>
      </c>
      <c r="E83" s="9"/>
      <c r="F83" s="9"/>
      <c r="G83" s="9">
        <f t="shared" si="1"/>
        <v>0</v>
      </c>
    </row>
    <row r="84" spans="2:7" ht="14.25">
      <c r="B84" s="32"/>
      <c r="C84" s="32"/>
      <c r="D84" s="8" t="s">
        <v>86</v>
      </c>
      <c r="E84" s="9"/>
      <c r="F84" s="9"/>
      <c r="G84" s="9">
        <f t="shared" si="1"/>
        <v>0</v>
      </c>
    </row>
    <row r="85" spans="2:7" ht="14.25">
      <c r="B85" s="32"/>
      <c r="C85" s="32"/>
      <c r="D85" s="8" t="s">
        <v>87</v>
      </c>
      <c r="E85" s="9"/>
      <c r="F85" s="9"/>
      <c r="G85" s="9">
        <f t="shared" si="1"/>
        <v>0</v>
      </c>
    </row>
    <row r="86" spans="2:7" ht="14.25">
      <c r="B86" s="32"/>
      <c r="C86" s="33"/>
      <c r="D86" s="10" t="s">
        <v>88</v>
      </c>
      <c r="E86" s="11">
        <f>+E81+E82</f>
        <v>0</v>
      </c>
      <c r="F86" s="11">
        <f>+F81+F82</f>
        <v>0</v>
      </c>
      <c r="G86" s="11">
        <f t="shared" si="1"/>
        <v>0</v>
      </c>
    </row>
    <row r="87" spans="2:7" ht="14.25">
      <c r="B87" s="33"/>
      <c r="C87" s="12" t="s">
        <v>89</v>
      </c>
      <c r="D87" s="15"/>
      <c r="E87" s="16">
        <f xml:space="preserve"> +E80 - E86</f>
        <v>10350</v>
      </c>
      <c r="F87" s="16">
        <f xml:space="preserve"> +F80 - F86</f>
        <v>11324</v>
      </c>
      <c r="G87" s="16">
        <f t="shared" si="1"/>
        <v>-974</v>
      </c>
    </row>
    <row r="88" spans="2:7" ht="14.25">
      <c r="B88" s="12" t="s">
        <v>90</v>
      </c>
      <c r="C88" s="17"/>
      <c r="D88" s="13"/>
      <c r="E88" s="14">
        <f xml:space="preserve"> +E75 +E87</f>
        <v>4312941</v>
      </c>
      <c r="F88" s="14">
        <f xml:space="preserve"> +F75 +F87</f>
        <v>8343954</v>
      </c>
      <c r="G88" s="14">
        <f t="shared" si="1"/>
        <v>-4031013</v>
      </c>
    </row>
    <row r="89" spans="2:7" ht="14.25">
      <c r="B89" s="31" t="s">
        <v>91</v>
      </c>
      <c r="C89" s="31" t="s">
        <v>9</v>
      </c>
      <c r="D89" s="8" t="s">
        <v>92</v>
      </c>
      <c r="E89" s="9">
        <f>+E90+E91+E92</f>
        <v>755000</v>
      </c>
      <c r="F89" s="9">
        <f>+F90+F91+F92</f>
        <v>0</v>
      </c>
      <c r="G89" s="9">
        <f t="shared" si="1"/>
        <v>755000</v>
      </c>
    </row>
    <row r="90" spans="2:7" ht="14.25">
      <c r="B90" s="32"/>
      <c r="C90" s="32"/>
      <c r="D90" s="8" t="s">
        <v>93</v>
      </c>
      <c r="E90" s="9"/>
      <c r="F90" s="9"/>
      <c r="G90" s="9">
        <f t="shared" si="1"/>
        <v>0</v>
      </c>
    </row>
    <row r="91" spans="2:7" ht="14.25">
      <c r="B91" s="32"/>
      <c r="C91" s="32"/>
      <c r="D91" s="8" t="s">
        <v>94</v>
      </c>
      <c r="E91" s="9"/>
      <c r="F91" s="9"/>
      <c r="G91" s="9">
        <f t="shared" si="1"/>
        <v>0</v>
      </c>
    </row>
    <row r="92" spans="2:7" ht="14.25">
      <c r="B92" s="32"/>
      <c r="C92" s="32"/>
      <c r="D92" s="8" t="s">
        <v>95</v>
      </c>
      <c r="E92" s="9">
        <v>755000</v>
      </c>
      <c r="F92" s="9"/>
      <c r="G92" s="9">
        <f t="shared" si="1"/>
        <v>755000</v>
      </c>
    </row>
    <row r="93" spans="2:7" ht="14.25">
      <c r="B93" s="32"/>
      <c r="C93" s="32"/>
      <c r="D93" s="8" t="s">
        <v>96</v>
      </c>
      <c r="E93" s="9">
        <f>+E94+E95</f>
        <v>0</v>
      </c>
      <c r="F93" s="9">
        <f>+F94+F95</f>
        <v>0</v>
      </c>
      <c r="G93" s="9">
        <f t="shared" si="1"/>
        <v>0</v>
      </c>
    </row>
    <row r="94" spans="2:7" ht="14.25">
      <c r="B94" s="32"/>
      <c r="C94" s="32"/>
      <c r="D94" s="8" t="s">
        <v>97</v>
      </c>
      <c r="E94" s="9"/>
      <c r="F94" s="9"/>
      <c r="G94" s="9">
        <f t="shared" si="1"/>
        <v>0</v>
      </c>
    </row>
    <row r="95" spans="2:7" ht="14.25">
      <c r="B95" s="32"/>
      <c r="C95" s="32"/>
      <c r="D95" s="8" t="s">
        <v>98</v>
      </c>
      <c r="E95" s="9"/>
      <c r="F95" s="9"/>
      <c r="G95" s="9">
        <f t="shared" si="1"/>
        <v>0</v>
      </c>
    </row>
    <row r="96" spans="2:7" ht="14.25">
      <c r="B96" s="32"/>
      <c r="C96" s="32"/>
      <c r="D96" s="8" t="s">
        <v>99</v>
      </c>
      <c r="E96" s="9"/>
      <c r="F96" s="9"/>
      <c r="G96" s="9">
        <f t="shared" si="1"/>
        <v>0</v>
      </c>
    </row>
    <row r="97" spans="2:7" ht="14.25">
      <c r="B97" s="32"/>
      <c r="C97" s="32"/>
      <c r="D97" s="8" t="s">
        <v>100</v>
      </c>
      <c r="E97" s="9">
        <f>+E98+E99+E100+E101</f>
        <v>0</v>
      </c>
      <c r="F97" s="9">
        <f>+F98+F99+F100+F101</f>
        <v>0</v>
      </c>
      <c r="G97" s="9">
        <f t="shared" si="1"/>
        <v>0</v>
      </c>
    </row>
    <row r="98" spans="2:7" ht="14.25">
      <c r="B98" s="32"/>
      <c r="C98" s="32"/>
      <c r="D98" s="8" t="s">
        <v>101</v>
      </c>
      <c r="E98" s="9"/>
      <c r="F98" s="9"/>
      <c r="G98" s="9">
        <f t="shared" si="1"/>
        <v>0</v>
      </c>
    </row>
    <row r="99" spans="2:7" ht="14.25">
      <c r="B99" s="32"/>
      <c r="C99" s="32"/>
      <c r="D99" s="8" t="s">
        <v>102</v>
      </c>
      <c r="E99" s="9"/>
      <c r="F99" s="9"/>
      <c r="G99" s="9">
        <f t="shared" si="1"/>
        <v>0</v>
      </c>
    </row>
    <row r="100" spans="2:7" ht="14.25">
      <c r="B100" s="32"/>
      <c r="C100" s="32"/>
      <c r="D100" s="8" t="s">
        <v>103</v>
      </c>
      <c r="E100" s="9"/>
      <c r="F100" s="9"/>
      <c r="G100" s="9">
        <f t="shared" si="1"/>
        <v>0</v>
      </c>
    </row>
    <row r="101" spans="2:7" ht="14.25">
      <c r="B101" s="32"/>
      <c r="C101" s="32"/>
      <c r="D101" s="8" t="s">
        <v>104</v>
      </c>
      <c r="E101" s="9"/>
      <c r="F101" s="9"/>
      <c r="G101" s="9">
        <f t="shared" si="1"/>
        <v>0</v>
      </c>
    </row>
    <row r="102" spans="2:7" ht="14.25">
      <c r="B102" s="32"/>
      <c r="C102" s="32"/>
      <c r="D102" s="8" t="s">
        <v>105</v>
      </c>
      <c r="E102" s="9">
        <f>+E103+E104</f>
        <v>0</v>
      </c>
      <c r="F102" s="9">
        <f>+F103+F104</f>
        <v>0</v>
      </c>
      <c r="G102" s="9">
        <f t="shared" si="1"/>
        <v>0</v>
      </c>
    </row>
    <row r="103" spans="2:7" ht="14.25">
      <c r="B103" s="32"/>
      <c r="C103" s="32"/>
      <c r="D103" s="8" t="s">
        <v>106</v>
      </c>
      <c r="E103" s="9"/>
      <c r="F103" s="9"/>
      <c r="G103" s="9">
        <f t="shared" si="1"/>
        <v>0</v>
      </c>
    </row>
    <row r="104" spans="2:7" ht="14.25">
      <c r="B104" s="32"/>
      <c r="C104" s="32"/>
      <c r="D104" s="8" t="s">
        <v>107</v>
      </c>
      <c r="E104" s="9"/>
      <c r="F104" s="9"/>
      <c r="G104" s="9">
        <f t="shared" si="1"/>
        <v>0</v>
      </c>
    </row>
    <row r="105" spans="2:7" ht="14.25">
      <c r="B105" s="32"/>
      <c r="C105" s="32"/>
      <c r="D105" s="8" t="s">
        <v>108</v>
      </c>
      <c r="E105" s="9"/>
      <c r="F105" s="9"/>
      <c r="G105" s="9">
        <f t="shared" si="1"/>
        <v>0</v>
      </c>
    </row>
    <row r="106" spans="2:7" ht="14.25">
      <c r="B106" s="32"/>
      <c r="C106" s="32"/>
      <c r="D106" s="8" t="s">
        <v>109</v>
      </c>
      <c r="E106" s="9"/>
      <c r="F106" s="9"/>
      <c r="G106" s="9">
        <f t="shared" si="1"/>
        <v>0</v>
      </c>
    </row>
    <row r="107" spans="2:7" ht="14.25">
      <c r="B107" s="32"/>
      <c r="C107" s="32"/>
      <c r="D107" s="8" t="s">
        <v>110</v>
      </c>
      <c r="E107" s="9"/>
      <c r="F107" s="9"/>
      <c r="G107" s="9">
        <f t="shared" si="1"/>
        <v>0</v>
      </c>
    </row>
    <row r="108" spans="2:7" ht="14.25">
      <c r="B108" s="32"/>
      <c r="C108" s="32"/>
      <c r="D108" s="8" t="s">
        <v>111</v>
      </c>
      <c r="E108" s="9"/>
      <c r="F108" s="9"/>
      <c r="G108" s="9">
        <f t="shared" si="1"/>
        <v>0</v>
      </c>
    </row>
    <row r="109" spans="2:7" ht="14.25">
      <c r="B109" s="32"/>
      <c r="C109" s="32"/>
      <c r="D109" s="8" t="s">
        <v>112</v>
      </c>
      <c r="E109" s="9">
        <f>+E110+E111</f>
        <v>0</v>
      </c>
      <c r="F109" s="9">
        <f>+F110+F111</f>
        <v>0</v>
      </c>
      <c r="G109" s="9">
        <f t="shared" si="1"/>
        <v>0</v>
      </c>
    </row>
    <row r="110" spans="2:7" ht="14.25">
      <c r="B110" s="32"/>
      <c r="C110" s="32"/>
      <c r="D110" s="8" t="s">
        <v>113</v>
      </c>
      <c r="E110" s="9"/>
      <c r="F110" s="9"/>
      <c r="G110" s="9">
        <f t="shared" si="1"/>
        <v>0</v>
      </c>
    </row>
    <row r="111" spans="2:7" ht="14.25">
      <c r="B111" s="32"/>
      <c r="C111" s="32"/>
      <c r="D111" s="8" t="s">
        <v>114</v>
      </c>
      <c r="E111" s="9"/>
      <c r="F111" s="9"/>
      <c r="G111" s="9">
        <f t="shared" si="1"/>
        <v>0</v>
      </c>
    </row>
    <row r="112" spans="2:7" ht="14.25">
      <c r="B112" s="32"/>
      <c r="C112" s="33"/>
      <c r="D112" s="10" t="s">
        <v>115</v>
      </c>
      <c r="E112" s="11">
        <f>+E89+E93+E96+E97+E102+E105+E106+E107+E108+E109</f>
        <v>755000</v>
      </c>
      <c r="F112" s="11">
        <f>+F89+F93+F96+F97+F102+F105+F106+F107+F108+F109</f>
        <v>0</v>
      </c>
      <c r="G112" s="11">
        <f t="shared" si="1"/>
        <v>755000</v>
      </c>
    </row>
    <row r="113" spans="2:7" ht="14.25">
      <c r="B113" s="32"/>
      <c r="C113" s="31" t="s">
        <v>24</v>
      </c>
      <c r="D113" s="8" t="s">
        <v>116</v>
      </c>
      <c r="E113" s="9"/>
      <c r="F113" s="9"/>
      <c r="G113" s="9">
        <f t="shared" si="1"/>
        <v>0</v>
      </c>
    </row>
    <row r="114" spans="2:7" ht="14.25">
      <c r="B114" s="32"/>
      <c r="C114" s="32"/>
      <c r="D114" s="8" t="s">
        <v>117</v>
      </c>
      <c r="E114" s="9"/>
      <c r="F114" s="9"/>
      <c r="G114" s="9">
        <f t="shared" si="1"/>
        <v>0</v>
      </c>
    </row>
    <row r="115" spans="2:7" ht="14.25">
      <c r="B115" s="32"/>
      <c r="C115" s="32"/>
      <c r="D115" s="8" t="s">
        <v>118</v>
      </c>
      <c r="E115" s="9">
        <f>+E116+E117+E118+E119</f>
        <v>1</v>
      </c>
      <c r="F115" s="9">
        <f>+F116+F117+F118+F119</f>
        <v>0</v>
      </c>
      <c r="G115" s="9">
        <f t="shared" si="1"/>
        <v>1</v>
      </c>
    </row>
    <row r="116" spans="2:7" ht="14.25">
      <c r="B116" s="32"/>
      <c r="C116" s="32"/>
      <c r="D116" s="8" t="s">
        <v>119</v>
      </c>
      <c r="E116" s="9"/>
      <c r="F116" s="9"/>
      <c r="G116" s="9">
        <f t="shared" si="1"/>
        <v>0</v>
      </c>
    </row>
    <row r="117" spans="2:7" ht="14.25">
      <c r="B117" s="32"/>
      <c r="C117" s="32"/>
      <c r="D117" s="8" t="s">
        <v>120</v>
      </c>
      <c r="E117" s="9">
        <v>1</v>
      </c>
      <c r="F117" s="9"/>
      <c r="G117" s="9">
        <f t="shared" si="1"/>
        <v>1</v>
      </c>
    </row>
    <row r="118" spans="2:7" ht="14.25">
      <c r="B118" s="32"/>
      <c r="C118" s="32"/>
      <c r="D118" s="8" t="s">
        <v>121</v>
      </c>
      <c r="E118" s="9"/>
      <c r="F118" s="9"/>
      <c r="G118" s="9">
        <f t="shared" si="1"/>
        <v>0</v>
      </c>
    </row>
    <row r="119" spans="2:7" ht="14.25">
      <c r="B119" s="32"/>
      <c r="C119" s="32"/>
      <c r="D119" s="8" t="s">
        <v>122</v>
      </c>
      <c r="E119" s="9"/>
      <c r="F119" s="9"/>
      <c r="G119" s="9">
        <f t="shared" si="1"/>
        <v>0</v>
      </c>
    </row>
    <row r="120" spans="2:7" ht="14.25">
      <c r="B120" s="32"/>
      <c r="C120" s="32"/>
      <c r="D120" s="8" t="s">
        <v>123</v>
      </c>
      <c r="E120" s="9"/>
      <c r="F120" s="9"/>
      <c r="G120" s="9">
        <f t="shared" si="1"/>
        <v>0</v>
      </c>
    </row>
    <row r="121" spans="2:7" ht="14.25">
      <c r="B121" s="32"/>
      <c r="C121" s="32"/>
      <c r="D121" s="8" t="s">
        <v>124</v>
      </c>
      <c r="E121" s="9">
        <v>755000</v>
      </c>
      <c r="F121" s="9"/>
      <c r="G121" s="9">
        <f t="shared" si="1"/>
        <v>755000</v>
      </c>
    </row>
    <row r="122" spans="2:7" ht="14.25">
      <c r="B122" s="32"/>
      <c r="C122" s="32"/>
      <c r="D122" s="8" t="s">
        <v>125</v>
      </c>
      <c r="E122" s="9"/>
      <c r="F122" s="9"/>
      <c r="G122" s="9">
        <f t="shared" si="1"/>
        <v>0</v>
      </c>
    </row>
    <row r="123" spans="2:7" ht="14.25">
      <c r="B123" s="32"/>
      <c r="C123" s="32"/>
      <c r="D123" s="8" t="s">
        <v>126</v>
      </c>
      <c r="E123" s="9"/>
      <c r="F123" s="9"/>
      <c r="G123" s="9">
        <f t="shared" si="1"/>
        <v>0</v>
      </c>
    </row>
    <row r="124" spans="2:7" ht="14.25">
      <c r="B124" s="32"/>
      <c r="C124" s="32"/>
      <c r="D124" s="8" t="s">
        <v>127</v>
      </c>
      <c r="E124" s="9">
        <v>8958000</v>
      </c>
      <c r="F124" s="9">
        <v>9408000</v>
      </c>
      <c r="G124" s="9">
        <f t="shared" si="1"/>
        <v>-450000</v>
      </c>
    </row>
    <row r="125" spans="2:7" ht="14.25">
      <c r="B125" s="32"/>
      <c r="C125" s="32"/>
      <c r="D125" s="8" t="s">
        <v>128</v>
      </c>
      <c r="E125" s="9"/>
      <c r="F125" s="9"/>
      <c r="G125" s="9">
        <f t="shared" si="1"/>
        <v>0</v>
      </c>
    </row>
    <row r="126" spans="2:7" ht="14.25">
      <c r="B126" s="32"/>
      <c r="C126" s="32"/>
      <c r="D126" s="8" t="s">
        <v>129</v>
      </c>
      <c r="E126" s="9"/>
      <c r="F126" s="9"/>
      <c r="G126" s="9">
        <f t="shared" si="1"/>
        <v>0</v>
      </c>
    </row>
    <row r="127" spans="2:7" ht="14.25">
      <c r="B127" s="32"/>
      <c r="C127" s="32"/>
      <c r="D127" s="8" t="s">
        <v>130</v>
      </c>
      <c r="E127" s="9"/>
      <c r="F127" s="9"/>
      <c r="G127" s="9">
        <f t="shared" si="1"/>
        <v>0</v>
      </c>
    </row>
    <row r="128" spans="2:7" ht="14.25">
      <c r="B128" s="32"/>
      <c r="C128" s="33"/>
      <c r="D128" s="10" t="s">
        <v>131</v>
      </c>
      <c r="E128" s="11">
        <f>+E113+E114+E115+E120+E121+E122+E123+E124+E125+E126+E127</f>
        <v>9713001</v>
      </c>
      <c r="F128" s="11">
        <f>+F113+F114+F115+F120+F121+F122+F123+F124+F125+F126+F127</f>
        <v>9408000</v>
      </c>
      <c r="G128" s="11">
        <f t="shared" si="1"/>
        <v>305001</v>
      </c>
    </row>
    <row r="129" spans="2:7" ht="14.25">
      <c r="B129" s="33"/>
      <c r="C129" s="18" t="s">
        <v>132</v>
      </c>
      <c r="D129" s="19"/>
      <c r="E129" s="20">
        <f xml:space="preserve"> +E112 - E128</f>
        <v>-8958001</v>
      </c>
      <c r="F129" s="20">
        <f xml:space="preserve"> +F112 - F128</f>
        <v>-9408000</v>
      </c>
      <c r="G129" s="20">
        <f t="shared" si="1"/>
        <v>449999</v>
      </c>
    </row>
    <row r="130" spans="2:7" ht="14.25">
      <c r="B130" s="12" t="s">
        <v>133</v>
      </c>
      <c r="C130" s="21"/>
      <c r="D130" s="22"/>
      <c r="E130" s="23">
        <f xml:space="preserve"> +E88 +E129</f>
        <v>-4645060</v>
      </c>
      <c r="F130" s="23">
        <f xml:space="preserve"> +F88 +F129</f>
        <v>-1064046</v>
      </c>
      <c r="G130" s="23">
        <f t="shared" si="1"/>
        <v>-3581014</v>
      </c>
    </row>
    <row r="131" spans="2:7" ht="14.25">
      <c r="B131" s="34" t="s">
        <v>134</v>
      </c>
      <c r="C131" s="21" t="s">
        <v>135</v>
      </c>
      <c r="D131" s="22"/>
      <c r="E131" s="23">
        <v>-6142684</v>
      </c>
      <c r="F131" s="23">
        <v>-5078638</v>
      </c>
      <c r="G131" s="23">
        <f t="shared" si="1"/>
        <v>-1064046</v>
      </c>
    </row>
    <row r="132" spans="2:7" ht="14.25">
      <c r="B132" s="35"/>
      <c r="C132" s="21" t="s">
        <v>136</v>
      </c>
      <c r="D132" s="22"/>
      <c r="E132" s="23">
        <f xml:space="preserve"> +E130 +E131</f>
        <v>-10787744</v>
      </c>
      <c r="F132" s="23">
        <f xml:space="preserve"> +F130 +F131</f>
        <v>-6142684</v>
      </c>
      <c r="G132" s="23">
        <f t="shared" si="1"/>
        <v>-4645060</v>
      </c>
    </row>
    <row r="133" spans="2:7" ht="14.25">
      <c r="B133" s="35"/>
      <c r="C133" s="21" t="s">
        <v>137</v>
      </c>
      <c r="D133" s="22"/>
      <c r="E133" s="23"/>
      <c r="F133" s="23"/>
      <c r="G133" s="23">
        <f t="shared" si="1"/>
        <v>0</v>
      </c>
    </row>
    <row r="134" spans="2:7" ht="14.25">
      <c r="B134" s="35"/>
      <c r="C134" s="21" t="s">
        <v>138</v>
      </c>
      <c r="D134" s="22"/>
      <c r="E134" s="23">
        <f>+E135+E136+E137</f>
        <v>4700000</v>
      </c>
      <c r="F134" s="23">
        <f>+F135+F136+F137</f>
        <v>0</v>
      </c>
      <c r="G134" s="23">
        <f t="shared" si="1"/>
        <v>4700000</v>
      </c>
    </row>
    <row r="135" spans="2:7" ht="14.25">
      <c r="B135" s="35"/>
      <c r="C135" s="24" t="s">
        <v>139</v>
      </c>
      <c r="D135" s="19"/>
      <c r="E135" s="20">
        <v>1200000</v>
      </c>
      <c r="F135" s="20"/>
      <c r="G135" s="20">
        <f t="shared" ref="G135:G142" si="2">E135-F135</f>
        <v>1200000</v>
      </c>
    </row>
    <row r="136" spans="2:7" ht="14.25">
      <c r="B136" s="35"/>
      <c r="C136" s="24" t="s">
        <v>140</v>
      </c>
      <c r="D136" s="19"/>
      <c r="E136" s="20"/>
      <c r="F136" s="20"/>
      <c r="G136" s="20">
        <f t="shared" si="2"/>
        <v>0</v>
      </c>
    </row>
    <row r="137" spans="2:7" ht="14.25">
      <c r="B137" s="35"/>
      <c r="C137" s="24" t="s">
        <v>141</v>
      </c>
      <c r="D137" s="19"/>
      <c r="E137" s="20">
        <v>3500000</v>
      </c>
      <c r="F137" s="20"/>
      <c r="G137" s="20">
        <f t="shared" si="2"/>
        <v>3500000</v>
      </c>
    </row>
    <row r="138" spans="2:7" ht="14.25">
      <c r="B138" s="35"/>
      <c r="C138" s="21" t="s">
        <v>142</v>
      </c>
      <c r="D138" s="22"/>
      <c r="E138" s="23">
        <f>+E139+E140+E141</f>
        <v>855000</v>
      </c>
      <c r="F138" s="23">
        <f>+F139+F140+F141</f>
        <v>0</v>
      </c>
      <c r="G138" s="23">
        <f t="shared" si="2"/>
        <v>855000</v>
      </c>
    </row>
    <row r="139" spans="2:7" ht="14.25">
      <c r="B139" s="35"/>
      <c r="C139" s="24" t="s">
        <v>143</v>
      </c>
      <c r="D139" s="19"/>
      <c r="E139" s="20">
        <v>855000</v>
      </c>
      <c r="F139" s="20"/>
      <c r="G139" s="20">
        <f t="shared" si="2"/>
        <v>855000</v>
      </c>
    </row>
    <row r="140" spans="2:7" ht="14.25">
      <c r="B140" s="35"/>
      <c r="C140" s="24" t="s">
        <v>144</v>
      </c>
      <c r="D140" s="19"/>
      <c r="E140" s="20"/>
      <c r="F140" s="20"/>
      <c r="G140" s="20">
        <f t="shared" si="2"/>
        <v>0</v>
      </c>
    </row>
    <row r="141" spans="2:7" ht="14.25">
      <c r="B141" s="35"/>
      <c r="C141" s="24" t="s">
        <v>145</v>
      </c>
      <c r="D141" s="19"/>
      <c r="E141" s="20"/>
      <c r="F141" s="20"/>
      <c r="G141" s="20">
        <f t="shared" si="2"/>
        <v>0</v>
      </c>
    </row>
    <row r="142" spans="2:7" ht="14.25">
      <c r="B142" s="36"/>
      <c r="C142" s="21" t="s">
        <v>176</v>
      </c>
      <c r="D142" s="22"/>
      <c r="E142" s="23">
        <f xml:space="preserve"> +E132 +E133 +E134 - E138</f>
        <v>-6942744</v>
      </c>
      <c r="F142" s="23">
        <f xml:space="preserve"> +F132 +F133 +F134 - F138</f>
        <v>-6142684</v>
      </c>
      <c r="G142" s="23">
        <f t="shared" si="2"/>
        <v>-800060</v>
      </c>
    </row>
  </sheetData>
  <mergeCells count="13">
    <mergeCell ref="B131:B142"/>
    <mergeCell ref="B76:B87"/>
    <mergeCell ref="C76:C80"/>
    <mergeCell ref="C81:C86"/>
    <mergeCell ref="B89:B129"/>
    <mergeCell ref="C89:C112"/>
    <mergeCell ref="C113:C128"/>
    <mergeCell ref="B2:G2"/>
    <mergeCell ref="B3:G3"/>
    <mergeCell ref="B5:D5"/>
    <mergeCell ref="B6:B75"/>
    <mergeCell ref="C6:C19"/>
    <mergeCell ref="C20:C74"/>
  </mergeCells>
  <phoneticPr fontId="2"/>
  <pageMargins left="0.70866141732283472" right="0.70866141732283472" top="0.74803149606299213" bottom="0.78740157480314965" header="0.31496062992125984" footer="0.31496062992125984"/>
  <pageSetup paperSize="9" scale="70" fitToHeight="0" orientation="portrait" verticalDpi="0" r:id="rId1"/>
  <rowBreaks count="1" manualBreakCount="1">
    <brk id="7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2"/>
  <sheetViews>
    <sheetView showGridLines="0" topLeftCell="A55" workbookViewId="0">
      <selection activeCell="C143" sqref="C143"/>
    </sheetView>
  </sheetViews>
  <sheetFormatPr defaultRowHeight="13.5"/>
  <cols>
    <col min="1" max="3" width="2.875" customWidth="1"/>
    <col min="4" max="4" width="51.25" customWidth="1"/>
    <col min="5" max="7" width="20.75" customWidth="1"/>
  </cols>
  <sheetData>
    <row r="1" spans="2:7" ht="21">
      <c r="B1" s="25" t="s">
        <v>177</v>
      </c>
      <c r="C1" s="1"/>
      <c r="D1" s="1"/>
      <c r="E1" s="2"/>
      <c r="F1" s="2"/>
      <c r="G1" s="3" t="s">
        <v>0</v>
      </c>
    </row>
    <row r="2" spans="2:7" ht="21">
      <c r="B2" s="28" t="s">
        <v>174</v>
      </c>
      <c r="C2" s="28"/>
      <c r="D2" s="28"/>
      <c r="E2" s="28"/>
      <c r="F2" s="28"/>
      <c r="G2" s="28"/>
    </row>
    <row r="3" spans="2:7" ht="21">
      <c r="B3" s="29" t="s">
        <v>171</v>
      </c>
      <c r="C3" s="29"/>
      <c r="D3" s="29"/>
      <c r="E3" s="29"/>
      <c r="F3" s="29"/>
      <c r="G3" s="29"/>
    </row>
    <row r="4" spans="2:7" ht="15.75">
      <c r="B4" s="4"/>
      <c r="C4" s="4"/>
      <c r="D4" s="4"/>
      <c r="E4" s="4"/>
      <c r="F4" s="2"/>
      <c r="G4" s="4" t="s">
        <v>172</v>
      </c>
    </row>
    <row r="5" spans="2:7" ht="14.25">
      <c r="B5" s="30" t="s">
        <v>4</v>
      </c>
      <c r="C5" s="30"/>
      <c r="D5" s="30"/>
      <c r="E5" s="5" t="s">
        <v>5</v>
      </c>
      <c r="F5" s="5" t="s">
        <v>6</v>
      </c>
      <c r="G5" s="5" t="s">
        <v>173</v>
      </c>
    </row>
    <row r="6" spans="2:7" ht="14.25">
      <c r="B6" s="31" t="s">
        <v>8</v>
      </c>
      <c r="C6" s="31" t="s">
        <v>9</v>
      </c>
      <c r="D6" s="6" t="s">
        <v>10</v>
      </c>
      <c r="E6" s="7">
        <f>+E7</f>
        <v>18993316</v>
      </c>
      <c r="F6" s="7">
        <f>+F7</f>
        <v>17698104</v>
      </c>
      <c r="G6" s="7">
        <f>E6-F6</f>
        <v>1295212</v>
      </c>
    </row>
    <row r="7" spans="2:7" ht="14.25">
      <c r="B7" s="32"/>
      <c r="C7" s="32"/>
      <c r="D7" s="8" t="s">
        <v>11</v>
      </c>
      <c r="E7" s="9">
        <f>+E8</f>
        <v>18993316</v>
      </c>
      <c r="F7" s="9">
        <f>+F8</f>
        <v>17698104</v>
      </c>
      <c r="G7" s="9">
        <f t="shared" ref="G7:G70" si="0">E7-F7</f>
        <v>1295212</v>
      </c>
    </row>
    <row r="8" spans="2:7" ht="14.25">
      <c r="B8" s="32"/>
      <c r="C8" s="32"/>
      <c r="D8" s="8" t="s">
        <v>12</v>
      </c>
      <c r="E8" s="9">
        <v>18993316</v>
      </c>
      <c r="F8" s="9">
        <v>17698104</v>
      </c>
      <c r="G8" s="9">
        <f t="shared" si="0"/>
        <v>1295212</v>
      </c>
    </row>
    <row r="9" spans="2:7" ht="14.25">
      <c r="B9" s="32"/>
      <c r="C9" s="32"/>
      <c r="D9" s="8" t="s">
        <v>13</v>
      </c>
      <c r="E9" s="9">
        <f>+E10+E14+E15</f>
        <v>51165590</v>
      </c>
      <c r="F9" s="9">
        <f>+F10+F14+F15</f>
        <v>46759888</v>
      </c>
      <c r="G9" s="9">
        <f t="shared" si="0"/>
        <v>4405702</v>
      </c>
    </row>
    <row r="10" spans="2:7" ht="14.25">
      <c r="B10" s="32"/>
      <c r="C10" s="32"/>
      <c r="D10" s="8" t="s">
        <v>14</v>
      </c>
      <c r="E10" s="9">
        <f>+E11+E12+E13</f>
        <v>51069530</v>
      </c>
      <c r="F10" s="9">
        <f>+F11+F12+F13</f>
        <v>46586080</v>
      </c>
      <c r="G10" s="9">
        <f t="shared" si="0"/>
        <v>4483450</v>
      </c>
    </row>
    <row r="11" spans="2:7" ht="14.25">
      <c r="B11" s="32"/>
      <c r="C11" s="32"/>
      <c r="D11" s="8" t="s">
        <v>15</v>
      </c>
      <c r="E11" s="9"/>
      <c r="F11" s="9"/>
      <c r="G11" s="9">
        <f t="shared" si="0"/>
        <v>0</v>
      </c>
    </row>
    <row r="12" spans="2:7" ht="14.25">
      <c r="B12" s="32"/>
      <c r="C12" s="32"/>
      <c r="D12" s="8" t="s">
        <v>16</v>
      </c>
      <c r="E12" s="9">
        <v>51069530</v>
      </c>
      <c r="F12" s="9">
        <v>46586080</v>
      </c>
      <c r="G12" s="9">
        <f t="shared" si="0"/>
        <v>4483450</v>
      </c>
    </row>
    <row r="13" spans="2:7" ht="14.25">
      <c r="B13" s="32"/>
      <c r="C13" s="32"/>
      <c r="D13" s="8" t="s">
        <v>17</v>
      </c>
      <c r="E13" s="9"/>
      <c r="F13" s="9"/>
      <c r="G13" s="9">
        <f t="shared" si="0"/>
        <v>0</v>
      </c>
    </row>
    <row r="14" spans="2:7" ht="14.25">
      <c r="B14" s="32"/>
      <c r="C14" s="32"/>
      <c r="D14" s="8" t="s">
        <v>18</v>
      </c>
      <c r="E14" s="9"/>
      <c r="F14" s="9"/>
      <c r="G14" s="9">
        <f t="shared" si="0"/>
        <v>0</v>
      </c>
    </row>
    <row r="15" spans="2:7" ht="14.25">
      <c r="B15" s="32"/>
      <c r="C15" s="32"/>
      <c r="D15" s="8" t="s">
        <v>19</v>
      </c>
      <c r="E15" s="9">
        <f>+E16+E17</f>
        <v>96060</v>
      </c>
      <c r="F15" s="9">
        <f>+F16+F17</f>
        <v>173808</v>
      </c>
      <c r="G15" s="9">
        <f t="shared" si="0"/>
        <v>-77748</v>
      </c>
    </row>
    <row r="16" spans="2:7" ht="14.25">
      <c r="B16" s="32"/>
      <c r="C16" s="32"/>
      <c r="D16" s="8" t="s">
        <v>20</v>
      </c>
      <c r="E16" s="9"/>
      <c r="F16" s="9">
        <v>173808</v>
      </c>
      <c r="G16" s="9">
        <f t="shared" si="0"/>
        <v>-173808</v>
      </c>
    </row>
    <row r="17" spans="2:7" ht="14.25">
      <c r="B17" s="32"/>
      <c r="C17" s="32"/>
      <c r="D17" s="8" t="s">
        <v>21</v>
      </c>
      <c r="E17" s="9">
        <v>96060</v>
      </c>
      <c r="F17" s="9"/>
      <c r="G17" s="9">
        <f t="shared" si="0"/>
        <v>96060</v>
      </c>
    </row>
    <row r="18" spans="2:7" ht="14.25">
      <c r="B18" s="32"/>
      <c r="C18" s="32"/>
      <c r="D18" s="8" t="s">
        <v>22</v>
      </c>
      <c r="E18" s="9">
        <v>110000</v>
      </c>
      <c r="F18" s="9">
        <v>126534</v>
      </c>
      <c r="G18" s="9">
        <f t="shared" si="0"/>
        <v>-16534</v>
      </c>
    </row>
    <row r="19" spans="2:7" ht="14.25">
      <c r="B19" s="32"/>
      <c r="C19" s="33"/>
      <c r="D19" s="10" t="s">
        <v>23</v>
      </c>
      <c r="E19" s="11">
        <f>+E6+E9+E18</f>
        <v>70268906</v>
      </c>
      <c r="F19" s="11">
        <f>+F6+F9+F18</f>
        <v>64584526</v>
      </c>
      <c r="G19" s="11">
        <f t="shared" si="0"/>
        <v>5684380</v>
      </c>
    </row>
    <row r="20" spans="2:7" ht="14.25">
      <c r="B20" s="32"/>
      <c r="C20" s="31" t="s">
        <v>24</v>
      </c>
      <c r="D20" s="8" t="s">
        <v>25</v>
      </c>
      <c r="E20" s="9">
        <f>+E21+E22+E23+E24+E25+E26+E27</f>
        <v>45592613</v>
      </c>
      <c r="F20" s="9">
        <f>+F21+F22+F23+F24+F25+F26+F27</f>
        <v>42137673</v>
      </c>
      <c r="G20" s="9">
        <f t="shared" si="0"/>
        <v>3454940</v>
      </c>
    </row>
    <row r="21" spans="2:7" ht="14.25">
      <c r="B21" s="32"/>
      <c r="C21" s="32"/>
      <c r="D21" s="8" t="s">
        <v>26</v>
      </c>
      <c r="E21" s="9"/>
      <c r="F21" s="9"/>
      <c r="G21" s="9">
        <f t="shared" si="0"/>
        <v>0</v>
      </c>
    </row>
    <row r="22" spans="2:7" ht="14.25">
      <c r="B22" s="32"/>
      <c r="C22" s="32"/>
      <c r="D22" s="8" t="s">
        <v>27</v>
      </c>
      <c r="E22" s="9">
        <v>22589173</v>
      </c>
      <c r="F22" s="9">
        <v>21421116</v>
      </c>
      <c r="G22" s="9">
        <f t="shared" si="0"/>
        <v>1168057</v>
      </c>
    </row>
    <row r="23" spans="2:7" ht="14.25">
      <c r="B23" s="32"/>
      <c r="C23" s="32"/>
      <c r="D23" s="8" t="s">
        <v>28</v>
      </c>
      <c r="E23" s="9">
        <v>3299300</v>
      </c>
      <c r="F23" s="9">
        <v>2788600</v>
      </c>
      <c r="G23" s="9">
        <f t="shared" si="0"/>
        <v>510700</v>
      </c>
    </row>
    <row r="24" spans="2:7" ht="14.25">
      <c r="B24" s="32"/>
      <c r="C24" s="32"/>
      <c r="D24" s="8" t="s">
        <v>29</v>
      </c>
      <c r="E24" s="9">
        <v>2717400</v>
      </c>
      <c r="F24" s="9">
        <v>2646400</v>
      </c>
      <c r="G24" s="9">
        <f t="shared" si="0"/>
        <v>71000</v>
      </c>
    </row>
    <row r="25" spans="2:7" ht="14.25">
      <c r="B25" s="32"/>
      <c r="C25" s="32"/>
      <c r="D25" s="8" t="s">
        <v>30</v>
      </c>
      <c r="E25" s="9">
        <v>12103161</v>
      </c>
      <c r="F25" s="9">
        <v>10675564</v>
      </c>
      <c r="G25" s="9">
        <f t="shared" si="0"/>
        <v>1427597</v>
      </c>
    </row>
    <row r="26" spans="2:7" ht="14.25">
      <c r="B26" s="32"/>
      <c r="C26" s="32"/>
      <c r="D26" s="8" t="s">
        <v>31</v>
      </c>
      <c r="E26" s="9">
        <v>534000</v>
      </c>
      <c r="F26" s="9">
        <v>536400</v>
      </c>
      <c r="G26" s="9">
        <f t="shared" si="0"/>
        <v>-2400</v>
      </c>
    </row>
    <row r="27" spans="2:7" ht="14.25">
      <c r="B27" s="32"/>
      <c r="C27" s="32"/>
      <c r="D27" s="8" t="s">
        <v>32</v>
      </c>
      <c r="E27" s="9">
        <v>4349579</v>
      </c>
      <c r="F27" s="9">
        <v>4069593</v>
      </c>
      <c r="G27" s="9">
        <f t="shared" si="0"/>
        <v>279986</v>
      </c>
    </row>
    <row r="28" spans="2:7" ht="14.25">
      <c r="B28" s="32"/>
      <c r="C28" s="32"/>
      <c r="D28" s="8" t="s">
        <v>33</v>
      </c>
      <c r="E28" s="9">
        <f>+E29+E30+E31+E32+E33+E34+E35+E36+E37+E38+E39+E40</f>
        <v>1843364</v>
      </c>
      <c r="F28" s="9">
        <f>+F29+F30+F31+F32+F33+F34+F35+F36+F37+F38+F39+F40</f>
        <v>1856695</v>
      </c>
      <c r="G28" s="9">
        <f t="shared" si="0"/>
        <v>-13331</v>
      </c>
    </row>
    <row r="29" spans="2:7" ht="14.25">
      <c r="B29" s="32"/>
      <c r="C29" s="32"/>
      <c r="D29" s="8" t="s">
        <v>34</v>
      </c>
      <c r="E29" s="9">
        <v>9314</v>
      </c>
      <c r="F29" s="9">
        <v>17640</v>
      </c>
      <c r="G29" s="9">
        <f t="shared" si="0"/>
        <v>-8326</v>
      </c>
    </row>
    <row r="30" spans="2:7" ht="14.25">
      <c r="B30" s="32"/>
      <c r="C30" s="32"/>
      <c r="D30" s="8" t="s">
        <v>35</v>
      </c>
      <c r="E30" s="9"/>
      <c r="F30" s="9"/>
      <c r="G30" s="9">
        <f t="shared" si="0"/>
        <v>0</v>
      </c>
    </row>
    <row r="31" spans="2:7" ht="14.25">
      <c r="B31" s="32"/>
      <c r="C31" s="32"/>
      <c r="D31" s="8" t="s">
        <v>36</v>
      </c>
      <c r="E31" s="9"/>
      <c r="F31" s="9">
        <v>15646</v>
      </c>
      <c r="G31" s="9">
        <f t="shared" si="0"/>
        <v>-15646</v>
      </c>
    </row>
    <row r="32" spans="2:7" ht="14.25">
      <c r="B32" s="32"/>
      <c r="C32" s="32"/>
      <c r="D32" s="8" t="s">
        <v>37</v>
      </c>
      <c r="E32" s="9">
        <v>228844</v>
      </c>
      <c r="F32" s="9">
        <v>266761</v>
      </c>
      <c r="G32" s="9">
        <f t="shared" si="0"/>
        <v>-37917</v>
      </c>
    </row>
    <row r="33" spans="2:7" ht="14.25">
      <c r="B33" s="32"/>
      <c r="C33" s="32"/>
      <c r="D33" s="8" t="s">
        <v>38</v>
      </c>
      <c r="E33" s="9">
        <v>511330</v>
      </c>
      <c r="F33" s="9">
        <v>477724</v>
      </c>
      <c r="G33" s="9">
        <f t="shared" si="0"/>
        <v>33606</v>
      </c>
    </row>
    <row r="34" spans="2:7" ht="14.25">
      <c r="B34" s="32"/>
      <c r="C34" s="32"/>
      <c r="D34" s="8" t="s">
        <v>39</v>
      </c>
      <c r="E34" s="9">
        <v>180149</v>
      </c>
      <c r="F34" s="9">
        <v>202093</v>
      </c>
      <c r="G34" s="9">
        <f t="shared" si="0"/>
        <v>-21944</v>
      </c>
    </row>
    <row r="35" spans="2:7" ht="14.25">
      <c r="B35" s="32"/>
      <c r="C35" s="32"/>
      <c r="D35" s="8" t="s">
        <v>40</v>
      </c>
      <c r="E35" s="9">
        <v>125230</v>
      </c>
      <c r="F35" s="9">
        <v>124420</v>
      </c>
      <c r="G35" s="9">
        <f t="shared" si="0"/>
        <v>810</v>
      </c>
    </row>
    <row r="36" spans="2:7" ht="14.25">
      <c r="B36" s="32"/>
      <c r="C36" s="32"/>
      <c r="D36" s="8" t="s">
        <v>41</v>
      </c>
      <c r="E36" s="9">
        <v>392538</v>
      </c>
      <c r="F36" s="9">
        <v>362045</v>
      </c>
      <c r="G36" s="9">
        <f t="shared" si="0"/>
        <v>30493</v>
      </c>
    </row>
    <row r="37" spans="2:7" ht="14.25">
      <c r="B37" s="32"/>
      <c r="C37" s="32"/>
      <c r="D37" s="8" t="s">
        <v>42</v>
      </c>
      <c r="E37" s="9">
        <v>103849</v>
      </c>
      <c r="F37" s="9">
        <v>105338</v>
      </c>
      <c r="G37" s="9">
        <f t="shared" si="0"/>
        <v>-1489</v>
      </c>
    </row>
    <row r="38" spans="2:7" ht="14.25">
      <c r="B38" s="32"/>
      <c r="C38" s="32"/>
      <c r="D38" s="8" t="s">
        <v>43</v>
      </c>
      <c r="E38" s="9"/>
      <c r="F38" s="9"/>
      <c r="G38" s="9">
        <f t="shared" si="0"/>
        <v>0</v>
      </c>
    </row>
    <row r="39" spans="2:7" ht="14.25">
      <c r="B39" s="32"/>
      <c r="C39" s="32"/>
      <c r="D39" s="8" t="s">
        <v>44</v>
      </c>
      <c r="E39" s="9">
        <v>199169</v>
      </c>
      <c r="F39" s="9">
        <v>197278</v>
      </c>
      <c r="G39" s="9">
        <f t="shared" si="0"/>
        <v>1891</v>
      </c>
    </row>
    <row r="40" spans="2:7" ht="14.25">
      <c r="B40" s="32"/>
      <c r="C40" s="32"/>
      <c r="D40" s="8" t="s">
        <v>45</v>
      </c>
      <c r="E40" s="9">
        <v>92941</v>
      </c>
      <c r="F40" s="9">
        <v>87750</v>
      </c>
      <c r="G40" s="9">
        <f t="shared" si="0"/>
        <v>5191</v>
      </c>
    </row>
    <row r="41" spans="2:7" ht="14.25">
      <c r="B41" s="32"/>
      <c r="C41" s="32"/>
      <c r="D41" s="8" t="s">
        <v>46</v>
      </c>
      <c r="E41" s="9">
        <f>+E42+E43+E44+E45+E46+E47+E48+E49+E50+E51+E52+E53+E54+E55+E56+E57+E58+E59+E60+E61+E62</f>
        <v>2994183</v>
      </c>
      <c r="F41" s="9">
        <f>+F42+F43+F44+F45+F46+F47+F48+F49+F50+F51+F52+F53+F54+F55+F56+F57+F58+F59+F60+F61+F62</f>
        <v>3211595</v>
      </c>
      <c r="G41" s="9">
        <f t="shared" si="0"/>
        <v>-217412</v>
      </c>
    </row>
    <row r="42" spans="2:7" ht="14.25">
      <c r="B42" s="32"/>
      <c r="C42" s="32"/>
      <c r="D42" s="8" t="s">
        <v>47</v>
      </c>
      <c r="E42" s="9">
        <v>58620</v>
      </c>
      <c r="F42" s="9">
        <v>57391</v>
      </c>
      <c r="G42" s="9">
        <f t="shared" si="0"/>
        <v>1229</v>
      </c>
    </row>
    <row r="43" spans="2:7" ht="14.25">
      <c r="B43" s="32"/>
      <c r="C43" s="32"/>
      <c r="D43" s="8" t="s">
        <v>48</v>
      </c>
      <c r="E43" s="9"/>
      <c r="F43" s="9">
        <v>7872</v>
      </c>
      <c r="G43" s="9">
        <f t="shared" si="0"/>
        <v>-7872</v>
      </c>
    </row>
    <row r="44" spans="2:7" ht="14.25">
      <c r="B44" s="32"/>
      <c r="C44" s="32"/>
      <c r="D44" s="8" t="s">
        <v>49</v>
      </c>
      <c r="E44" s="9">
        <v>18940</v>
      </c>
      <c r="F44" s="9">
        <v>18230</v>
      </c>
      <c r="G44" s="9">
        <f t="shared" si="0"/>
        <v>710</v>
      </c>
    </row>
    <row r="45" spans="2:7" ht="14.25">
      <c r="B45" s="32"/>
      <c r="C45" s="32"/>
      <c r="D45" s="8" t="s">
        <v>50</v>
      </c>
      <c r="E45" s="9">
        <v>45304</v>
      </c>
      <c r="F45" s="9">
        <v>80398</v>
      </c>
      <c r="G45" s="9">
        <f t="shared" si="0"/>
        <v>-35094</v>
      </c>
    </row>
    <row r="46" spans="2:7" ht="14.25">
      <c r="B46" s="32"/>
      <c r="C46" s="32"/>
      <c r="D46" s="8" t="s">
        <v>51</v>
      </c>
      <c r="E46" s="9">
        <v>88730</v>
      </c>
      <c r="F46" s="9">
        <v>103611</v>
      </c>
      <c r="G46" s="9">
        <f t="shared" si="0"/>
        <v>-14881</v>
      </c>
    </row>
    <row r="47" spans="2:7" ht="14.25">
      <c r="B47" s="32"/>
      <c r="C47" s="32"/>
      <c r="D47" s="8" t="s">
        <v>52</v>
      </c>
      <c r="E47" s="9">
        <v>105553</v>
      </c>
      <c r="F47" s="9">
        <v>143931</v>
      </c>
      <c r="G47" s="9">
        <f t="shared" si="0"/>
        <v>-38378</v>
      </c>
    </row>
    <row r="48" spans="2:7" ht="14.25">
      <c r="B48" s="32"/>
      <c r="C48" s="32"/>
      <c r="D48" s="8" t="s">
        <v>38</v>
      </c>
      <c r="E48" s="9">
        <v>251848</v>
      </c>
      <c r="F48" s="9">
        <v>235297</v>
      </c>
      <c r="G48" s="9">
        <f t="shared" si="0"/>
        <v>16551</v>
      </c>
    </row>
    <row r="49" spans="2:7" ht="14.25">
      <c r="B49" s="32"/>
      <c r="C49" s="32"/>
      <c r="D49" s="8" t="s">
        <v>53</v>
      </c>
      <c r="E49" s="9">
        <v>105693</v>
      </c>
      <c r="F49" s="9">
        <v>317452</v>
      </c>
      <c r="G49" s="9">
        <f t="shared" si="0"/>
        <v>-211759</v>
      </c>
    </row>
    <row r="50" spans="2:7" ht="14.25">
      <c r="B50" s="32"/>
      <c r="C50" s="32"/>
      <c r="D50" s="8" t="s">
        <v>54</v>
      </c>
      <c r="E50" s="9">
        <v>566018</v>
      </c>
      <c r="F50" s="9">
        <v>596434</v>
      </c>
      <c r="G50" s="9">
        <f t="shared" si="0"/>
        <v>-30416</v>
      </c>
    </row>
    <row r="51" spans="2:7" ht="14.25">
      <c r="B51" s="32"/>
      <c r="C51" s="32"/>
      <c r="D51" s="8" t="s">
        <v>55</v>
      </c>
      <c r="E51" s="9"/>
      <c r="F51" s="9">
        <v>6500</v>
      </c>
      <c r="G51" s="9">
        <f t="shared" si="0"/>
        <v>-6500</v>
      </c>
    </row>
    <row r="52" spans="2:7" ht="14.25">
      <c r="B52" s="32"/>
      <c r="C52" s="32"/>
      <c r="D52" s="8" t="s">
        <v>56</v>
      </c>
      <c r="E52" s="9"/>
      <c r="F52" s="9">
        <v>2700</v>
      </c>
      <c r="G52" s="9">
        <f t="shared" si="0"/>
        <v>-2700</v>
      </c>
    </row>
    <row r="53" spans="2:7" ht="14.25">
      <c r="B53" s="32"/>
      <c r="C53" s="32"/>
      <c r="D53" s="8" t="s">
        <v>57</v>
      </c>
      <c r="E53" s="9">
        <v>321984</v>
      </c>
      <c r="F53" s="9">
        <v>290886</v>
      </c>
      <c r="G53" s="9">
        <f t="shared" si="0"/>
        <v>31098</v>
      </c>
    </row>
    <row r="54" spans="2:7" ht="14.25">
      <c r="B54" s="32"/>
      <c r="C54" s="32"/>
      <c r="D54" s="8" t="s">
        <v>58</v>
      </c>
      <c r="E54" s="9">
        <v>6218</v>
      </c>
      <c r="F54" s="9">
        <v>5098</v>
      </c>
      <c r="G54" s="9">
        <f t="shared" si="0"/>
        <v>1120</v>
      </c>
    </row>
    <row r="55" spans="2:7" ht="14.25">
      <c r="B55" s="32"/>
      <c r="C55" s="32"/>
      <c r="D55" s="8" t="s">
        <v>40</v>
      </c>
      <c r="E55" s="9">
        <v>456203</v>
      </c>
      <c r="F55" s="9">
        <v>452969</v>
      </c>
      <c r="G55" s="9">
        <f t="shared" si="0"/>
        <v>3234</v>
      </c>
    </row>
    <row r="56" spans="2:7" ht="14.25">
      <c r="B56" s="32"/>
      <c r="C56" s="32"/>
      <c r="D56" s="8" t="s">
        <v>41</v>
      </c>
      <c r="E56" s="9">
        <v>260388</v>
      </c>
      <c r="F56" s="9">
        <v>273348</v>
      </c>
      <c r="G56" s="9">
        <f t="shared" si="0"/>
        <v>-12960</v>
      </c>
    </row>
    <row r="57" spans="2:7" ht="14.25">
      <c r="B57" s="32"/>
      <c r="C57" s="32"/>
      <c r="D57" s="8" t="s">
        <v>59</v>
      </c>
      <c r="E57" s="9"/>
      <c r="F57" s="9"/>
      <c r="G57" s="9">
        <f t="shared" si="0"/>
        <v>0</v>
      </c>
    </row>
    <row r="58" spans="2:7" ht="14.25">
      <c r="B58" s="32"/>
      <c r="C58" s="32"/>
      <c r="D58" s="8" t="s">
        <v>60</v>
      </c>
      <c r="E58" s="9">
        <v>550320</v>
      </c>
      <c r="F58" s="9">
        <v>448369</v>
      </c>
      <c r="G58" s="9">
        <f t="shared" si="0"/>
        <v>101951</v>
      </c>
    </row>
    <row r="59" spans="2:7" ht="14.25">
      <c r="B59" s="32"/>
      <c r="C59" s="32"/>
      <c r="D59" s="8" t="s">
        <v>61</v>
      </c>
      <c r="E59" s="9">
        <v>35867</v>
      </c>
      <c r="F59" s="9">
        <v>35866</v>
      </c>
      <c r="G59" s="9">
        <f t="shared" si="0"/>
        <v>1</v>
      </c>
    </row>
    <row r="60" spans="2:7" ht="14.25">
      <c r="B60" s="32"/>
      <c r="C60" s="32"/>
      <c r="D60" s="8" t="s">
        <v>62</v>
      </c>
      <c r="E60" s="9"/>
      <c r="F60" s="9"/>
      <c r="G60" s="9">
        <f t="shared" si="0"/>
        <v>0</v>
      </c>
    </row>
    <row r="61" spans="2:7" ht="14.25">
      <c r="B61" s="32"/>
      <c r="C61" s="32"/>
      <c r="D61" s="8" t="s">
        <v>63</v>
      </c>
      <c r="E61" s="9">
        <v>79000</v>
      </c>
      <c r="F61" s="9">
        <v>89000</v>
      </c>
      <c r="G61" s="9">
        <f t="shared" si="0"/>
        <v>-10000</v>
      </c>
    </row>
    <row r="62" spans="2:7" ht="14.25">
      <c r="B62" s="32"/>
      <c r="C62" s="32"/>
      <c r="D62" s="8" t="s">
        <v>45</v>
      </c>
      <c r="E62" s="9">
        <v>43497</v>
      </c>
      <c r="F62" s="9">
        <v>46243</v>
      </c>
      <c r="G62" s="9">
        <f t="shared" si="0"/>
        <v>-2746</v>
      </c>
    </row>
    <row r="63" spans="2:7" ht="14.25">
      <c r="B63" s="32"/>
      <c r="C63" s="32"/>
      <c r="D63" s="8" t="s">
        <v>64</v>
      </c>
      <c r="E63" s="9">
        <f>+E64</f>
        <v>18616919</v>
      </c>
      <c r="F63" s="9">
        <f>+F64</f>
        <v>17404055</v>
      </c>
      <c r="G63" s="9">
        <f t="shared" si="0"/>
        <v>1212864</v>
      </c>
    </row>
    <row r="64" spans="2:7" ht="14.25">
      <c r="B64" s="32"/>
      <c r="C64" s="32"/>
      <c r="D64" s="8" t="s">
        <v>65</v>
      </c>
      <c r="E64" s="9">
        <f>+E65+E66+E67-E68</f>
        <v>18616919</v>
      </c>
      <c r="F64" s="9">
        <f>+F65+F66+F67-F68</f>
        <v>17404055</v>
      </c>
      <c r="G64" s="9">
        <f t="shared" si="0"/>
        <v>1212864</v>
      </c>
    </row>
    <row r="65" spans="2:7" ht="14.25">
      <c r="B65" s="32"/>
      <c r="C65" s="32"/>
      <c r="D65" s="8" t="s">
        <v>66</v>
      </c>
      <c r="E65" s="9">
        <v>43876</v>
      </c>
      <c r="F65" s="9">
        <v>65625</v>
      </c>
      <c r="G65" s="9">
        <f t="shared" si="0"/>
        <v>-21749</v>
      </c>
    </row>
    <row r="66" spans="2:7" ht="14.25">
      <c r="B66" s="32"/>
      <c r="C66" s="32"/>
      <c r="D66" s="8" t="s">
        <v>67</v>
      </c>
      <c r="E66" s="9">
        <v>18629183</v>
      </c>
      <c r="F66" s="9">
        <v>17382306</v>
      </c>
      <c r="G66" s="9">
        <f t="shared" si="0"/>
        <v>1246877</v>
      </c>
    </row>
    <row r="67" spans="2:7" ht="14.25">
      <c r="B67" s="32"/>
      <c r="C67" s="32"/>
      <c r="D67" s="8" t="s">
        <v>68</v>
      </c>
      <c r="E67" s="9"/>
      <c r="F67" s="9"/>
      <c r="G67" s="9">
        <f t="shared" si="0"/>
        <v>0</v>
      </c>
    </row>
    <row r="68" spans="2:7" ht="14.25">
      <c r="B68" s="32"/>
      <c r="C68" s="32"/>
      <c r="D68" s="8" t="s">
        <v>69</v>
      </c>
      <c r="E68" s="9">
        <v>56140</v>
      </c>
      <c r="F68" s="9">
        <v>43876</v>
      </c>
      <c r="G68" s="9">
        <f t="shared" si="0"/>
        <v>12264</v>
      </c>
    </row>
    <row r="69" spans="2:7" ht="14.25">
      <c r="B69" s="32"/>
      <c r="C69" s="32"/>
      <c r="D69" s="8" t="s">
        <v>70</v>
      </c>
      <c r="E69" s="9">
        <v>3205919</v>
      </c>
      <c r="F69" s="9">
        <v>2812020</v>
      </c>
      <c r="G69" s="9">
        <f t="shared" si="0"/>
        <v>393899</v>
      </c>
    </row>
    <row r="70" spans="2:7" ht="14.25">
      <c r="B70" s="32"/>
      <c r="C70" s="32"/>
      <c r="D70" s="8" t="s">
        <v>71</v>
      </c>
      <c r="E70" s="9">
        <v>-499944</v>
      </c>
      <c r="F70" s="9">
        <v>-284948</v>
      </c>
      <c r="G70" s="9">
        <f t="shared" si="0"/>
        <v>-214996</v>
      </c>
    </row>
    <row r="71" spans="2:7" ht="14.25">
      <c r="B71" s="32"/>
      <c r="C71" s="32"/>
      <c r="D71" s="8" t="s">
        <v>72</v>
      </c>
      <c r="E71" s="9"/>
      <c r="F71" s="9"/>
      <c r="G71" s="9">
        <f t="shared" ref="G71:G134" si="1">E71-F71</f>
        <v>0</v>
      </c>
    </row>
    <row r="72" spans="2:7" ht="14.25">
      <c r="B72" s="32"/>
      <c r="C72" s="32"/>
      <c r="D72" s="8" t="s">
        <v>73</v>
      </c>
      <c r="E72" s="9"/>
      <c r="F72" s="9"/>
      <c r="G72" s="9">
        <f t="shared" si="1"/>
        <v>0</v>
      </c>
    </row>
    <row r="73" spans="2:7" ht="14.25">
      <c r="B73" s="32"/>
      <c r="C73" s="32"/>
      <c r="D73" s="8" t="s">
        <v>74</v>
      </c>
      <c r="E73" s="9"/>
      <c r="F73" s="9"/>
      <c r="G73" s="9">
        <f t="shared" si="1"/>
        <v>0</v>
      </c>
    </row>
    <row r="74" spans="2:7" ht="14.25">
      <c r="B74" s="32"/>
      <c r="C74" s="33"/>
      <c r="D74" s="10" t="s">
        <v>75</v>
      </c>
      <c r="E74" s="11">
        <f>+E20+E28+E41+E63+E69+E70+E71+E72+E73</f>
        <v>71753054</v>
      </c>
      <c r="F74" s="11">
        <f>+F20+F28+F41+F63+F69+F70+F71+F72+F73</f>
        <v>67137090</v>
      </c>
      <c r="G74" s="11">
        <f t="shared" si="1"/>
        <v>4615964</v>
      </c>
    </row>
    <row r="75" spans="2:7" ht="14.25">
      <c r="B75" s="33"/>
      <c r="C75" s="12" t="s">
        <v>76</v>
      </c>
      <c r="D75" s="13"/>
      <c r="E75" s="14">
        <f xml:space="preserve"> +E19 - E74</f>
        <v>-1484148</v>
      </c>
      <c r="F75" s="14">
        <f xml:space="preserve"> +F19 - F74</f>
        <v>-2552564</v>
      </c>
      <c r="G75" s="14">
        <f t="shared" si="1"/>
        <v>1068416</v>
      </c>
    </row>
    <row r="76" spans="2:7" ht="14.25">
      <c r="B76" s="31" t="s">
        <v>77</v>
      </c>
      <c r="C76" s="31" t="s">
        <v>9</v>
      </c>
      <c r="D76" s="8" t="s">
        <v>78</v>
      </c>
      <c r="E76" s="9">
        <v>41</v>
      </c>
      <c r="F76" s="9">
        <v>301</v>
      </c>
      <c r="G76" s="9">
        <f t="shared" si="1"/>
        <v>-260</v>
      </c>
    </row>
    <row r="77" spans="2:7" ht="14.25">
      <c r="B77" s="32"/>
      <c r="C77" s="32"/>
      <c r="D77" s="8" t="s">
        <v>79</v>
      </c>
      <c r="E77" s="9">
        <f>+E78+E79</f>
        <v>63040</v>
      </c>
      <c r="F77" s="9">
        <f>+F78+F79</f>
        <v>62040</v>
      </c>
      <c r="G77" s="9">
        <f t="shared" si="1"/>
        <v>1000</v>
      </c>
    </row>
    <row r="78" spans="2:7" ht="14.25">
      <c r="B78" s="32"/>
      <c r="C78" s="32"/>
      <c r="D78" s="8" t="s">
        <v>80</v>
      </c>
      <c r="E78" s="9">
        <v>20000</v>
      </c>
      <c r="F78" s="9">
        <v>20000</v>
      </c>
      <c r="G78" s="9">
        <f t="shared" si="1"/>
        <v>0</v>
      </c>
    </row>
    <row r="79" spans="2:7" ht="14.25">
      <c r="B79" s="32"/>
      <c r="C79" s="32"/>
      <c r="D79" s="8" t="s">
        <v>81</v>
      </c>
      <c r="E79" s="9">
        <v>43040</v>
      </c>
      <c r="F79" s="9">
        <v>42040</v>
      </c>
      <c r="G79" s="9">
        <f t="shared" si="1"/>
        <v>1000</v>
      </c>
    </row>
    <row r="80" spans="2:7" ht="14.25">
      <c r="B80" s="32"/>
      <c r="C80" s="33"/>
      <c r="D80" s="10" t="s">
        <v>82</v>
      </c>
      <c r="E80" s="11">
        <f>+E76+E77</f>
        <v>63081</v>
      </c>
      <c r="F80" s="11">
        <f>+F76+F77</f>
        <v>62341</v>
      </c>
      <c r="G80" s="11">
        <f t="shared" si="1"/>
        <v>740</v>
      </c>
    </row>
    <row r="81" spans="2:7" ht="14.25">
      <c r="B81" s="32"/>
      <c r="C81" s="31" t="s">
        <v>24</v>
      </c>
      <c r="D81" s="8" t="s">
        <v>83</v>
      </c>
      <c r="E81" s="9">
        <v>85227</v>
      </c>
      <c r="F81" s="9">
        <v>174165</v>
      </c>
      <c r="G81" s="9">
        <f t="shared" si="1"/>
        <v>-88938</v>
      </c>
    </row>
    <row r="82" spans="2:7" ht="14.25">
      <c r="B82" s="32"/>
      <c r="C82" s="32"/>
      <c r="D82" s="8" t="s">
        <v>84</v>
      </c>
      <c r="E82" s="9">
        <f>+E83+E84+E85</f>
        <v>0</v>
      </c>
      <c r="F82" s="9">
        <f>+F83+F84+F85</f>
        <v>0</v>
      </c>
      <c r="G82" s="9">
        <f t="shared" si="1"/>
        <v>0</v>
      </c>
    </row>
    <row r="83" spans="2:7" ht="14.25">
      <c r="B83" s="32"/>
      <c r="C83" s="32"/>
      <c r="D83" s="8" t="s">
        <v>85</v>
      </c>
      <c r="E83" s="9"/>
      <c r="F83" s="9"/>
      <c r="G83" s="9">
        <f t="shared" si="1"/>
        <v>0</v>
      </c>
    </row>
    <row r="84" spans="2:7" ht="14.25">
      <c r="B84" s="32"/>
      <c r="C84" s="32"/>
      <c r="D84" s="8" t="s">
        <v>86</v>
      </c>
      <c r="E84" s="9"/>
      <c r="F84" s="9"/>
      <c r="G84" s="9">
        <f t="shared" si="1"/>
        <v>0</v>
      </c>
    </row>
    <row r="85" spans="2:7" ht="14.25">
      <c r="B85" s="32"/>
      <c r="C85" s="32"/>
      <c r="D85" s="8" t="s">
        <v>87</v>
      </c>
      <c r="E85" s="9"/>
      <c r="F85" s="9"/>
      <c r="G85" s="9">
        <f t="shared" si="1"/>
        <v>0</v>
      </c>
    </row>
    <row r="86" spans="2:7" ht="14.25">
      <c r="B86" s="32"/>
      <c r="C86" s="33"/>
      <c r="D86" s="10" t="s">
        <v>88</v>
      </c>
      <c r="E86" s="11">
        <f>+E81+E82</f>
        <v>85227</v>
      </c>
      <c r="F86" s="11">
        <f>+F81+F82</f>
        <v>174165</v>
      </c>
      <c r="G86" s="11">
        <f t="shared" si="1"/>
        <v>-88938</v>
      </c>
    </row>
    <row r="87" spans="2:7" ht="14.25">
      <c r="B87" s="33"/>
      <c r="C87" s="12" t="s">
        <v>89</v>
      </c>
      <c r="D87" s="15"/>
      <c r="E87" s="16">
        <f xml:space="preserve"> +E80 - E86</f>
        <v>-22146</v>
      </c>
      <c r="F87" s="16">
        <f xml:space="preserve"> +F80 - F86</f>
        <v>-111824</v>
      </c>
      <c r="G87" s="16">
        <f t="shared" si="1"/>
        <v>89678</v>
      </c>
    </row>
    <row r="88" spans="2:7" ht="14.25">
      <c r="B88" s="12" t="s">
        <v>90</v>
      </c>
      <c r="C88" s="17"/>
      <c r="D88" s="13"/>
      <c r="E88" s="14">
        <f xml:space="preserve"> +E75 +E87</f>
        <v>-1506294</v>
      </c>
      <c r="F88" s="14">
        <f xml:space="preserve"> +F75 +F87</f>
        <v>-2664388</v>
      </c>
      <c r="G88" s="14">
        <f t="shared" si="1"/>
        <v>1158094</v>
      </c>
    </row>
    <row r="89" spans="2:7" ht="14.25">
      <c r="B89" s="31" t="s">
        <v>91</v>
      </c>
      <c r="C89" s="31" t="s">
        <v>9</v>
      </c>
      <c r="D89" s="8" t="s">
        <v>92</v>
      </c>
      <c r="E89" s="9">
        <f>+E90+E91+E92</f>
        <v>1333000</v>
      </c>
      <c r="F89" s="9">
        <f>+F90+F91+F92</f>
        <v>730000</v>
      </c>
      <c r="G89" s="9">
        <f t="shared" si="1"/>
        <v>603000</v>
      </c>
    </row>
    <row r="90" spans="2:7" ht="14.25">
      <c r="B90" s="32"/>
      <c r="C90" s="32"/>
      <c r="D90" s="8" t="s">
        <v>93</v>
      </c>
      <c r="E90" s="9"/>
      <c r="F90" s="9">
        <v>730000</v>
      </c>
      <c r="G90" s="9">
        <f t="shared" si="1"/>
        <v>-730000</v>
      </c>
    </row>
    <row r="91" spans="2:7" ht="14.25">
      <c r="B91" s="32"/>
      <c r="C91" s="32"/>
      <c r="D91" s="8" t="s">
        <v>94</v>
      </c>
      <c r="E91" s="9"/>
      <c r="F91" s="9"/>
      <c r="G91" s="9">
        <f t="shared" si="1"/>
        <v>0</v>
      </c>
    </row>
    <row r="92" spans="2:7" ht="14.25">
      <c r="B92" s="32"/>
      <c r="C92" s="32"/>
      <c r="D92" s="8" t="s">
        <v>95</v>
      </c>
      <c r="E92" s="9">
        <v>1333000</v>
      </c>
      <c r="F92" s="9"/>
      <c r="G92" s="9">
        <f t="shared" si="1"/>
        <v>1333000</v>
      </c>
    </row>
    <row r="93" spans="2:7" ht="14.25">
      <c r="B93" s="32"/>
      <c r="C93" s="32"/>
      <c r="D93" s="8" t="s">
        <v>96</v>
      </c>
      <c r="E93" s="9">
        <f>+E94+E95</f>
        <v>0</v>
      </c>
      <c r="F93" s="9">
        <f>+F94+F95</f>
        <v>0</v>
      </c>
      <c r="G93" s="9">
        <f t="shared" si="1"/>
        <v>0</v>
      </c>
    </row>
    <row r="94" spans="2:7" ht="14.25">
      <c r="B94" s="32"/>
      <c r="C94" s="32"/>
      <c r="D94" s="8" t="s">
        <v>97</v>
      </c>
      <c r="E94" s="9"/>
      <c r="F94" s="9"/>
      <c r="G94" s="9">
        <f t="shared" si="1"/>
        <v>0</v>
      </c>
    </row>
    <row r="95" spans="2:7" ht="14.25">
      <c r="B95" s="32"/>
      <c r="C95" s="32"/>
      <c r="D95" s="8" t="s">
        <v>98</v>
      </c>
      <c r="E95" s="9"/>
      <c r="F95" s="9"/>
      <c r="G95" s="9">
        <f t="shared" si="1"/>
        <v>0</v>
      </c>
    </row>
    <row r="96" spans="2:7" ht="14.25">
      <c r="B96" s="32"/>
      <c r="C96" s="32"/>
      <c r="D96" s="8" t="s">
        <v>99</v>
      </c>
      <c r="E96" s="9"/>
      <c r="F96" s="9"/>
      <c r="G96" s="9">
        <f t="shared" si="1"/>
        <v>0</v>
      </c>
    </row>
    <row r="97" spans="2:7" ht="14.25">
      <c r="B97" s="32"/>
      <c r="C97" s="32"/>
      <c r="D97" s="8" t="s">
        <v>100</v>
      </c>
      <c r="E97" s="9">
        <f>+E98+E99+E100+E101</f>
        <v>0</v>
      </c>
      <c r="F97" s="9">
        <f>+F98+F99+F100+F101</f>
        <v>0</v>
      </c>
      <c r="G97" s="9">
        <f t="shared" si="1"/>
        <v>0</v>
      </c>
    </row>
    <row r="98" spans="2:7" ht="14.25">
      <c r="B98" s="32"/>
      <c r="C98" s="32"/>
      <c r="D98" s="8" t="s">
        <v>101</v>
      </c>
      <c r="E98" s="9"/>
      <c r="F98" s="9"/>
      <c r="G98" s="9">
        <f t="shared" si="1"/>
        <v>0</v>
      </c>
    </row>
    <row r="99" spans="2:7" ht="14.25">
      <c r="B99" s="32"/>
      <c r="C99" s="32"/>
      <c r="D99" s="8" t="s">
        <v>102</v>
      </c>
      <c r="E99" s="9"/>
      <c r="F99" s="9"/>
      <c r="G99" s="9">
        <f t="shared" si="1"/>
        <v>0</v>
      </c>
    </row>
    <row r="100" spans="2:7" ht="14.25">
      <c r="B100" s="32"/>
      <c r="C100" s="32"/>
      <c r="D100" s="8" t="s">
        <v>103</v>
      </c>
      <c r="E100" s="9"/>
      <c r="F100" s="9"/>
      <c r="G100" s="9">
        <f t="shared" si="1"/>
        <v>0</v>
      </c>
    </row>
    <row r="101" spans="2:7" ht="14.25">
      <c r="B101" s="32"/>
      <c r="C101" s="32"/>
      <c r="D101" s="8" t="s">
        <v>104</v>
      </c>
      <c r="E101" s="9"/>
      <c r="F101" s="9"/>
      <c r="G101" s="9">
        <f t="shared" si="1"/>
        <v>0</v>
      </c>
    </row>
    <row r="102" spans="2:7" ht="14.25">
      <c r="B102" s="32"/>
      <c r="C102" s="32"/>
      <c r="D102" s="8" t="s">
        <v>105</v>
      </c>
      <c r="E102" s="9">
        <f>+E103+E104</f>
        <v>0</v>
      </c>
      <c r="F102" s="9">
        <f>+F103+F104</f>
        <v>0</v>
      </c>
      <c r="G102" s="9">
        <f t="shared" si="1"/>
        <v>0</v>
      </c>
    </row>
    <row r="103" spans="2:7" ht="14.25">
      <c r="B103" s="32"/>
      <c r="C103" s="32"/>
      <c r="D103" s="8" t="s">
        <v>106</v>
      </c>
      <c r="E103" s="9"/>
      <c r="F103" s="9"/>
      <c r="G103" s="9">
        <f t="shared" si="1"/>
        <v>0</v>
      </c>
    </row>
    <row r="104" spans="2:7" ht="14.25">
      <c r="B104" s="32"/>
      <c r="C104" s="32"/>
      <c r="D104" s="8" t="s">
        <v>107</v>
      </c>
      <c r="E104" s="9"/>
      <c r="F104" s="9"/>
      <c r="G104" s="9">
        <f t="shared" si="1"/>
        <v>0</v>
      </c>
    </row>
    <row r="105" spans="2:7" ht="14.25">
      <c r="B105" s="32"/>
      <c r="C105" s="32"/>
      <c r="D105" s="8" t="s">
        <v>108</v>
      </c>
      <c r="E105" s="9"/>
      <c r="F105" s="9"/>
      <c r="G105" s="9">
        <f t="shared" si="1"/>
        <v>0</v>
      </c>
    </row>
    <row r="106" spans="2:7" ht="14.25">
      <c r="B106" s="32"/>
      <c r="C106" s="32"/>
      <c r="D106" s="8" t="s">
        <v>109</v>
      </c>
      <c r="E106" s="9">
        <v>5466000</v>
      </c>
      <c r="F106" s="9"/>
      <c r="G106" s="9">
        <f t="shared" si="1"/>
        <v>5466000</v>
      </c>
    </row>
    <row r="107" spans="2:7" ht="14.25">
      <c r="B107" s="32"/>
      <c r="C107" s="32"/>
      <c r="D107" s="8" t="s">
        <v>110</v>
      </c>
      <c r="E107" s="9"/>
      <c r="F107" s="9">
        <v>6634000</v>
      </c>
      <c r="G107" s="9">
        <f t="shared" si="1"/>
        <v>-6634000</v>
      </c>
    </row>
    <row r="108" spans="2:7" ht="14.25">
      <c r="B108" s="32"/>
      <c r="C108" s="32"/>
      <c r="D108" s="8" t="s">
        <v>111</v>
      </c>
      <c r="E108" s="9"/>
      <c r="F108" s="9"/>
      <c r="G108" s="9">
        <f t="shared" si="1"/>
        <v>0</v>
      </c>
    </row>
    <row r="109" spans="2:7" ht="14.25">
      <c r="B109" s="32"/>
      <c r="C109" s="32"/>
      <c r="D109" s="8" t="s">
        <v>112</v>
      </c>
      <c r="E109" s="9">
        <f>+E110+E111</f>
        <v>0</v>
      </c>
      <c r="F109" s="9">
        <f>+F110+F111</f>
        <v>0</v>
      </c>
      <c r="G109" s="9">
        <f t="shared" si="1"/>
        <v>0</v>
      </c>
    </row>
    <row r="110" spans="2:7" ht="14.25">
      <c r="B110" s="32"/>
      <c r="C110" s="32"/>
      <c r="D110" s="8" t="s">
        <v>113</v>
      </c>
      <c r="E110" s="9"/>
      <c r="F110" s="9"/>
      <c r="G110" s="9">
        <f t="shared" si="1"/>
        <v>0</v>
      </c>
    </row>
    <row r="111" spans="2:7" ht="14.25">
      <c r="B111" s="32"/>
      <c r="C111" s="32"/>
      <c r="D111" s="8" t="s">
        <v>114</v>
      </c>
      <c r="E111" s="9"/>
      <c r="F111" s="9"/>
      <c r="G111" s="9">
        <f t="shared" si="1"/>
        <v>0</v>
      </c>
    </row>
    <row r="112" spans="2:7" ht="14.25">
      <c r="B112" s="32"/>
      <c r="C112" s="33"/>
      <c r="D112" s="10" t="s">
        <v>115</v>
      </c>
      <c r="E112" s="11">
        <f>+E89+E93+E96+E97+E102+E105+E106+E107+E108+E109</f>
        <v>6799000</v>
      </c>
      <c r="F112" s="11">
        <f>+F89+F93+F96+F97+F102+F105+F106+F107+F108+F109</f>
        <v>7364000</v>
      </c>
      <c r="G112" s="11">
        <f t="shared" si="1"/>
        <v>-565000</v>
      </c>
    </row>
    <row r="113" spans="2:7" ht="14.25">
      <c r="B113" s="32"/>
      <c r="C113" s="31" t="s">
        <v>24</v>
      </c>
      <c r="D113" s="8" t="s">
        <v>116</v>
      </c>
      <c r="E113" s="9"/>
      <c r="F113" s="9"/>
      <c r="G113" s="9">
        <f t="shared" si="1"/>
        <v>0</v>
      </c>
    </row>
    <row r="114" spans="2:7" ht="14.25">
      <c r="B114" s="32"/>
      <c r="C114" s="32"/>
      <c r="D114" s="8" t="s">
        <v>117</v>
      </c>
      <c r="E114" s="9"/>
      <c r="F114" s="9"/>
      <c r="G114" s="9">
        <f t="shared" si="1"/>
        <v>0</v>
      </c>
    </row>
    <row r="115" spans="2:7" ht="14.25">
      <c r="B115" s="32"/>
      <c r="C115" s="32"/>
      <c r="D115" s="8" t="s">
        <v>118</v>
      </c>
      <c r="E115" s="9">
        <f>+E116+E117+E118+E119</f>
        <v>1</v>
      </c>
      <c r="F115" s="9">
        <f>+F116+F117+F118+F119</f>
        <v>0</v>
      </c>
      <c r="G115" s="9">
        <f t="shared" si="1"/>
        <v>1</v>
      </c>
    </row>
    <row r="116" spans="2:7" ht="14.25">
      <c r="B116" s="32"/>
      <c r="C116" s="32"/>
      <c r="D116" s="8" t="s">
        <v>119</v>
      </c>
      <c r="E116" s="9"/>
      <c r="F116" s="9"/>
      <c r="G116" s="9">
        <f t="shared" si="1"/>
        <v>0</v>
      </c>
    </row>
    <row r="117" spans="2:7" ht="14.25">
      <c r="B117" s="32"/>
      <c r="C117" s="32"/>
      <c r="D117" s="8" t="s">
        <v>120</v>
      </c>
      <c r="E117" s="9"/>
      <c r="F117" s="9"/>
      <c r="G117" s="9">
        <f t="shared" si="1"/>
        <v>0</v>
      </c>
    </row>
    <row r="118" spans="2:7" ht="14.25">
      <c r="B118" s="32"/>
      <c r="C118" s="32"/>
      <c r="D118" s="8" t="s">
        <v>121</v>
      </c>
      <c r="E118" s="9">
        <v>1</v>
      </c>
      <c r="F118" s="9"/>
      <c r="G118" s="9">
        <f t="shared" si="1"/>
        <v>1</v>
      </c>
    </row>
    <row r="119" spans="2:7" ht="14.25">
      <c r="B119" s="32"/>
      <c r="C119" s="32"/>
      <c r="D119" s="8" t="s">
        <v>122</v>
      </c>
      <c r="E119" s="9"/>
      <c r="F119" s="9"/>
      <c r="G119" s="9">
        <f t="shared" si="1"/>
        <v>0</v>
      </c>
    </row>
    <row r="120" spans="2:7" ht="14.25">
      <c r="B120" s="32"/>
      <c r="C120" s="32"/>
      <c r="D120" s="8" t="s">
        <v>123</v>
      </c>
      <c r="E120" s="9"/>
      <c r="F120" s="9"/>
      <c r="G120" s="9">
        <f t="shared" si="1"/>
        <v>0</v>
      </c>
    </row>
    <row r="121" spans="2:7" ht="14.25">
      <c r="B121" s="32"/>
      <c r="C121" s="32"/>
      <c r="D121" s="8" t="s">
        <v>124</v>
      </c>
      <c r="E121" s="9">
        <v>1333000</v>
      </c>
      <c r="F121" s="9">
        <v>782709</v>
      </c>
      <c r="G121" s="9">
        <f t="shared" si="1"/>
        <v>550291</v>
      </c>
    </row>
    <row r="122" spans="2:7" ht="14.25">
      <c r="B122" s="32"/>
      <c r="C122" s="32"/>
      <c r="D122" s="8" t="s">
        <v>125</v>
      </c>
      <c r="E122" s="9"/>
      <c r="F122" s="9"/>
      <c r="G122" s="9">
        <f t="shared" si="1"/>
        <v>0</v>
      </c>
    </row>
    <row r="123" spans="2:7" ht="14.25">
      <c r="B123" s="32"/>
      <c r="C123" s="32"/>
      <c r="D123" s="8" t="s">
        <v>126</v>
      </c>
      <c r="E123" s="9"/>
      <c r="F123" s="9"/>
      <c r="G123" s="9">
        <f t="shared" si="1"/>
        <v>0</v>
      </c>
    </row>
    <row r="124" spans="2:7" ht="14.25">
      <c r="B124" s="32"/>
      <c r="C124" s="32"/>
      <c r="D124" s="8" t="s">
        <v>127</v>
      </c>
      <c r="E124" s="9"/>
      <c r="F124" s="9"/>
      <c r="G124" s="9">
        <f t="shared" si="1"/>
        <v>0</v>
      </c>
    </row>
    <row r="125" spans="2:7" ht="14.25">
      <c r="B125" s="32"/>
      <c r="C125" s="32"/>
      <c r="D125" s="8" t="s">
        <v>128</v>
      </c>
      <c r="E125" s="9"/>
      <c r="F125" s="9"/>
      <c r="G125" s="9">
        <f t="shared" si="1"/>
        <v>0</v>
      </c>
    </row>
    <row r="126" spans="2:7" ht="14.25">
      <c r="B126" s="32"/>
      <c r="C126" s="32"/>
      <c r="D126" s="8" t="s">
        <v>129</v>
      </c>
      <c r="E126" s="9">
        <v>1</v>
      </c>
      <c r="F126" s="9"/>
      <c r="G126" s="9">
        <f t="shared" si="1"/>
        <v>1</v>
      </c>
    </row>
    <row r="127" spans="2:7" ht="14.25">
      <c r="B127" s="32"/>
      <c r="C127" s="32"/>
      <c r="D127" s="8" t="s">
        <v>130</v>
      </c>
      <c r="E127" s="9"/>
      <c r="F127" s="9"/>
      <c r="G127" s="9">
        <f t="shared" si="1"/>
        <v>0</v>
      </c>
    </row>
    <row r="128" spans="2:7" ht="14.25">
      <c r="B128" s="32"/>
      <c r="C128" s="33"/>
      <c r="D128" s="10" t="s">
        <v>131</v>
      </c>
      <c r="E128" s="11">
        <f>+E113+E114+E115+E120+E121+E122+E123+E124+E125+E126+E127</f>
        <v>1333002</v>
      </c>
      <c r="F128" s="11">
        <f>+F113+F114+F115+F120+F121+F122+F123+F124+F125+F126+F127</f>
        <v>782709</v>
      </c>
      <c r="G128" s="11">
        <f t="shared" si="1"/>
        <v>550293</v>
      </c>
    </row>
    <row r="129" spans="2:7" ht="14.25">
      <c r="B129" s="33"/>
      <c r="C129" s="18" t="s">
        <v>132</v>
      </c>
      <c r="D129" s="19"/>
      <c r="E129" s="20">
        <f xml:space="preserve"> +E112 - E128</f>
        <v>5465998</v>
      </c>
      <c r="F129" s="20">
        <f xml:space="preserve"> +F112 - F128</f>
        <v>6581291</v>
      </c>
      <c r="G129" s="20">
        <f t="shared" si="1"/>
        <v>-1115293</v>
      </c>
    </row>
    <row r="130" spans="2:7" ht="14.25">
      <c r="B130" s="12" t="s">
        <v>133</v>
      </c>
      <c r="C130" s="21"/>
      <c r="D130" s="22"/>
      <c r="E130" s="23">
        <f xml:space="preserve"> +E88 +E129</f>
        <v>3959704</v>
      </c>
      <c r="F130" s="23">
        <f xml:space="preserve"> +F88 +F129</f>
        <v>3916903</v>
      </c>
      <c r="G130" s="23">
        <f t="shared" si="1"/>
        <v>42801</v>
      </c>
    </row>
    <row r="131" spans="2:7" ht="14.25">
      <c r="B131" s="34" t="s">
        <v>134</v>
      </c>
      <c r="C131" s="21" t="s">
        <v>135</v>
      </c>
      <c r="D131" s="22"/>
      <c r="E131" s="23">
        <v>57297259</v>
      </c>
      <c r="F131" s="23">
        <v>51880356</v>
      </c>
      <c r="G131" s="23">
        <f t="shared" si="1"/>
        <v>5416903</v>
      </c>
    </row>
    <row r="132" spans="2:7" ht="14.25">
      <c r="B132" s="35"/>
      <c r="C132" s="21" t="s">
        <v>136</v>
      </c>
      <c r="D132" s="22"/>
      <c r="E132" s="23">
        <f xml:space="preserve"> +E130 +E131</f>
        <v>61256963</v>
      </c>
      <c r="F132" s="23">
        <f xml:space="preserve"> +F130 +F131</f>
        <v>55797259</v>
      </c>
      <c r="G132" s="23">
        <f t="shared" si="1"/>
        <v>5459704</v>
      </c>
    </row>
    <row r="133" spans="2:7" ht="14.25">
      <c r="B133" s="35"/>
      <c r="C133" s="21" t="s">
        <v>137</v>
      </c>
      <c r="D133" s="22"/>
      <c r="E133" s="23"/>
      <c r="F133" s="23"/>
      <c r="G133" s="23">
        <f t="shared" si="1"/>
        <v>0</v>
      </c>
    </row>
    <row r="134" spans="2:7" ht="14.25">
      <c r="B134" s="35"/>
      <c r="C134" s="21" t="s">
        <v>138</v>
      </c>
      <c r="D134" s="22"/>
      <c r="E134" s="23">
        <f>+E135+E136+E137</f>
        <v>400000</v>
      </c>
      <c r="F134" s="23">
        <f>+F135+F136+F137</f>
        <v>1700000</v>
      </c>
      <c r="G134" s="23">
        <f t="shared" si="1"/>
        <v>-1300000</v>
      </c>
    </row>
    <row r="135" spans="2:7" ht="14.25">
      <c r="B135" s="35"/>
      <c r="C135" s="24" t="s">
        <v>139</v>
      </c>
      <c r="D135" s="19"/>
      <c r="E135" s="20">
        <v>400000</v>
      </c>
      <c r="F135" s="20">
        <v>1700000</v>
      </c>
      <c r="G135" s="20">
        <f t="shared" ref="G135:G142" si="2">E135-F135</f>
        <v>-1300000</v>
      </c>
    </row>
    <row r="136" spans="2:7" ht="14.25">
      <c r="B136" s="35"/>
      <c r="C136" s="24" t="s">
        <v>140</v>
      </c>
      <c r="D136" s="19"/>
      <c r="E136" s="20"/>
      <c r="F136" s="20"/>
      <c r="G136" s="20">
        <f t="shared" si="2"/>
        <v>0</v>
      </c>
    </row>
    <row r="137" spans="2:7" ht="14.25">
      <c r="B137" s="35"/>
      <c r="C137" s="24" t="s">
        <v>141</v>
      </c>
      <c r="D137" s="19"/>
      <c r="E137" s="20"/>
      <c r="F137" s="20"/>
      <c r="G137" s="20">
        <f t="shared" si="2"/>
        <v>0</v>
      </c>
    </row>
    <row r="138" spans="2:7" ht="14.25">
      <c r="B138" s="35"/>
      <c r="C138" s="21" t="s">
        <v>142</v>
      </c>
      <c r="D138" s="22"/>
      <c r="E138" s="23">
        <f>+E139+E140+E141</f>
        <v>0</v>
      </c>
      <c r="F138" s="23">
        <f>+F139+F140+F141</f>
        <v>200000</v>
      </c>
      <c r="G138" s="23">
        <f t="shared" si="2"/>
        <v>-200000</v>
      </c>
    </row>
    <row r="139" spans="2:7" ht="14.25">
      <c r="B139" s="35"/>
      <c r="C139" s="24" t="s">
        <v>143</v>
      </c>
      <c r="D139" s="19"/>
      <c r="E139" s="20"/>
      <c r="F139" s="20">
        <v>200000</v>
      </c>
      <c r="G139" s="20">
        <f t="shared" si="2"/>
        <v>-200000</v>
      </c>
    </row>
    <row r="140" spans="2:7" ht="14.25">
      <c r="B140" s="35"/>
      <c r="C140" s="24" t="s">
        <v>144</v>
      </c>
      <c r="D140" s="19"/>
      <c r="E140" s="20"/>
      <c r="F140" s="20"/>
      <c r="G140" s="20">
        <f t="shared" si="2"/>
        <v>0</v>
      </c>
    </row>
    <row r="141" spans="2:7" ht="14.25">
      <c r="B141" s="35"/>
      <c r="C141" s="24" t="s">
        <v>145</v>
      </c>
      <c r="D141" s="19"/>
      <c r="E141" s="20"/>
      <c r="F141" s="20"/>
      <c r="G141" s="20">
        <f t="shared" si="2"/>
        <v>0</v>
      </c>
    </row>
    <row r="142" spans="2:7" ht="14.25">
      <c r="B142" s="36"/>
      <c r="C142" s="21" t="s">
        <v>176</v>
      </c>
      <c r="D142" s="22"/>
      <c r="E142" s="23">
        <f xml:space="preserve"> +E132 +E133 +E134 - E138</f>
        <v>61656963</v>
      </c>
      <c r="F142" s="23">
        <f xml:space="preserve"> +F132 +F133 +F134 - F138</f>
        <v>57297259</v>
      </c>
      <c r="G142" s="23">
        <f t="shared" si="2"/>
        <v>4359704</v>
      </c>
    </row>
  </sheetData>
  <mergeCells count="13">
    <mergeCell ref="B131:B142"/>
    <mergeCell ref="B76:B87"/>
    <mergeCell ref="C76:C80"/>
    <mergeCell ref="C81:C86"/>
    <mergeCell ref="B89:B129"/>
    <mergeCell ref="C89:C112"/>
    <mergeCell ref="C113:C128"/>
    <mergeCell ref="B2:G2"/>
    <mergeCell ref="B3:G3"/>
    <mergeCell ref="B5:D5"/>
    <mergeCell ref="B6:B75"/>
    <mergeCell ref="C6:C19"/>
    <mergeCell ref="C20:C74"/>
  </mergeCells>
  <phoneticPr fontId="2"/>
  <pageMargins left="0.70866141732283472" right="0.70866141732283472" top="0.74803149606299213" bottom="0.78740157480314965" header="0.31496062992125984" footer="0.31496062992125984"/>
  <pageSetup paperSize="9" scale="70" fitToHeight="0" orientation="portrait" verticalDpi="0" r:id="rId1"/>
  <rowBreaks count="1" manualBreakCount="1">
    <brk id="7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2"/>
  <sheetViews>
    <sheetView showGridLines="0" topLeftCell="A112" workbookViewId="0">
      <selection activeCell="C143" sqref="C143"/>
    </sheetView>
  </sheetViews>
  <sheetFormatPr defaultRowHeight="13.5"/>
  <cols>
    <col min="1" max="3" width="2.875" customWidth="1"/>
    <col min="4" max="4" width="51.25" customWidth="1"/>
    <col min="5" max="7" width="20.75" customWidth="1"/>
  </cols>
  <sheetData>
    <row r="1" spans="2:7" ht="21">
      <c r="B1" s="25" t="s">
        <v>177</v>
      </c>
      <c r="C1" s="1"/>
      <c r="D1" s="1"/>
      <c r="E1" s="2"/>
      <c r="F1" s="2"/>
      <c r="G1" s="3" t="s">
        <v>0</v>
      </c>
    </row>
    <row r="2" spans="2:7" ht="21">
      <c r="B2" s="28" t="s">
        <v>175</v>
      </c>
      <c r="C2" s="28"/>
      <c r="D2" s="28"/>
      <c r="E2" s="28"/>
      <c r="F2" s="28"/>
      <c r="G2" s="28"/>
    </row>
    <row r="3" spans="2:7" ht="21">
      <c r="B3" s="29" t="s">
        <v>171</v>
      </c>
      <c r="C3" s="29"/>
      <c r="D3" s="29"/>
      <c r="E3" s="29"/>
      <c r="F3" s="29"/>
      <c r="G3" s="29"/>
    </row>
    <row r="4" spans="2:7" ht="15.75">
      <c r="B4" s="4"/>
      <c r="C4" s="4"/>
      <c r="D4" s="4"/>
      <c r="E4" s="4"/>
      <c r="F4" s="2"/>
      <c r="G4" s="4" t="s">
        <v>172</v>
      </c>
    </row>
    <row r="5" spans="2:7" ht="14.25">
      <c r="B5" s="30" t="s">
        <v>4</v>
      </c>
      <c r="C5" s="30"/>
      <c r="D5" s="30"/>
      <c r="E5" s="5" t="s">
        <v>5</v>
      </c>
      <c r="F5" s="5" t="s">
        <v>6</v>
      </c>
      <c r="G5" s="5" t="s">
        <v>173</v>
      </c>
    </row>
    <row r="6" spans="2:7" ht="14.25">
      <c r="B6" s="31" t="s">
        <v>8</v>
      </c>
      <c r="C6" s="31" t="s">
        <v>9</v>
      </c>
      <c r="D6" s="6" t="s">
        <v>10</v>
      </c>
      <c r="E6" s="7">
        <f>+E7</f>
        <v>0</v>
      </c>
      <c r="F6" s="7">
        <f>+F7</f>
        <v>0</v>
      </c>
      <c r="G6" s="7">
        <f>E6-F6</f>
        <v>0</v>
      </c>
    </row>
    <row r="7" spans="2:7" ht="14.25">
      <c r="B7" s="32"/>
      <c r="C7" s="32"/>
      <c r="D7" s="8" t="s">
        <v>11</v>
      </c>
      <c r="E7" s="9">
        <f>+E8</f>
        <v>0</v>
      </c>
      <c r="F7" s="9">
        <f>+F8</f>
        <v>0</v>
      </c>
      <c r="G7" s="9">
        <f t="shared" ref="G7:G70" si="0">E7-F7</f>
        <v>0</v>
      </c>
    </row>
    <row r="8" spans="2:7" ht="14.25">
      <c r="B8" s="32"/>
      <c r="C8" s="32"/>
      <c r="D8" s="8" t="s">
        <v>12</v>
      </c>
      <c r="E8" s="9"/>
      <c r="F8" s="9"/>
      <c r="G8" s="9">
        <f t="shared" si="0"/>
        <v>0</v>
      </c>
    </row>
    <row r="9" spans="2:7" ht="14.25">
      <c r="B9" s="32"/>
      <c r="C9" s="32"/>
      <c r="D9" s="8" t="s">
        <v>13</v>
      </c>
      <c r="E9" s="9">
        <f>+E10+E14+E15</f>
        <v>6516587</v>
      </c>
      <c r="F9" s="9">
        <f>+F10+F14+F15</f>
        <v>6273380</v>
      </c>
      <c r="G9" s="9">
        <f t="shared" si="0"/>
        <v>243207</v>
      </c>
    </row>
    <row r="10" spans="2:7" ht="14.25">
      <c r="B10" s="32"/>
      <c r="C10" s="32"/>
      <c r="D10" s="8" t="s">
        <v>14</v>
      </c>
      <c r="E10" s="9">
        <f>+E11+E12+E13</f>
        <v>6516587</v>
      </c>
      <c r="F10" s="9">
        <f>+F11+F12+F13</f>
        <v>6273380</v>
      </c>
      <c r="G10" s="9">
        <f t="shared" si="0"/>
        <v>243207</v>
      </c>
    </row>
    <row r="11" spans="2:7" ht="14.25">
      <c r="B11" s="32"/>
      <c r="C11" s="32"/>
      <c r="D11" s="8" t="s">
        <v>15</v>
      </c>
      <c r="E11" s="9"/>
      <c r="F11" s="9"/>
      <c r="G11" s="9">
        <f t="shared" si="0"/>
        <v>0</v>
      </c>
    </row>
    <row r="12" spans="2:7" ht="14.25">
      <c r="B12" s="32"/>
      <c r="C12" s="32"/>
      <c r="D12" s="8" t="s">
        <v>16</v>
      </c>
      <c r="E12" s="9"/>
      <c r="F12" s="9"/>
      <c r="G12" s="9">
        <f t="shared" si="0"/>
        <v>0</v>
      </c>
    </row>
    <row r="13" spans="2:7" ht="14.25">
      <c r="B13" s="32"/>
      <c r="C13" s="32"/>
      <c r="D13" s="8" t="s">
        <v>17</v>
      </c>
      <c r="E13" s="9">
        <v>6516587</v>
      </c>
      <c r="F13" s="9">
        <v>6273380</v>
      </c>
      <c r="G13" s="9">
        <f t="shared" si="0"/>
        <v>243207</v>
      </c>
    </row>
    <row r="14" spans="2:7" ht="14.25">
      <c r="B14" s="32"/>
      <c r="C14" s="32"/>
      <c r="D14" s="8" t="s">
        <v>18</v>
      </c>
      <c r="E14" s="9"/>
      <c r="F14" s="9"/>
      <c r="G14" s="9">
        <f t="shared" si="0"/>
        <v>0</v>
      </c>
    </row>
    <row r="15" spans="2:7" ht="14.25">
      <c r="B15" s="32"/>
      <c r="C15" s="32"/>
      <c r="D15" s="8" t="s">
        <v>19</v>
      </c>
      <c r="E15" s="9">
        <f>+E16+E17</f>
        <v>0</v>
      </c>
      <c r="F15" s="9">
        <f>+F16+F17</f>
        <v>0</v>
      </c>
      <c r="G15" s="9">
        <f t="shared" si="0"/>
        <v>0</v>
      </c>
    </row>
    <row r="16" spans="2:7" ht="14.25">
      <c r="B16" s="32"/>
      <c r="C16" s="32"/>
      <c r="D16" s="8" t="s">
        <v>20</v>
      </c>
      <c r="E16" s="9"/>
      <c r="F16" s="9"/>
      <c r="G16" s="9">
        <f t="shared" si="0"/>
        <v>0</v>
      </c>
    </row>
    <row r="17" spans="2:7" ht="14.25">
      <c r="B17" s="32"/>
      <c r="C17" s="32"/>
      <c r="D17" s="8" t="s">
        <v>21</v>
      </c>
      <c r="E17" s="9"/>
      <c r="F17" s="9"/>
      <c r="G17" s="9">
        <f t="shared" si="0"/>
        <v>0</v>
      </c>
    </row>
    <row r="18" spans="2:7" ht="14.25">
      <c r="B18" s="32"/>
      <c r="C18" s="32"/>
      <c r="D18" s="8" t="s">
        <v>22</v>
      </c>
      <c r="E18" s="9"/>
      <c r="F18" s="9">
        <v>1936</v>
      </c>
      <c r="G18" s="9">
        <f t="shared" si="0"/>
        <v>-1936</v>
      </c>
    </row>
    <row r="19" spans="2:7" ht="14.25">
      <c r="B19" s="32"/>
      <c r="C19" s="33"/>
      <c r="D19" s="10" t="s">
        <v>23</v>
      </c>
      <c r="E19" s="11">
        <f>+E6+E9+E18</f>
        <v>6516587</v>
      </c>
      <c r="F19" s="11">
        <f>+F6+F9+F18</f>
        <v>6275316</v>
      </c>
      <c r="G19" s="11">
        <f t="shared" si="0"/>
        <v>241271</v>
      </c>
    </row>
    <row r="20" spans="2:7" ht="14.25">
      <c r="B20" s="32"/>
      <c r="C20" s="31" t="s">
        <v>24</v>
      </c>
      <c r="D20" s="8" t="s">
        <v>25</v>
      </c>
      <c r="E20" s="9">
        <f>+E21+E22+E23+E24+E25+E26+E27</f>
        <v>9438315</v>
      </c>
      <c r="F20" s="9">
        <f>+F21+F22+F23+F24+F25+F26+F27</f>
        <v>9013850</v>
      </c>
      <c r="G20" s="9">
        <f t="shared" si="0"/>
        <v>424465</v>
      </c>
    </row>
    <row r="21" spans="2:7" ht="14.25">
      <c r="B21" s="32"/>
      <c r="C21" s="32"/>
      <c r="D21" s="8" t="s">
        <v>26</v>
      </c>
      <c r="E21" s="9"/>
      <c r="F21" s="9"/>
      <c r="G21" s="9">
        <f t="shared" si="0"/>
        <v>0</v>
      </c>
    </row>
    <row r="22" spans="2:7" ht="14.25">
      <c r="B22" s="32"/>
      <c r="C22" s="32"/>
      <c r="D22" s="8" t="s">
        <v>27</v>
      </c>
      <c r="E22" s="9">
        <v>3608980</v>
      </c>
      <c r="F22" s="9">
        <v>3559327</v>
      </c>
      <c r="G22" s="9">
        <f t="shared" si="0"/>
        <v>49653</v>
      </c>
    </row>
    <row r="23" spans="2:7" ht="14.25">
      <c r="B23" s="32"/>
      <c r="C23" s="32"/>
      <c r="D23" s="8" t="s">
        <v>28</v>
      </c>
      <c r="E23" s="9">
        <v>559700</v>
      </c>
      <c r="F23" s="9">
        <v>496500</v>
      </c>
      <c r="G23" s="9">
        <f t="shared" si="0"/>
        <v>63200</v>
      </c>
    </row>
    <row r="24" spans="2:7" ht="14.25">
      <c r="B24" s="32"/>
      <c r="C24" s="32"/>
      <c r="D24" s="8" t="s">
        <v>29</v>
      </c>
      <c r="E24" s="9">
        <v>547200</v>
      </c>
      <c r="F24" s="9">
        <v>545100</v>
      </c>
      <c r="G24" s="9">
        <f t="shared" si="0"/>
        <v>2100</v>
      </c>
    </row>
    <row r="25" spans="2:7" ht="14.25">
      <c r="B25" s="32"/>
      <c r="C25" s="32"/>
      <c r="D25" s="8" t="s">
        <v>30</v>
      </c>
      <c r="E25" s="9">
        <v>3560975</v>
      </c>
      <c r="F25" s="9">
        <v>3308418</v>
      </c>
      <c r="G25" s="9">
        <f t="shared" si="0"/>
        <v>252557</v>
      </c>
    </row>
    <row r="26" spans="2:7" ht="14.25">
      <c r="B26" s="32"/>
      <c r="C26" s="32"/>
      <c r="D26" s="8" t="s">
        <v>31</v>
      </c>
      <c r="E26" s="9">
        <v>133500</v>
      </c>
      <c r="F26" s="9">
        <v>134100</v>
      </c>
      <c r="G26" s="9">
        <f t="shared" si="0"/>
        <v>-600</v>
      </c>
    </row>
    <row r="27" spans="2:7" ht="14.25">
      <c r="B27" s="32"/>
      <c r="C27" s="32"/>
      <c r="D27" s="8" t="s">
        <v>32</v>
      </c>
      <c r="E27" s="9">
        <v>1027960</v>
      </c>
      <c r="F27" s="9">
        <v>970405</v>
      </c>
      <c r="G27" s="9">
        <f t="shared" si="0"/>
        <v>57555</v>
      </c>
    </row>
    <row r="28" spans="2:7" ht="14.25">
      <c r="B28" s="32"/>
      <c r="C28" s="32"/>
      <c r="D28" s="8" t="s">
        <v>33</v>
      </c>
      <c r="E28" s="9">
        <f>+E29+E30+E31+E32+E33+E34+E35+E36+E37+E38+E39+E40</f>
        <v>103133</v>
      </c>
      <c r="F28" s="9">
        <f>+F29+F30+F31+F32+F33+F34+F35+F36+F37+F38+F39+F40</f>
        <v>130182</v>
      </c>
      <c r="G28" s="9">
        <f t="shared" si="0"/>
        <v>-27049</v>
      </c>
    </row>
    <row r="29" spans="2:7" ht="14.25">
      <c r="B29" s="32"/>
      <c r="C29" s="32"/>
      <c r="D29" s="8" t="s">
        <v>34</v>
      </c>
      <c r="E29" s="9"/>
      <c r="F29" s="9"/>
      <c r="G29" s="9">
        <f t="shared" si="0"/>
        <v>0</v>
      </c>
    </row>
    <row r="30" spans="2:7" ht="14.25">
      <c r="B30" s="32"/>
      <c r="C30" s="32"/>
      <c r="D30" s="8" t="s">
        <v>35</v>
      </c>
      <c r="E30" s="9"/>
      <c r="F30" s="9"/>
      <c r="G30" s="9">
        <f t="shared" si="0"/>
        <v>0</v>
      </c>
    </row>
    <row r="31" spans="2:7" ht="14.25">
      <c r="B31" s="32"/>
      <c r="C31" s="32"/>
      <c r="D31" s="8" t="s">
        <v>36</v>
      </c>
      <c r="E31" s="9"/>
      <c r="F31" s="9"/>
      <c r="G31" s="9">
        <f t="shared" si="0"/>
        <v>0</v>
      </c>
    </row>
    <row r="32" spans="2:7" ht="14.25">
      <c r="B32" s="32"/>
      <c r="C32" s="32"/>
      <c r="D32" s="8" t="s">
        <v>37</v>
      </c>
      <c r="E32" s="9"/>
      <c r="F32" s="9"/>
      <c r="G32" s="9">
        <f t="shared" si="0"/>
        <v>0</v>
      </c>
    </row>
    <row r="33" spans="2:7" ht="14.25">
      <c r="B33" s="32"/>
      <c r="C33" s="32"/>
      <c r="D33" s="8" t="s">
        <v>38</v>
      </c>
      <c r="E33" s="9"/>
      <c r="F33" s="9"/>
      <c r="G33" s="9">
        <f t="shared" si="0"/>
        <v>0</v>
      </c>
    </row>
    <row r="34" spans="2:7" ht="14.25">
      <c r="B34" s="32"/>
      <c r="C34" s="32"/>
      <c r="D34" s="8" t="s">
        <v>39</v>
      </c>
      <c r="E34" s="9"/>
      <c r="F34" s="9"/>
      <c r="G34" s="9">
        <f t="shared" si="0"/>
        <v>0</v>
      </c>
    </row>
    <row r="35" spans="2:7" ht="14.25">
      <c r="B35" s="32"/>
      <c r="C35" s="32"/>
      <c r="D35" s="8" t="s">
        <v>40</v>
      </c>
      <c r="E35" s="9">
        <v>2530</v>
      </c>
      <c r="F35" s="9">
        <v>1420</v>
      </c>
      <c r="G35" s="9">
        <f t="shared" si="0"/>
        <v>1110</v>
      </c>
    </row>
    <row r="36" spans="2:7" ht="14.25">
      <c r="B36" s="32"/>
      <c r="C36" s="32"/>
      <c r="D36" s="8" t="s">
        <v>41</v>
      </c>
      <c r="E36" s="9"/>
      <c r="F36" s="9"/>
      <c r="G36" s="9">
        <f t="shared" si="0"/>
        <v>0</v>
      </c>
    </row>
    <row r="37" spans="2:7" ht="14.25">
      <c r="B37" s="32"/>
      <c r="C37" s="32"/>
      <c r="D37" s="8" t="s">
        <v>42</v>
      </c>
      <c r="E37" s="9"/>
      <c r="F37" s="9"/>
      <c r="G37" s="9">
        <f t="shared" si="0"/>
        <v>0</v>
      </c>
    </row>
    <row r="38" spans="2:7" ht="14.25">
      <c r="B38" s="32"/>
      <c r="C38" s="32"/>
      <c r="D38" s="8" t="s">
        <v>43</v>
      </c>
      <c r="E38" s="9"/>
      <c r="F38" s="9"/>
      <c r="G38" s="9">
        <f t="shared" si="0"/>
        <v>0</v>
      </c>
    </row>
    <row r="39" spans="2:7" ht="14.25">
      <c r="B39" s="32"/>
      <c r="C39" s="32"/>
      <c r="D39" s="8" t="s">
        <v>44</v>
      </c>
      <c r="E39" s="9">
        <v>100603</v>
      </c>
      <c r="F39" s="9">
        <v>128762</v>
      </c>
      <c r="G39" s="9">
        <f t="shared" si="0"/>
        <v>-28159</v>
      </c>
    </row>
    <row r="40" spans="2:7" ht="14.25">
      <c r="B40" s="32"/>
      <c r="C40" s="32"/>
      <c r="D40" s="8" t="s">
        <v>45</v>
      </c>
      <c r="E40" s="9"/>
      <c r="F40" s="9"/>
      <c r="G40" s="9">
        <f t="shared" si="0"/>
        <v>0</v>
      </c>
    </row>
    <row r="41" spans="2:7" ht="14.25">
      <c r="B41" s="32"/>
      <c r="C41" s="32"/>
      <c r="D41" s="8" t="s">
        <v>46</v>
      </c>
      <c r="E41" s="9">
        <f>+E42+E43+E44+E45+E46+E47+E48+E49+E50+E51+E52+E53+E54+E55+E56+E57+E58+E59+E60+E61+E62</f>
        <v>651169</v>
      </c>
      <c r="F41" s="9">
        <f>+F42+F43+F44+F45+F46+F47+F48+F49+F50+F51+F52+F53+F54+F55+F56+F57+F58+F59+F60+F61+F62</f>
        <v>635319</v>
      </c>
      <c r="G41" s="9">
        <f t="shared" si="0"/>
        <v>15850</v>
      </c>
    </row>
    <row r="42" spans="2:7" ht="14.25">
      <c r="B42" s="32"/>
      <c r="C42" s="32"/>
      <c r="D42" s="8" t="s">
        <v>47</v>
      </c>
      <c r="E42" s="9">
        <v>14076</v>
      </c>
      <c r="F42" s="9">
        <v>15318</v>
      </c>
      <c r="G42" s="9">
        <f t="shared" si="0"/>
        <v>-1242</v>
      </c>
    </row>
    <row r="43" spans="2:7" ht="14.25">
      <c r="B43" s="32"/>
      <c r="C43" s="32"/>
      <c r="D43" s="8" t="s">
        <v>48</v>
      </c>
      <c r="E43" s="9"/>
      <c r="F43" s="9"/>
      <c r="G43" s="9">
        <f t="shared" si="0"/>
        <v>0</v>
      </c>
    </row>
    <row r="44" spans="2:7" ht="14.25">
      <c r="B44" s="32"/>
      <c r="C44" s="32"/>
      <c r="D44" s="8" t="s">
        <v>49</v>
      </c>
      <c r="E44" s="9">
        <v>7600</v>
      </c>
      <c r="F44" s="9">
        <v>7350</v>
      </c>
      <c r="G44" s="9">
        <f t="shared" si="0"/>
        <v>250</v>
      </c>
    </row>
    <row r="45" spans="2:7" ht="14.25">
      <c r="B45" s="32"/>
      <c r="C45" s="32"/>
      <c r="D45" s="8" t="s">
        <v>50</v>
      </c>
      <c r="E45" s="9">
        <v>15856</v>
      </c>
      <c r="F45" s="9">
        <v>9000</v>
      </c>
      <c r="G45" s="9">
        <f t="shared" si="0"/>
        <v>6856</v>
      </c>
    </row>
    <row r="46" spans="2:7" ht="14.25">
      <c r="B46" s="32"/>
      <c r="C46" s="32"/>
      <c r="D46" s="8" t="s">
        <v>51</v>
      </c>
      <c r="E46" s="9">
        <v>5911</v>
      </c>
      <c r="F46" s="9">
        <v>19506</v>
      </c>
      <c r="G46" s="9">
        <f t="shared" si="0"/>
        <v>-13595</v>
      </c>
    </row>
    <row r="47" spans="2:7" ht="14.25">
      <c r="B47" s="32"/>
      <c r="C47" s="32"/>
      <c r="D47" s="8" t="s">
        <v>52</v>
      </c>
      <c r="E47" s="9"/>
      <c r="F47" s="9"/>
      <c r="G47" s="9">
        <f t="shared" si="0"/>
        <v>0</v>
      </c>
    </row>
    <row r="48" spans="2:7" ht="14.25">
      <c r="B48" s="32"/>
      <c r="C48" s="32"/>
      <c r="D48" s="8" t="s">
        <v>38</v>
      </c>
      <c r="E48" s="9">
        <v>65323</v>
      </c>
      <c r="F48" s="9">
        <v>61944</v>
      </c>
      <c r="G48" s="9">
        <f t="shared" si="0"/>
        <v>3379</v>
      </c>
    </row>
    <row r="49" spans="2:7" ht="14.25">
      <c r="B49" s="32"/>
      <c r="C49" s="32"/>
      <c r="D49" s="8" t="s">
        <v>53</v>
      </c>
      <c r="E49" s="9"/>
      <c r="F49" s="9"/>
      <c r="G49" s="9">
        <f t="shared" si="0"/>
        <v>0</v>
      </c>
    </row>
    <row r="50" spans="2:7" ht="14.25">
      <c r="B50" s="32"/>
      <c r="C50" s="32"/>
      <c r="D50" s="8" t="s">
        <v>54</v>
      </c>
      <c r="E50" s="9">
        <v>190259</v>
      </c>
      <c r="F50" s="9">
        <v>145198</v>
      </c>
      <c r="G50" s="9">
        <f t="shared" si="0"/>
        <v>45061</v>
      </c>
    </row>
    <row r="51" spans="2:7" ht="14.25">
      <c r="B51" s="32"/>
      <c r="C51" s="32"/>
      <c r="D51" s="8" t="s">
        <v>55</v>
      </c>
      <c r="E51" s="9"/>
      <c r="F51" s="9"/>
      <c r="G51" s="9">
        <f t="shared" si="0"/>
        <v>0</v>
      </c>
    </row>
    <row r="52" spans="2:7" ht="14.25">
      <c r="B52" s="32"/>
      <c r="C52" s="32"/>
      <c r="D52" s="8" t="s">
        <v>56</v>
      </c>
      <c r="E52" s="9"/>
      <c r="F52" s="9"/>
      <c r="G52" s="9">
        <f t="shared" si="0"/>
        <v>0</v>
      </c>
    </row>
    <row r="53" spans="2:7" ht="14.25">
      <c r="B53" s="32"/>
      <c r="C53" s="32"/>
      <c r="D53" s="8" t="s">
        <v>57</v>
      </c>
      <c r="E53" s="9">
        <v>50304</v>
      </c>
      <c r="F53" s="9">
        <v>48474</v>
      </c>
      <c r="G53" s="9">
        <f t="shared" si="0"/>
        <v>1830</v>
      </c>
    </row>
    <row r="54" spans="2:7" ht="14.25">
      <c r="B54" s="32"/>
      <c r="C54" s="32"/>
      <c r="D54" s="8" t="s">
        <v>58</v>
      </c>
      <c r="E54" s="9">
        <v>972</v>
      </c>
      <c r="F54" s="9">
        <v>756</v>
      </c>
      <c r="G54" s="9">
        <f t="shared" si="0"/>
        <v>216</v>
      </c>
    </row>
    <row r="55" spans="2:7" ht="14.25">
      <c r="B55" s="32"/>
      <c r="C55" s="32"/>
      <c r="D55" s="8" t="s">
        <v>40</v>
      </c>
      <c r="E55" s="9">
        <v>35097</v>
      </c>
      <c r="F55" s="9">
        <v>68947</v>
      </c>
      <c r="G55" s="9">
        <f t="shared" si="0"/>
        <v>-33850</v>
      </c>
    </row>
    <row r="56" spans="2:7" ht="14.25">
      <c r="B56" s="32"/>
      <c r="C56" s="32"/>
      <c r="D56" s="8" t="s">
        <v>41</v>
      </c>
      <c r="E56" s="9">
        <v>188216</v>
      </c>
      <c r="F56" s="9">
        <v>169092</v>
      </c>
      <c r="G56" s="9">
        <f t="shared" si="0"/>
        <v>19124</v>
      </c>
    </row>
    <row r="57" spans="2:7" ht="14.25">
      <c r="B57" s="32"/>
      <c r="C57" s="32"/>
      <c r="D57" s="8" t="s">
        <v>59</v>
      </c>
      <c r="E57" s="9">
        <v>72000</v>
      </c>
      <c r="F57" s="9">
        <v>72000</v>
      </c>
      <c r="G57" s="9">
        <f t="shared" si="0"/>
        <v>0</v>
      </c>
    </row>
    <row r="58" spans="2:7" ht="14.25">
      <c r="B58" s="32"/>
      <c r="C58" s="32"/>
      <c r="D58" s="8" t="s">
        <v>60</v>
      </c>
      <c r="E58" s="9"/>
      <c r="F58" s="9">
        <v>8000</v>
      </c>
      <c r="G58" s="9">
        <f t="shared" si="0"/>
        <v>-8000</v>
      </c>
    </row>
    <row r="59" spans="2:7" ht="14.25">
      <c r="B59" s="32"/>
      <c r="C59" s="32"/>
      <c r="D59" s="8" t="s">
        <v>61</v>
      </c>
      <c r="E59" s="9">
        <v>2138</v>
      </c>
      <c r="F59" s="9">
        <v>2138</v>
      </c>
      <c r="G59" s="9">
        <f t="shared" si="0"/>
        <v>0</v>
      </c>
    </row>
    <row r="60" spans="2:7" ht="14.25">
      <c r="B60" s="32"/>
      <c r="C60" s="32"/>
      <c r="D60" s="8" t="s">
        <v>62</v>
      </c>
      <c r="E60" s="9"/>
      <c r="F60" s="9"/>
      <c r="G60" s="9">
        <f t="shared" si="0"/>
        <v>0</v>
      </c>
    </row>
    <row r="61" spans="2:7" ht="14.25">
      <c r="B61" s="32"/>
      <c r="C61" s="32"/>
      <c r="D61" s="8" t="s">
        <v>63</v>
      </c>
      <c r="E61" s="9"/>
      <c r="F61" s="9"/>
      <c r="G61" s="9">
        <f t="shared" si="0"/>
        <v>0</v>
      </c>
    </row>
    <row r="62" spans="2:7" ht="14.25">
      <c r="B62" s="32"/>
      <c r="C62" s="32"/>
      <c r="D62" s="8" t="s">
        <v>45</v>
      </c>
      <c r="E62" s="9">
        <v>3417</v>
      </c>
      <c r="F62" s="9">
        <v>7596</v>
      </c>
      <c r="G62" s="9">
        <f t="shared" si="0"/>
        <v>-4179</v>
      </c>
    </row>
    <row r="63" spans="2:7" ht="14.25">
      <c r="B63" s="32"/>
      <c r="C63" s="32"/>
      <c r="D63" s="8" t="s">
        <v>64</v>
      </c>
      <c r="E63" s="9">
        <f>+E64</f>
        <v>0</v>
      </c>
      <c r="F63" s="9">
        <f>+F64</f>
        <v>0</v>
      </c>
      <c r="G63" s="9">
        <f t="shared" si="0"/>
        <v>0</v>
      </c>
    </row>
    <row r="64" spans="2:7" ht="14.25">
      <c r="B64" s="32"/>
      <c r="C64" s="32"/>
      <c r="D64" s="8" t="s">
        <v>65</v>
      </c>
      <c r="E64" s="9">
        <f>+E65+E66+E67-E68</f>
        <v>0</v>
      </c>
      <c r="F64" s="9">
        <f>+F65+F66+F67-F68</f>
        <v>0</v>
      </c>
      <c r="G64" s="9">
        <f t="shared" si="0"/>
        <v>0</v>
      </c>
    </row>
    <row r="65" spans="2:7" ht="14.25">
      <c r="B65" s="32"/>
      <c r="C65" s="32"/>
      <c r="D65" s="8" t="s">
        <v>66</v>
      </c>
      <c r="E65" s="9"/>
      <c r="F65" s="9"/>
      <c r="G65" s="9">
        <f t="shared" si="0"/>
        <v>0</v>
      </c>
    </row>
    <row r="66" spans="2:7" ht="14.25">
      <c r="B66" s="32"/>
      <c r="C66" s="32"/>
      <c r="D66" s="8" t="s">
        <v>67</v>
      </c>
      <c r="E66" s="9"/>
      <c r="F66" s="9"/>
      <c r="G66" s="9">
        <f t="shared" si="0"/>
        <v>0</v>
      </c>
    </row>
    <row r="67" spans="2:7" ht="14.25">
      <c r="B67" s="32"/>
      <c r="C67" s="32"/>
      <c r="D67" s="8" t="s">
        <v>68</v>
      </c>
      <c r="E67" s="9"/>
      <c r="F67" s="9"/>
      <c r="G67" s="9">
        <f t="shared" si="0"/>
        <v>0</v>
      </c>
    </row>
    <row r="68" spans="2:7" ht="14.25">
      <c r="B68" s="32"/>
      <c r="C68" s="32"/>
      <c r="D68" s="8" t="s">
        <v>69</v>
      </c>
      <c r="E68" s="9"/>
      <c r="F68" s="9"/>
      <c r="G68" s="9">
        <f t="shared" si="0"/>
        <v>0</v>
      </c>
    </row>
    <row r="69" spans="2:7" ht="14.25">
      <c r="B69" s="32"/>
      <c r="C69" s="32"/>
      <c r="D69" s="8" t="s">
        <v>70</v>
      </c>
      <c r="E69" s="9">
        <v>16843</v>
      </c>
      <c r="F69" s="9">
        <v>28875</v>
      </c>
      <c r="G69" s="9">
        <f t="shared" si="0"/>
        <v>-12032</v>
      </c>
    </row>
    <row r="70" spans="2:7" ht="14.25">
      <c r="B70" s="32"/>
      <c r="C70" s="32"/>
      <c r="D70" s="8" t="s">
        <v>71</v>
      </c>
      <c r="E70" s="9"/>
      <c r="F70" s="9"/>
      <c r="G70" s="9">
        <f t="shared" si="0"/>
        <v>0</v>
      </c>
    </row>
    <row r="71" spans="2:7" ht="14.25">
      <c r="B71" s="32"/>
      <c r="C71" s="32"/>
      <c r="D71" s="8" t="s">
        <v>72</v>
      </c>
      <c r="E71" s="9"/>
      <c r="F71" s="9"/>
      <c r="G71" s="9">
        <f t="shared" ref="G71:G134" si="1">E71-F71</f>
        <v>0</v>
      </c>
    </row>
    <row r="72" spans="2:7" ht="14.25">
      <c r="B72" s="32"/>
      <c r="C72" s="32"/>
      <c r="D72" s="8" t="s">
        <v>73</v>
      </c>
      <c r="E72" s="9"/>
      <c r="F72" s="9"/>
      <c r="G72" s="9">
        <f t="shared" si="1"/>
        <v>0</v>
      </c>
    </row>
    <row r="73" spans="2:7" ht="14.25">
      <c r="B73" s="32"/>
      <c r="C73" s="32"/>
      <c r="D73" s="8" t="s">
        <v>74</v>
      </c>
      <c r="E73" s="9"/>
      <c r="F73" s="9"/>
      <c r="G73" s="9">
        <f t="shared" si="1"/>
        <v>0</v>
      </c>
    </row>
    <row r="74" spans="2:7" ht="14.25">
      <c r="B74" s="32"/>
      <c r="C74" s="33"/>
      <c r="D74" s="10" t="s">
        <v>75</v>
      </c>
      <c r="E74" s="11">
        <f>+E20+E28+E41+E63+E69+E70+E71+E72+E73</f>
        <v>10209460</v>
      </c>
      <c r="F74" s="11">
        <f>+F20+F28+F41+F63+F69+F70+F71+F72+F73</f>
        <v>9808226</v>
      </c>
      <c r="G74" s="11">
        <f t="shared" si="1"/>
        <v>401234</v>
      </c>
    </row>
    <row r="75" spans="2:7" ht="14.25">
      <c r="B75" s="33"/>
      <c r="C75" s="12" t="s">
        <v>76</v>
      </c>
      <c r="D75" s="13"/>
      <c r="E75" s="14">
        <f xml:space="preserve"> +E19 - E74</f>
        <v>-3692873</v>
      </c>
      <c r="F75" s="14">
        <f xml:space="preserve"> +F19 - F74</f>
        <v>-3532910</v>
      </c>
      <c r="G75" s="14">
        <f t="shared" si="1"/>
        <v>-159963</v>
      </c>
    </row>
    <row r="76" spans="2:7" ht="14.25">
      <c r="B76" s="31" t="s">
        <v>77</v>
      </c>
      <c r="C76" s="31" t="s">
        <v>9</v>
      </c>
      <c r="D76" s="8" t="s">
        <v>78</v>
      </c>
      <c r="E76" s="9"/>
      <c r="F76" s="9">
        <v>1</v>
      </c>
      <c r="G76" s="9">
        <f t="shared" si="1"/>
        <v>-1</v>
      </c>
    </row>
    <row r="77" spans="2:7" ht="14.25">
      <c r="B77" s="32"/>
      <c r="C77" s="32"/>
      <c r="D77" s="8" t="s">
        <v>79</v>
      </c>
      <c r="E77" s="9">
        <f>+E78+E79</f>
        <v>0</v>
      </c>
      <c r="F77" s="9">
        <f>+F78+F79</f>
        <v>0</v>
      </c>
      <c r="G77" s="9">
        <f t="shared" si="1"/>
        <v>0</v>
      </c>
    </row>
    <row r="78" spans="2:7" ht="14.25">
      <c r="B78" s="32"/>
      <c r="C78" s="32"/>
      <c r="D78" s="8" t="s">
        <v>80</v>
      </c>
      <c r="E78" s="9"/>
      <c r="F78" s="9"/>
      <c r="G78" s="9">
        <f t="shared" si="1"/>
        <v>0</v>
      </c>
    </row>
    <row r="79" spans="2:7" ht="14.25">
      <c r="B79" s="32"/>
      <c r="C79" s="32"/>
      <c r="D79" s="8" t="s">
        <v>81</v>
      </c>
      <c r="E79" s="9"/>
      <c r="F79" s="9"/>
      <c r="G79" s="9">
        <f t="shared" si="1"/>
        <v>0</v>
      </c>
    </row>
    <row r="80" spans="2:7" ht="14.25">
      <c r="B80" s="32"/>
      <c r="C80" s="33"/>
      <c r="D80" s="10" t="s">
        <v>82</v>
      </c>
      <c r="E80" s="11">
        <f>+E76+E77</f>
        <v>0</v>
      </c>
      <c r="F80" s="11">
        <f>+F76+F77</f>
        <v>1</v>
      </c>
      <c r="G80" s="11">
        <f t="shared" si="1"/>
        <v>-1</v>
      </c>
    </row>
    <row r="81" spans="2:7" ht="14.25">
      <c r="B81" s="32"/>
      <c r="C81" s="31" t="s">
        <v>24</v>
      </c>
      <c r="D81" s="8" t="s">
        <v>83</v>
      </c>
      <c r="E81" s="9"/>
      <c r="F81" s="9"/>
      <c r="G81" s="9">
        <f t="shared" si="1"/>
        <v>0</v>
      </c>
    </row>
    <row r="82" spans="2:7" ht="14.25">
      <c r="B82" s="32"/>
      <c r="C82" s="32"/>
      <c r="D82" s="8" t="s">
        <v>84</v>
      </c>
      <c r="E82" s="9">
        <f>+E83+E84+E85</f>
        <v>0</v>
      </c>
      <c r="F82" s="9">
        <f>+F83+F84+F85</f>
        <v>0</v>
      </c>
      <c r="G82" s="9">
        <f t="shared" si="1"/>
        <v>0</v>
      </c>
    </row>
    <row r="83" spans="2:7" ht="14.25">
      <c r="B83" s="32"/>
      <c r="C83" s="32"/>
      <c r="D83" s="8" t="s">
        <v>85</v>
      </c>
      <c r="E83" s="9"/>
      <c r="F83" s="9"/>
      <c r="G83" s="9">
        <f t="shared" si="1"/>
        <v>0</v>
      </c>
    </row>
    <row r="84" spans="2:7" ht="14.25">
      <c r="B84" s="32"/>
      <c r="C84" s="32"/>
      <c r="D84" s="8" t="s">
        <v>86</v>
      </c>
      <c r="E84" s="9"/>
      <c r="F84" s="9"/>
      <c r="G84" s="9">
        <f t="shared" si="1"/>
        <v>0</v>
      </c>
    </row>
    <row r="85" spans="2:7" ht="14.25">
      <c r="B85" s="32"/>
      <c r="C85" s="32"/>
      <c r="D85" s="8" t="s">
        <v>87</v>
      </c>
      <c r="E85" s="9"/>
      <c r="F85" s="9"/>
      <c r="G85" s="9">
        <f t="shared" si="1"/>
        <v>0</v>
      </c>
    </row>
    <row r="86" spans="2:7" ht="14.25">
      <c r="B86" s="32"/>
      <c r="C86" s="33"/>
      <c r="D86" s="10" t="s">
        <v>88</v>
      </c>
      <c r="E86" s="11">
        <f>+E81+E82</f>
        <v>0</v>
      </c>
      <c r="F86" s="11">
        <f>+F81+F82</f>
        <v>0</v>
      </c>
      <c r="G86" s="11">
        <f t="shared" si="1"/>
        <v>0</v>
      </c>
    </row>
    <row r="87" spans="2:7" ht="14.25">
      <c r="B87" s="33"/>
      <c r="C87" s="12" t="s">
        <v>89</v>
      </c>
      <c r="D87" s="15"/>
      <c r="E87" s="16">
        <f xml:space="preserve"> +E80 - E86</f>
        <v>0</v>
      </c>
      <c r="F87" s="16">
        <f xml:space="preserve"> +F80 - F86</f>
        <v>1</v>
      </c>
      <c r="G87" s="16">
        <f t="shared" si="1"/>
        <v>-1</v>
      </c>
    </row>
    <row r="88" spans="2:7" ht="14.25">
      <c r="B88" s="12" t="s">
        <v>90</v>
      </c>
      <c r="C88" s="17"/>
      <c r="D88" s="13"/>
      <c r="E88" s="14">
        <f xml:space="preserve"> +E75 +E87</f>
        <v>-3692873</v>
      </c>
      <c r="F88" s="14">
        <f xml:space="preserve"> +F75 +F87</f>
        <v>-3532909</v>
      </c>
      <c r="G88" s="14">
        <f t="shared" si="1"/>
        <v>-159964</v>
      </c>
    </row>
    <row r="89" spans="2:7" ht="14.25">
      <c r="B89" s="31" t="s">
        <v>91</v>
      </c>
      <c r="C89" s="31" t="s">
        <v>9</v>
      </c>
      <c r="D89" s="8" t="s">
        <v>92</v>
      </c>
      <c r="E89" s="9">
        <f>+E90+E91+E92</f>
        <v>0</v>
      </c>
      <c r="F89" s="9">
        <f>+F90+F91+F92</f>
        <v>0</v>
      </c>
      <c r="G89" s="9">
        <f t="shared" si="1"/>
        <v>0</v>
      </c>
    </row>
    <row r="90" spans="2:7" ht="14.25">
      <c r="B90" s="32"/>
      <c r="C90" s="32"/>
      <c r="D90" s="8" t="s">
        <v>93</v>
      </c>
      <c r="E90" s="9"/>
      <c r="F90" s="9"/>
      <c r="G90" s="9">
        <f t="shared" si="1"/>
        <v>0</v>
      </c>
    </row>
    <row r="91" spans="2:7" ht="14.25">
      <c r="B91" s="32"/>
      <c r="C91" s="32"/>
      <c r="D91" s="8" t="s">
        <v>94</v>
      </c>
      <c r="E91" s="9"/>
      <c r="F91" s="9"/>
      <c r="G91" s="9">
        <f t="shared" si="1"/>
        <v>0</v>
      </c>
    </row>
    <row r="92" spans="2:7" ht="14.25">
      <c r="B92" s="32"/>
      <c r="C92" s="32"/>
      <c r="D92" s="8" t="s">
        <v>95</v>
      </c>
      <c r="E92" s="9"/>
      <c r="F92" s="9"/>
      <c r="G92" s="9">
        <f t="shared" si="1"/>
        <v>0</v>
      </c>
    </row>
    <row r="93" spans="2:7" ht="14.25">
      <c r="B93" s="32"/>
      <c r="C93" s="32"/>
      <c r="D93" s="8" t="s">
        <v>96</v>
      </c>
      <c r="E93" s="9">
        <f>+E94+E95</f>
        <v>0</v>
      </c>
      <c r="F93" s="9">
        <f>+F94+F95</f>
        <v>0</v>
      </c>
      <c r="G93" s="9">
        <f t="shared" si="1"/>
        <v>0</v>
      </c>
    </row>
    <row r="94" spans="2:7" ht="14.25">
      <c r="B94" s="32"/>
      <c r="C94" s="32"/>
      <c r="D94" s="8" t="s">
        <v>97</v>
      </c>
      <c r="E94" s="9"/>
      <c r="F94" s="9"/>
      <c r="G94" s="9">
        <f t="shared" si="1"/>
        <v>0</v>
      </c>
    </row>
    <row r="95" spans="2:7" ht="14.25">
      <c r="B95" s="32"/>
      <c r="C95" s="32"/>
      <c r="D95" s="8" t="s">
        <v>98</v>
      </c>
      <c r="E95" s="9"/>
      <c r="F95" s="9"/>
      <c r="G95" s="9">
        <f t="shared" si="1"/>
        <v>0</v>
      </c>
    </row>
    <row r="96" spans="2:7" ht="14.25">
      <c r="B96" s="32"/>
      <c r="C96" s="32"/>
      <c r="D96" s="8" t="s">
        <v>99</v>
      </c>
      <c r="E96" s="9"/>
      <c r="F96" s="9"/>
      <c r="G96" s="9">
        <f t="shared" si="1"/>
        <v>0</v>
      </c>
    </row>
    <row r="97" spans="2:7" ht="14.25">
      <c r="B97" s="32"/>
      <c r="C97" s="32"/>
      <c r="D97" s="8" t="s">
        <v>100</v>
      </c>
      <c r="E97" s="9">
        <f>+E98+E99+E100+E101</f>
        <v>0</v>
      </c>
      <c r="F97" s="9">
        <f>+F98+F99+F100+F101</f>
        <v>0</v>
      </c>
      <c r="G97" s="9">
        <f t="shared" si="1"/>
        <v>0</v>
      </c>
    </row>
    <row r="98" spans="2:7" ht="14.25">
      <c r="B98" s="32"/>
      <c r="C98" s="32"/>
      <c r="D98" s="8" t="s">
        <v>101</v>
      </c>
      <c r="E98" s="9"/>
      <c r="F98" s="9"/>
      <c r="G98" s="9">
        <f t="shared" si="1"/>
        <v>0</v>
      </c>
    </row>
    <row r="99" spans="2:7" ht="14.25">
      <c r="B99" s="32"/>
      <c r="C99" s="32"/>
      <c r="D99" s="8" t="s">
        <v>102</v>
      </c>
      <c r="E99" s="9"/>
      <c r="F99" s="9"/>
      <c r="G99" s="9">
        <f t="shared" si="1"/>
        <v>0</v>
      </c>
    </row>
    <row r="100" spans="2:7" ht="14.25">
      <c r="B100" s="32"/>
      <c r="C100" s="32"/>
      <c r="D100" s="8" t="s">
        <v>103</v>
      </c>
      <c r="E100" s="9"/>
      <c r="F100" s="9"/>
      <c r="G100" s="9">
        <f t="shared" si="1"/>
        <v>0</v>
      </c>
    </row>
    <row r="101" spans="2:7" ht="14.25">
      <c r="B101" s="32"/>
      <c r="C101" s="32"/>
      <c r="D101" s="8" t="s">
        <v>104</v>
      </c>
      <c r="E101" s="9"/>
      <c r="F101" s="9"/>
      <c r="G101" s="9">
        <f t="shared" si="1"/>
        <v>0</v>
      </c>
    </row>
    <row r="102" spans="2:7" ht="14.25">
      <c r="B102" s="32"/>
      <c r="C102" s="32"/>
      <c r="D102" s="8" t="s">
        <v>105</v>
      </c>
      <c r="E102" s="9">
        <f>+E103+E104</f>
        <v>0</v>
      </c>
      <c r="F102" s="9">
        <f>+F103+F104</f>
        <v>0</v>
      </c>
      <c r="G102" s="9">
        <f t="shared" si="1"/>
        <v>0</v>
      </c>
    </row>
    <row r="103" spans="2:7" ht="14.25">
      <c r="B103" s="32"/>
      <c r="C103" s="32"/>
      <c r="D103" s="8" t="s">
        <v>106</v>
      </c>
      <c r="E103" s="9"/>
      <c r="F103" s="9"/>
      <c r="G103" s="9">
        <f t="shared" si="1"/>
        <v>0</v>
      </c>
    </row>
    <row r="104" spans="2:7" ht="14.25">
      <c r="B104" s="32"/>
      <c r="C104" s="32"/>
      <c r="D104" s="8" t="s">
        <v>107</v>
      </c>
      <c r="E104" s="9"/>
      <c r="F104" s="9"/>
      <c r="G104" s="9">
        <f t="shared" si="1"/>
        <v>0</v>
      </c>
    </row>
    <row r="105" spans="2:7" ht="14.25">
      <c r="B105" s="32"/>
      <c r="C105" s="32"/>
      <c r="D105" s="8" t="s">
        <v>108</v>
      </c>
      <c r="E105" s="9"/>
      <c r="F105" s="9"/>
      <c r="G105" s="9">
        <f t="shared" si="1"/>
        <v>0</v>
      </c>
    </row>
    <row r="106" spans="2:7" ht="14.25">
      <c r="B106" s="32"/>
      <c r="C106" s="32"/>
      <c r="D106" s="8" t="s">
        <v>109</v>
      </c>
      <c r="E106" s="9">
        <v>4223000</v>
      </c>
      <c r="F106" s="9">
        <v>3600000</v>
      </c>
      <c r="G106" s="9">
        <f t="shared" si="1"/>
        <v>623000</v>
      </c>
    </row>
    <row r="107" spans="2:7" ht="14.25">
      <c r="B107" s="32"/>
      <c r="C107" s="32"/>
      <c r="D107" s="8" t="s">
        <v>110</v>
      </c>
      <c r="E107" s="9"/>
      <c r="F107" s="9"/>
      <c r="G107" s="9">
        <f t="shared" si="1"/>
        <v>0</v>
      </c>
    </row>
    <row r="108" spans="2:7" ht="14.25">
      <c r="B108" s="32"/>
      <c r="C108" s="32"/>
      <c r="D108" s="8" t="s">
        <v>111</v>
      </c>
      <c r="E108" s="9"/>
      <c r="F108" s="9"/>
      <c r="G108" s="9">
        <f t="shared" si="1"/>
        <v>0</v>
      </c>
    </row>
    <row r="109" spans="2:7" ht="14.25">
      <c r="B109" s="32"/>
      <c r="C109" s="32"/>
      <c r="D109" s="8" t="s">
        <v>112</v>
      </c>
      <c r="E109" s="9">
        <f>+E110+E111</f>
        <v>0</v>
      </c>
      <c r="F109" s="9">
        <f>+F110+F111</f>
        <v>0</v>
      </c>
      <c r="G109" s="9">
        <f t="shared" si="1"/>
        <v>0</v>
      </c>
    </row>
    <row r="110" spans="2:7" ht="14.25">
      <c r="B110" s="32"/>
      <c r="C110" s="32"/>
      <c r="D110" s="8" t="s">
        <v>113</v>
      </c>
      <c r="E110" s="9"/>
      <c r="F110" s="9"/>
      <c r="G110" s="9">
        <f t="shared" si="1"/>
        <v>0</v>
      </c>
    </row>
    <row r="111" spans="2:7" ht="14.25">
      <c r="B111" s="32"/>
      <c r="C111" s="32"/>
      <c r="D111" s="8" t="s">
        <v>114</v>
      </c>
      <c r="E111" s="9"/>
      <c r="F111" s="9"/>
      <c r="G111" s="9">
        <f t="shared" si="1"/>
        <v>0</v>
      </c>
    </row>
    <row r="112" spans="2:7" ht="14.25">
      <c r="B112" s="32"/>
      <c r="C112" s="33"/>
      <c r="D112" s="10" t="s">
        <v>115</v>
      </c>
      <c r="E112" s="11">
        <f>+E89+E93+E96+E97+E102+E105+E106+E107+E108+E109</f>
        <v>4223000</v>
      </c>
      <c r="F112" s="11">
        <f>+F89+F93+F96+F97+F102+F105+F106+F107+F108+F109</f>
        <v>3600000</v>
      </c>
      <c r="G112" s="11">
        <f t="shared" si="1"/>
        <v>623000</v>
      </c>
    </row>
    <row r="113" spans="2:7" ht="14.25">
      <c r="B113" s="32"/>
      <c r="C113" s="31" t="s">
        <v>24</v>
      </c>
      <c r="D113" s="8" t="s">
        <v>116</v>
      </c>
      <c r="E113" s="9"/>
      <c r="F113" s="9"/>
      <c r="G113" s="9">
        <f t="shared" si="1"/>
        <v>0</v>
      </c>
    </row>
    <row r="114" spans="2:7" ht="14.25">
      <c r="B114" s="32"/>
      <c r="C114" s="32"/>
      <c r="D114" s="8" t="s">
        <v>117</v>
      </c>
      <c r="E114" s="9"/>
      <c r="F114" s="9"/>
      <c r="G114" s="9">
        <f t="shared" si="1"/>
        <v>0</v>
      </c>
    </row>
    <row r="115" spans="2:7" ht="14.25">
      <c r="B115" s="32"/>
      <c r="C115" s="32"/>
      <c r="D115" s="8" t="s">
        <v>118</v>
      </c>
      <c r="E115" s="9">
        <f>+E116+E117+E118+E119</f>
        <v>0</v>
      </c>
      <c r="F115" s="9">
        <f>+F116+F117+F118+F119</f>
        <v>0</v>
      </c>
      <c r="G115" s="9">
        <f t="shared" si="1"/>
        <v>0</v>
      </c>
    </row>
    <row r="116" spans="2:7" ht="14.25">
      <c r="B116" s="32"/>
      <c r="C116" s="32"/>
      <c r="D116" s="8" t="s">
        <v>119</v>
      </c>
      <c r="E116" s="9"/>
      <c r="F116" s="9"/>
      <c r="G116" s="9">
        <f t="shared" si="1"/>
        <v>0</v>
      </c>
    </row>
    <row r="117" spans="2:7" ht="14.25">
      <c r="B117" s="32"/>
      <c r="C117" s="32"/>
      <c r="D117" s="8" t="s">
        <v>120</v>
      </c>
      <c r="E117" s="9"/>
      <c r="F117" s="9"/>
      <c r="G117" s="9">
        <f t="shared" si="1"/>
        <v>0</v>
      </c>
    </row>
    <row r="118" spans="2:7" ht="14.25">
      <c r="B118" s="32"/>
      <c r="C118" s="32"/>
      <c r="D118" s="8" t="s">
        <v>121</v>
      </c>
      <c r="E118" s="9"/>
      <c r="F118" s="9"/>
      <c r="G118" s="9">
        <f t="shared" si="1"/>
        <v>0</v>
      </c>
    </row>
    <row r="119" spans="2:7" ht="14.25">
      <c r="B119" s="32"/>
      <c r="C119" s="32"/>
      <c r="D119" s="8" t="s">
        <v>122</v>
      </c>
      <c r="E119" s="9"/>
      <c r="F119" s="9"/>
      <c r="G119" s="9">
        <f t="shared" si="1"/>
        <v>0</v>
      </c>
    </row>
    <row r="120" spans="2:7" ht="14.25">
      <c r="B120" s="32"/>
      <c r="C120" s="32"/>
      <c r="D120" s="8" t="s">
        <v>123</v>
      </c>
      <c r="E120" s="9"/>
      <c r="F120" s="9"/>
      <c r="G120" s="9">
        <f t="shared" si="1"/>
        <v>0</v>
      </c>
    </row>
    <row r="121" spans="2:7" ht="14.25">
      <c r="B121" s="32"/>
      <c r="C121" s="32"/>
      <c r="D121" s="8" t="s">
        <v>124</v>
      </c>
      <c r="E121" s="9"/>
      <c r="F121" s="9"/>
      <c r="G121" s="9">
        <f t="shared" si="1"/>
        <v>0</v>
      </c>
    </row>
    <row r="122" spans="2:7" ht="14.25">
      <c r="B122" s="32"/>
      <c r="C122" s="32"/>
      <c r="D122" s="8" t="s">
        <v>125</v>
      </c>
      <c r="E122" s="9"/>
      <c r="F122" s="9"/>
      <c r="G122" s="9">
        <f t="shared" si="1"/>
        <v>0</v>
      </c>
    </row>
    <row r="123" spans="2:7" ht="14.25">
      <c r="B123" s="32"/>
      <c r="C123" s="32"/>
      <c r="D123" s="8" t="s">
        <v>126</v>
      </c>
      <c r="E123" s="9"/>
      <c r="F123" s="9"/>
      <c r="G123" s="9">
        <f t="shared" si="1"/>
        <v>0</v>
      </c>
    </row>
    <row r="124" spans="2:7" ht="14.25">
      <c r="B124" s="32"/>
      <c r="C124" s="32"/>
      <c r="D124" s="8" t="s">
        <v>127</v>
      </c>
      <c r="E124" s="9"/>
      <c r="F124" s="9"/>
      <c r="G124" s="9">
        <f t="shared" si="1"/>
        <v>0</v>
      </c>
    </row>
    <row r="125" spans="2:7" ht="14.25">
      <c r="B125" s="32"/>
      <c r="C125" s="32"/>
      <c r="D125" s="8" t="s">
        <v>128</v>
      </c>
      <c r="E125" s="9"/>
      <c r="F125" s="9"/>
      <c r="G125" s="9">
        <f t="shared" si="1"/>
        <v>0</v>
      </c>
    </row>
    <row r="126" spans="2:7" ht="14.25">
      <c r="B126" s="32"/>
      <c r="C126" s="32"/>
      <c r="D126" s="8" t="s">
        <v>129</v>
      </c>
      <c r="E126" s="9"/>
      <c r="F126" s="9"/>
      <c r="G126" s="9">
        <f t="shared" si="1"/>
        <v>0</v>
      </c>
    </row>
    <row r="127" spans="2:7" ht="14.25">
      <c r="B127" s="32"/>
      <c r="C127" s="32"/>
      <c r="D127" s="8" t="s">
        <v>130</v>
      </c>
      <c r="E127" s="9"/>
      <c r="F127" s="9"/>
      <c r="G127" s="9">
        <f t="shared" si="1"/>
        <v>0</v>
      </c>
    </row>
    <row r="128" spans="2:7" ht="14.25">
      <c r="B128" s="32"/>
      <c r="C128" s="33"/>
      <c r="D128" s="10" t="s">
        <v>131</v>
      </c>
      <c r="E128" s="11">
        <f>+E113+E114+E115+E120+E121+E122+E123+E124+E125+E126+E127</f>
        <v>0</v>
      </c>
      <c r="F128" s="11">
        <f>+F113+F114+F115+F120+F121+F122+F123+F124+F125+F126+F127</f>
        <v>0</v>
      </c>
      <c r="G128" s="11">
        <f t="shared" si="1"/>
        <v>0</v>
      </c>
    </row>
    <row r="129" spans="2:7" ht="14.25">
      <c r="B129" s="33"/>
      <c r="C129" s="18" t="s">
        <v>132</v>
      </c>
      <c r="D129" s="19"/>
      <c r="E129" s="20">
        <f xml:space="preserve"> +E112 - E128</f>
        <v>4223000</v>
      </c>
      <c r="F129" s="20">
        <f xml:space="preserve"> +F112 - F128</f>
        <v>3600000</v>
      </c>
      <c r="G129" s="20">
        <f t="shared" si="1"/>
        <v>623000</v>
      </c>
    </row>
    <row r="130" spans="2:7" ht="14.25">
      <c r="B130" s="12" t="s">
        <v>133</v>
      </c>
      <c r="C130" s="21"/>
      <c r="D130" s="22"/>
      <c r="E130" s="23">
        <f xml:space="preserve"> +E88 +E129</f>
        <v>530127</v>
      </c>
      <c r="F130" s="23">
        <f xml:space="preserve"> +F88 +F129</f>
        <v>67091</v>
      </c>
      <c r="G130" s="23">
        <f t="shared" si="1"/>
        <v>463036</v>
      </c>
    </row>
    <row r="131" spans="2:7" ht="14.25">
      <c r="B131" s="34" t="s">
        <v>134</v>
      </c>
      <c r="C131" s="21" t="s">
        <v>135</v>
      </c>
      <c r="D131" s="22"/>
      <c r="E131" s="23">
        <v>528540</v>
      </c>
      <c r="F131" s="23">
        <v>461449</v>
      </c>
      <c r="G131" s="23">
        <f t="shared" si="1"/>
        <v>67091</v>
      </c>
    </row>
    <row r="132" spans="2:7" ht="14.25">
      <c r="B132" s="35"/>
      <c r="C132" s="21" t="s">
        <v>136</v>
      </c>
      <c r="D132" s="22"/>
      <c r="E132" s="23">
        <f xml:space="preserve"> +E130 +E131</f>
        <v>1058667</v>
      </c>
      <c r="F132" s="23">
        <f xml:space="preserve"> +F130 +F131</f>
        <v>528540</v>
      </c>
      <c r="G132" s="23">
        <f t="shared" si="1"/>
        <v>530127</v>
      </c>
    </row>
    <row r="133" spans="2:7" ht="14.25">
      <c r="B133" s="35"/>
      <c r="C133" s="21" t="s">
        <v>137</v>
      </c>
      <c r="D133" s="22"/>
      <c r="E133" s="23"/>
      <c r="F133" s="23"/>
      <c r="G133" s="23">
        <f t="shared" si="1"/>
        <v>0</v>
      </c>
    </row>
    <row r="134" spans="2:7" ht="14.25">
      <c r="B134" s="35"/>
      <c r="C134" s="21" t="s">
        <v>138</v>
      </c>
      <c r="D134" s="22"/>
      <c r="E134" s="23">
        <f>+E135+E136+E137</f>
        <v>0</v>
      </c>
      <c r="F134" s="23">
        <f>+F135+F136+F137</f>
        <v>0</v>
      </c>
      <c r="G134" s="23">
        <f t="shared" si="1"/>
        <v>0</v>
      </c>
    </row>
    <row r="135" spans="2:7" ht="14.25">
      <c r="B135" s="35"/>
      <c r="C135" s="24" t="s">
        <v>139</v>
      </c>
      <c r="D135" s="19"/>
      <c r="E135" s="20"/>
      <c r="F135" s="20"/>
      <c r="G135" s="20">
        <f t="shared" ref="G135:G142" si="2">E135-F135</f>
        <v>0</v>
      </c>
    </row>
    <row r="136" spans="2:7" ht="14.25">
      <c r="B136" s="35"/>
      <c r="C136" s="24" t="s">
        <v>140</v>
      </c>
      <c r="D136" s="19"/>
      <c r="E136" s="20"/>
      <c r="F136" s="20"/>
      <c r="G136" s="20">
        <f t="shared" si="2"/>
        <v>0</v>
      </c>
    </row>
    <row r="137" spans="2:7" ht="14.25">
      <c r="B137" s="35"/>
      <c r="C137" s="24" t="s">
        <v>141</v>
      </c>
      <c r="D137" s="19"/>
      <c r="E137" s="20"/>
      <c r="F137" s="20"/>
      <c r="G137" s="20">
        <f t="shared" si="2"/>
        <v>0</v>
      </c>
    </row>
    <row r="138" spans="2:7" ht="14.25">
      <c r="B138" s="35"/>
      <c r="C138" s="21" t="s">
        <v>142</v>
      </c>
      <c r="D138" s="22"/>
      <c r="E138" s="23">
        <f>+E139+E140+E141</f>
        <v>500000</v>
      </c>
      <c r="F138" s="23">
        <f>+F139+F140+F141</f>
        <v>0</v>
      </c>
      <c r="G138" s="23">
        <f t="shared" si="2"/>
        <v>500000</v>
      </c>
    </row>
    <row r="139" spans="2:7" ht="14.25">
      <c r="B139" s="35"/>
      <c r="C139" s="24" t="s">
        <v>143</v>
      </c>
      <c r="D139" s="19"/>
      <c r="E139" s="20">
        <v>500000</v>
      </c>
      <c r="F139" s="20"/>
      <c r="G139" s="20">
        <f t="shared" si="2"/>
        <v>500000</v>
      </c>
    </row>
    <row r="140" spans="2:7" ht="14.25">
      <c r="B140" s="35"/>
      <c r="C140" s="24" t="s">
        <v>144</v>
      </c>
      <c r="D140" s="19"/>
      <c r="E140" s="20"/>
      <c r="F140" s="20"/>
      <c r="G140" s="20">
        <f t="shared" si="2"/>
        <v>0</v>
      </c>
    </row>
    <row r="141" spans="2:7" ht="14.25">
      <c r="B141" s="35"/>
      <c r="C141" s="24" t="s">
        <v>145</v>
      </c>
      <c r="D141" s="19"/>
      <c r="E141" s="20"/>
      <c r="F141" s="20"/>
      <c r="G141" s="20">
        <f t="shared" si="2"/>
        <v>0</v>
      </c>
    </row>
    <row r="142" spans="2:7" ht="14.25">
      <c r="B142" s="36"/>
      <c r="C142" s="21" t="s">
        <v>176</v>
      </c>
      <c r="D142" s="22"/>
      <c r="E142" s="23">
        <f xml:space="preserve"> +E132 +E133 +E134 - E138</f>
        <v>558667</v>
      </c>
      <c r="F142" s="23">
        <f xml:space="preserve"> +F132 +F133 +F134 - F138</f>
        <v>528540</v>
      </c>
      <c r="G142" s="23">
        <f t="shared" si="2"/>
        <v>30127</v>
      </c>
    </row>
  </sheetData>
  <mergeCells count="13">
    <mergeCell ref="B131:B142"/>
    <mergeCell ref="B76:B87"/>
    <mergeCell ref="C76:C80"/>
    <mergeCell ref="C81:C86"/>
    <mergeCell ref="B89:B129"/>
    <mergeCell ref="C89:C112"/>
    <mergeCell ref="C113:C128"/>
    <mergeCell ref="B2:G2"/>
    <mergeCell ref="B3:G3"/>
    <mergeCell ref="B5:D5"/>
    <mergeCell ref="B6:B75"/>
    <mergeCell ref="C6:C19"/>
    <mergeCell ref="C20:C74"/>
  </mergeCells>
  <phoneticPr fontId="2"/>
  <pageMargins left="0.70866141732283472" right="0.70866141732283472" top="0.74803149606299213" bottom="0.78740157480314965" header="0.31496062992125984" footer="0.31496062992125984"/>
  <pageSetup paperSize="9" scale="70" fitToHeight="0" orientation="portrait" verticalDpi="0" r:id="rId1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1"/>
  <sheetViews>
    <sheetView tabSelected="1" topLeftCell="A22" workbookViewId="0">
      <selection activeCell="C6" sqref="C6"/>
    </sheetView>
  </sheetViews>
  <sheetFormatPr defaultRowHeight="13.5"/>
  <cols>
    <col min="1" max="3" width="2.875" customWidth="1"/>
    <col min="4" max="4" width="43.75" customWidth="1"/>
    <col min="5" max="17" width="15.625" customWidth="1"/>
  </cols>
  <sheetData>
    <row r="1" spans="2:17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17" ht="21">
      <c r="B2" s="25" t="s">
        <v>177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"/>
      <c r="P2" s="3"/>
      <c r="Q2" s="3" t="s">
        <v>184</v>
      </c>
    </row>
    <row r="3" spans="2:17" ht="21">
      <c r="B3" s="28" t="s">
        <v>185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7" ht="14.2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"/>
      <c r="Q4" s="2"/>
    </row>
    <row r="5" spans="2:17" ht="21">
      <c r="B5" s="29" t="s">
        <v>180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2:17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  <c r="P6" s="2"/>
      <c r="Q6" s="4" t="s">
        <v>181</v>
      </c>
    </row>
    <row r="7" spans="2:17" ht="14.25">
      <c r="B7" s="43" t="s">
        <v>4</v>
      </c>
      <c r="C7" s="44"/>
      <c r="D7" s="45"/>
      <c r="E7" s="46" t="s">
        <v>186</v>
      </c>
      <c r="F7" s="46" t="s">
        <v>187</v>
      </c>
      <c r="G7" s="46" t="s">
        <v>188</v>
      </c>
      <c r="H7" s="46" t="s">
        <v>189</v>
      </c>
      <c r="I7" s="46" t="s">
        <v>190</v>
      </c>
      <c r="J7" s="46" t="s">
        <v>191</v>
      </c>
      <c r="K7" s="46" t="s">
        <v>192</v>
      </c>
      <c r="L7" s="46" t="s">
        <v>193</v>
      </c>
      <c r="M7" s="46" t="s">
        <v>194</v>
      </c>
      <c r="N7" s="46" t="s">
        <v>195</v>
      </c>
      <c r="O7" s="47" t="s">
        <v>196</v>
      </c>
      <c r="P7" s="47" t="s">
        <v>197</v>
      </c>
      <c r="Q7" s="47" t="s">
        <v>198</v>
      </c>
    </row>
    <row r="8" spans="2:17" ht="14.25">
      <c r="B8" s="31" t="s">
        <v>8</v>
      </c>
      <c r="C8" s="31" t="s">
        <v>9</v>
      </c>
      <c r="D8" s="48" t="s">
        <v>10</v>
      </c>
      <c r="E8" s="49"/>
      <c r="F8" s="49">
        <v>1898447</v>
      </c>
      <c r="G8" s="49">
        <v>3308144</v>
      </c>
      <c r="H8" s="49">
        <v>1898306</v>
      </c>
      <c r="I8" s="49">
        <v>2107175</v>
      </c>
      <c r="J8" s="49">
        <v>10874528</v>
      </c>
      <c r="K8" s="49">
        <v>6966365</v>
      </c>
      <c r="L8" s="49">
        <v>2926675</v>
      </c>
      <c r="M8" s="49">
        <v>18993316</v>
      </c>
      <c r="N8" s="49"/>
      <c r="O8" s="49">
        <f>+E8+F8+G8+H8+I8+J8+K8+L8+M8+N8</f>
        <v>48972956</v>
      </c>
      <c r="P8" s="50"/>
      <c r="Q8" s="49">
        <f>O8-P8</f>
        <v>48972956</v>
      </c>
    </row>
    <row r="9" spans="2:17" ht="14.25">
      <c r="B9" s="32"/>
      <c r="C9" s="32"/>
      <c r="D9" s="51" t="s">
        <v>13</v>
      </c>
      <c r="E9" s="52">
        <v>3667520</v>
      </c>
      <c r="F9" s="52">
        <v>38520824</v>
      </c>
      <c r="G9" s="52">
        <v>38569057</v>
      </c>
      <c r="H9" s="52">
        <v>34472227</v>
      </c>
      <c r="I9" s="52">
        <v>31812702</v>
      </c>
      <c r="J9" s="52">
        <v>53121850</v>
      </c>
      <c r="K9" s="52">
        <v>37660123</v>
      </c>
      <c r="L9" s="52">
        <v>32438427</v>
      </c>
      <c r="M9" s="52">
        <v>51165590</v>
      </c>
      <c r="N9" s="52">
        <v>6516587</v>
      </c>
      <c r="O9" s="52">
        <f t="shared" ref="O9:O61" si="0">+E9+F9+G9+H9+I9+J9+K9+L9+M9+N9</f>
        <v>327944907</v>
      </c>
      <c r="P9" s="53"/>
      <c r="Q9" s="52">
        <f t="shared" ref="Q9:Q61" si="1">O9-P9</f>
        <v>327944907</v>
      </c>
    </row>
    <row r="10" spans="2:17" ht="14.25">
      <c r="B10" s="32"/>
      <c r="C10" s="32"/>
      <c r="D10" s="54" t="s">
        <v>22</v>
      </c>
      <c r="E10" s="55">
        <v>300000</v>
      </c>
      <c r="F10" s="55">
        <v>286040</v>
      </c>
      <c r="G10" s="55">
        <v>103000</v>
      </c>
      <c r="H10" s="55">
        <v>184513</v>
      </c>
      <c r="I10" s="55"/>
      <c r="J10" s="55">
        <v>209000</v>
      </c>
      <c r="K10" s="55">
        <v>100000</v>
      </c>
      <c r="L10" s="55">
        <v>60000</v>
      </c>
      <c r="M10" s="55">
        <v>110000</v>
      </c>
      <c r="N10" s="55"/>
      <c r="O10" s="55">
        <f t="shared" si="0"/>
        <v>1352553</v>
      </c>
      <c r="P10" s="56"/>
      <c r="Q10" s="55">
        <f t="shared" si="1"/>
        <v>1352553</v>
      </c>
    </row>
    <row r="11" spans="2:17" ht="14.25">
      <c r="B11" s="32"/>
      <c r="C11" s="33"/>
      <c r="D11" s="10" t="s">
        <v>23</v>
      </c>
      <c r="E11" s="11">
        <f t="shared" ref="E11:N11" si="2">+E8+E9+E10</f>
        <v>3967520</v>
      </c>
      <c r="F11" s="11">
        <f t="shared" si="2"/>
        <v>40705311</v>
      </c>
      <c r="G11" s="11">
        <f t="shared" si="2"/>
        <v>41980201</v>
      </c>
      <c r="H11" s="11">
        <f t="shared" si="2"/>
        <v>36555046</v>
      </c>
      <c r="I11" s="11">
        <f t="shared" si="2"/>
        <v>33919877</v>
      </c>
      <c r="J11" s="11">
        <f t="shared" si="2"/>
        <v>64205378</v>
      </c>
      <c r="K11" s="11">
        <f t="shared" si="2"/>
        <v>44726488</v>
      </c>
      <c r="L11" s="11">
        <f t="shared" si="2"/>
        <v>35425102</v>
      </c>
      <c r="M11" s="11">
        <f t="shared" si="2"/>
        <v>70268906</v>
      </c>
      <c r="N11" s="11">
        <f t="shared" si="2"/>
        <v>6516587</v>
      </c>
      <c r="O11" s="11">
        <f t="shared" si="0"/>
        <v>378270416</v>
      </c>
      <c r="P11" s="42">
        <f>+P8+P9+P10</f>
        <v>0</v>
      </c>
      <c r="Q11" s="11">
        <f t="shared" si="1"/>
        <v>378270416</v>
      </c>
    </row>
    <row r="12" spans="2:17" ht="14.25">
      <c r="B12" s="32"/>
      <c r="C12" s="31" t="s">
        <v>24</v>
      </c>
      <c r="D12" s="48" t="s">
        <v>25</v>
      </c>
      <c r="E12" s="49">
        <v>16059145</v>
      </c>
      <c r="F12" s="49">
        <v>38185780</v>
      </c>
      <c r="G12" s="49">
        <v>25263661</v>
      </c>
      <c r="H12" s="49">
        <v>24988236</v>
      </c>
      <c r="I12" s="49">
        <v>21386334</v>
      </c>
      <c r="J12" s="49">
        <v>37958617</v>
      </c>
      <c r="K12" s="49">
        <v>24604340</v>
      </c>
      <c r="L12" s="49">
        <v>23540773</v>
      </c>
      <c r="M12" s="49">
        <v>45592613</v>
      </c>
      <c r="N12" s="49">
        <v>9438315</v>
      </c>
      <c r="O12" s="49">
        <f t="shared" si="0"/>
        <v>267017814</v>
      </c>
      <c r="P12" s="50"/>
      <c r="Q12" s="49">
        <f t="shared" si="1"/>
        <v>267017814</v>
      </c>
    </row>
    <row r="13" spans="2:17" ht="14.25">
      <c r="B13" s="32"/>
      <c r="C13" s="32"/>
      <c r="D13" s="51" t="s">
        <v>33</v>
      </c>
      <c r="E13" s="52"/>
      <c r="F13" s="52">
        <v>5226608</v>
      </c>
      <c r="G13" s="52">
        <v>1443675</v>
      </c>
      <c r="H13" s="52">
        <v>1075015</v>
      </c>
      <c r="I13" s="52">
        <v>1028943</v>
      </c>
      <c r="J13" s="52">
        <v>2411628</v>
      </c>
      <c r="K13" s="52">
        <v>978705</v>
      </c>
      <c r="L13" s="52">
        <v>1109196</v>
      </c>
      <c r="M13" s="52">
        <v>1843364</v>
      </c>
      <c r="N13" s="52">
        <v>103133</v>
      </c>
      <c r="O13" s="52">
        <f t="shared" si="0"/>
        <v>15220267</v>
      </c>
      <c r="P13" s="53"/>
      <c r="Q13" s="52">
        <f t="shared" si="1"/>
        <v>15220267</v>
      </c>
    </row>
    <row r="14" spans="2:17" ht="14.25">
      <c r="B14" s="32"/>
      <c r="C14" s="32"/>
      <c r="D14" s="51" t="s">
        <v>46</v>
      </c>
      <c r="E14" s="52">
        <v>5253319</v>
      </c>
      <c r="F14" s="52">
        <v>3520776</v>
      </c>
      <c r="G14" s="52">
        <v>1442079</v>
      </c>
      <c r="H14" s="52">
        <v>1205394</v>
      </c>
      <c r="I14" s="52">
        <v>1232781</v>
      </c>
      <c r="J14" s="52">
        <v>9631587</v>
      </c>
      <c r="K14" s="52">
        <v>1800580</v>
      </c>
      <c r="L14" s="52">
        <v>2603270</v>
      </c>
      <c r="M14" s="52">
        <v>2994183</v>
      </c>
      <c r="N14" s="52">
        <v>651169</v>
      </c>
      <c r="O14" s="52">
        <f t="shared" si="0"/>
        <v>30335138</v>
      </c>
      <c r="P14" s="53"/>
      <c r="Q14" s="52">
        <f t="shared" si="1"/>
        <v>30335138</v>
      </c>
    </row>
    <row r="15" spans="2:17" ht="14.25">
      <c r="B15" s="32"/>
      <c r="C15" s="32"/>
      <c r="D15" s="51" t="s">
        <v>64</v>
      </c>
      <c r="E15" s="52"/>
      <c r="F15" s="52">
        <v>1650505</v>
      </c>
      <c r="G15" s="52">
        <v>3257028</v>
      </c>
      <c r="H15" s="52">
        <v>1863490</v>
      </c>
      <c r="I15" s="52">
        <v>2096396</v>
      </c>
      <c r="J15" s="52">
        <v>10770763</v>
      </c>
      <c r="K15" s="52">
        <v>6387155</v>
      </c>
      <c r="L15" s="52">
        <v>2608340</v>
      </c>
      <c r="M15" s="52">
        <v>18616919</v>
      </c>
      <c r="N15" s="52"/>
      <c r="O15" s="52">
        <f t="shared" si="0"/>
        <v>47250596</v>
      </c>
      <c r="P15" s="53"/>
      <c r="Q15" s="52">
        <f t="shared" si="1"/>
        <v>47250596</v>
      </c>
    </row>
    <row r="16" spans="2:17" ht="14.25">
      <c r="B16" s="32"/>
      <c r="C16" s="32"/>
      <c r="D16" s="51" t="s">
        <v>70</v>
      </c>
      <c r="E16" s="52">
        <v>14355</v>
      </c>
      <c r="F16" s="52">
        <v>7176579</v>
      </c>
      <c r="G16" s="52">
        <v>1125236</v>
      </c>
      <c r="H16" s="52">
        <v>425909</v>
      </c>
      <c r="I16" s="52">
        <v>193778</v>
      </c>
      <c r="J16" s="52">
        <v>1096851</v>
      </c>
      <c r="K16" s="52">
        <v>1925321</v>
      </c>
      <c r="L16" s="52">
        <v>1411351</v>
      </c>
      <c r="M16" s="52">
        <v>3205919</v>
      </c>
      <c r="N16" s="52">
        <v>16843</v>
      </c>
      <c r="O16" s="52">
        <f t="shared" si="0"/>
        <v>16592142</v>
      </c>
      <c r="P16" s="53"/>
      <c r="Q16" s="52">
        <f t="shared" si="1"/>
        <v>16592142</v>
      </c>
    </row>
    <row r="17" spans="2:17" ht="14.25">
      <c r="B17" s="32"/>
      <c r="C17" s="32"/>
      <c r="D17" s="51" t="s">
        <v>71</v>
      </c>
      <c r="E17" s="52"/>
      <c r="F17" s="52">
        <v>-311610</v>
      </c>
      <c r="G17" s="52">
        <v>-658850</v>
      </c>
      <c r="H17" s="52">
        <v>-58667</v>
      </c>
      <c r="I17" s="52"/>
      <c r="J17" s="52">
        <v>-256327</v>
      </c>
      <c r="K17" s="52">
        <v>-145270</v>
      </c>
      <c r="L17" s="52">
        <v>-150419</v>
      </c>
      <c r="M17" s="52">
        <v>-499944</v>
      </c>
      <c r="N17" s="52"/>
      <c r="O17" s="52">
        <f t="shared" si="0"/>
        <v>-2081087</v>
      </c>
      <c r="P17" s="53"/>
      <c r="Q17" s="52">
        <f t="shared" si="1"/>
        <v>-2081087</v>
      </c>
    </row>
    <row r="18" spans="2:17" ht="14.25">
      <c r="B18" s="32"/>
      <c r="C18" s="32"/>
      <c r="D18" s="51" t="s">
        <v>72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>
        <f t="shared" si="0"/>
        <v>0</v>
      </c>
      <c r="P18" s="53"/>
      <c r="Q18" s="52">
        <f t="shared" si="1"/>
        <v>0</v>
      </c>
    </row>
    <row r="19" spans="2:17" ht="14.25">
      <c r="B19" s="32"/>
      <c r="C19" s="32"/>
      <c r="D19" s="51" t="s">
        <v>73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>
        <f t="shared" si="0"/>
        <v>0</v>
      </c>
      <c r="P19" s="53"/>
      <c r="Q19" s="52">
        <f t="shared" si="1"/>
        <v>0</v>
      </c>
    </row>
    <row r="20" spans="2:17" ht="14.25">
      <c r="B20" s="32"/>
      <c r="C20" s="32"/>
      <c r="D20" s="54" t="s">
        <v>74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f t="shared" si="0"/>
        <v>0</v>
      </c>
      <c r="P20" s="56"/>
      <c r="Q20" s="55">
        <f t="shared" si="1"/>
        <v>0</v>
      </c>
    </row>
    <row r="21" spans="2:17" ht="14.25">
      <c r="B21" s="32"/>
      <c r="C21" s="33"/>
      <c r="D21" s="10" t="s">
        <v>75</v>
      </c>
      <c r="E21" s="11">
        <f t="shared" ref="E21:N21" si="3">+E12+E13+E14+E15+E16+E17+E18+E19+E20</f>
        <v>21326819</v>
      </c>
      <c r="F21" s="11">
        <f t="shared" si="3"/>
        <v>55448638</v>
      </c>
      <c r="G21" s="11">
        <f t="shared" si="3"/>
        <v>31872829</v>
      </c>
      <c r="H21" s="11">
        <f t="shared" si="3"/>
        <v>29499377</v>
      </c>
      <c r="I21" s="11">
        <f t="shared" si="3"/>
        <v>25938232</v>
      </c>
      <c r="J21" s="11">
        <f t="shared" si="3"/>
        <v>61613119</v>
      </c>
      <c r="K21" s="11">
        <f t="shared" si="3"/>
        <v>35550831</v>
      </c>
      <c r="L21" s="11">
        <f t="shared" si="3"/>
        <v>31122511</v>
      </c>
      <c r="M21" s="11">
        <f t="shared" si="3"/>
        <v>71753054</v>
      </c>
      <c r="N21" s="11">
        <f t="shared" si="3"/>
        <v>10209460</v>
      </c>
      <c r="O21" s="11">
        <f t="shared" si="0"/>
        <v>374334870</v>
      </c>
      <c r="P21" s="42">
        <f>+P12+P13+P14+P15+P16+P17+P18+P19+P20</f>
        <v>0</v>
      </c>
      <c r="Q21" s="11">
        <f t="shared" si="1"/>
        <v>374334870</v>
      </c>
    </row>
    <row r="22" spans="2:17" ht="14.25">
      <c r="B22" s="33"/>
      <c r="C22" s="12" t="s">
        <v>76</v>
      </c>
      <c r="D22" s="13"/>
      <c r="E22" s="14">
        <f t="shared" ref="E22:N22" si="4" xml:space="preserve"> +E11 - E21</f>
        <v>-17359299</v>
      </c>
      <c r="F22" s="14">
        <f t="shared" si="4"/>
        <v>-14743327</v>
      </c>
      <c r="G22" s="14">
        <f t="shared" si="4"/>
        <v>10107372</v>
      </c>
      <c r="H22" s="14">
        <f t="shared" si="4"/>
        <v>7055669</v>
      </c>
      <c r="I22" s="14">
        <f t="shared" si="4"/>
        <v>7981645</v>
      </c>
      <c r="J22" s="14">
        <f t="shared" si="4"/>
        <v>2592259</v>
      </c>
      <c r="K22" s="14">
        <f t="shared" si="4"/>
        <v>9175657</v>
      </c>
      <c r="L22" s="14">
        <f t="shared" si="4"/>
        <v>4302591</v>
      </c>
      <c r="M22" s="14">
        <f t="shared" si="4"/>
        <v>-1484148</v>
      </c>
      <c r="N22" s="14">
        <f t="shared" si="4"/>
        <v>-3692873</v>
      </c>
      <c r="O22" s="14">
        <f t="shared" si="0"/>
        <v>3935546</v>
      </c>
      <c r="P22" s="42">
        <f xml:space="preserve"> +P11 - P21</f>
        <v>0</v>
      </c>
      <c r="Q22" s="14">
        <f t="shared" si="1"/>
        <v>3935546</v>
      </c>
    </row>
    <row r="23" spans="2:17" ht="14.25">
      <c r="B23" s="31" t="s">
        <v>77</v>
      </c>
      <c r="C23" s="31" t="s">
        <v>9</v>
      </c>
      <c r="D23" s="48" t="s">
        <v>78</v>
      </c>
      <c r="E23" s="49">
        <v>31649</v>
      </c>
      <c r="F23" s="49">
        <v>794</v>
      </c>
      <c r="G23" s="49">
        <v>352</v>
      </c>
      <c r="H23" s="49">
        <v>20</v>
      </c>
      <c r="I23" s="49">
        <v>1055</v>
      </c>
      <c r="J23" s="49">
        <v>766</v>
      </c>
      <c r="K23" s="49">
        <v>236</v>
      </c>
      <c r="L23" s="49">
        <v>350</v>
      </c>
      <c r="M23" s="49">
        <v>41</v>
      </c>
      <c r="N23" s="49"/>
      <c r="O23" s="49">
        <f t="shared" si="0"/>
        <v>35263</v>
      </c>
      <c r="P23" s="50"/>
      <c r="Q23" s="49">
        <f t="shared" si="1"/>
        <v>35263</v>
      </c>
    </row>
    <row r="24" spans="2:17" ht="14.25">
      <c r="B24" s="32"/>
      <c r="C24" s="32"/>
      <c r="D24" s="54" t="s">
        <v>79</v>
      </c>
      <c r="E24" s="55">
        <v>68170</v>
      </c>
      <c r="F24" s="55"/>
      <c r="G24" s="55"/>
      <c r="H24" s="55">
        <v>23000</v>
      </c>
      <c r="I24" s="55">
        <v>10000</v>
      </c>
      <c r="J24" s="55">
        <v>30000</v>
      </c>
      <c r="K24" s="55">
        <v>30000</v>
      </c>
      <c r="L24" s="55">
        <v>10000</v>
      </c>
      <c r="M24" s="55">
        <v>63040</v>
      </c>
      <c r="N24" s="55"/>
      <c r="O24" s="55">
        <f t="shared" si="0"/>
        <v>234210</v>
      </c>
      <c r="P24" s="56"/>
      <c r="Q24" s="55">
        <f t="shared" si="1"/>
        <v>234210</v>
      </c>
    </row>
    <row r="25" spans="2:17" ht="14.25">
      <c r="B25" s="32"/>
      <c r="C25" s="33"/>
      <c r="D25" s="10" t="s">
        <v>82</v>
      </c>
      <c r="E25" s="11">
        <f t="shared" ref="E25:N25" si="5">+E23+E24</f>
        <v>99819</v>
      </c>
      <c r="F25" s="11">
        <f t="shared" si="5"/>
        <v>794</v>
      </c>
      <c r="G25" s="11">
        <f t="shared" si="5"/>
        <v>352</v>
      </c>
      <c r="H25" s="11">
        <f t="shared" si="5"/>
        <v>23020</v>
      </c>
      <c r="I25" s="11">
        <f t="shared" si="5"/>
        <v>11055</v>
      </c>
      <c r="J25" s="11">
        <f t="shared" si="5"/>
        <v>30766</v>
      </c>
      <c r="K25" s="11">
        <f t="shared" si="5"/>
        <v>30236</v>
      </c>
      <c r="L25" s="11">
        <f t="shared" si="5"/>
        <v>10350</v>
      </c>
      <c r="M25" s="11">
        <f t="shared" si="5"/>
        <v>63081</v>
      </c>
      <c r="N25" s="11">
        <f t="shared" si="5"/>
        <v>0</v>
      </c>
      <c r="O25" s="11">
        <f t="shared" si="0"/>
        <v>269473</v>
      </c>
      <c r="P25" s="42">
        <f>+P23+P24</f>
        <v>0</v>
      </c>
      <c r="Q25" s="11">
        <f t="shared" si="1"/>
        <v>269473</v>
      </c>
    </row>
    <row r="26" spans="2:17" ht="14.25">
      <c r="B26" s="32"/>
      <c r="C26" s="31" t="s">
        <v>24</v>
      </c>
      <c r="D26" s="48" t="s">
        <v>83</v>
      </c>
      <c r="E26" s="49"/>
      <c r="F26" s="49">
        <v>885067</v>
      </c>
      <c r="G26" s="49"/>
      <c r="H26" s="49"/>
      <c r="I26" s="49"/>
      <c r="J26" s="49"/>
      <c r="K26" s="49"/>
      <c r="L26" s="49"/>
      <c r="M26" s="49">
        <v>85227</v>
      </c>
      <c r="N26" s="49"/>
      <c r="O26" s="49">
        <f t="shared" si="0"/>
        <v>970294</v>
      </c>
      <c r="P26" s="50"/>
      <c r="Q26" s="49">
        <f t="shared" si="1"/>
        <v>970294</v>
      </c>
    </row>
    <row r="27" spans="2:17" ht="14.25">
      <c r="B27" s="32"/>
      <c r="C27" s="32"/>
      <c r="D27" s="54" t="s">
        <v>84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>
        <f t="shared" si="0"/>
        <v>0</v>
      </c>
      <c r="P27" s="56"/>
      <c r="Q27" s="55">
        <f t="shared" si="1"/>
        <v>0</v>
      </c>
    </row>
    <row r="28" spans="2:17" ht="14.25">
      <c r="B28" s="32"/>
      <c r="C28" s="33"/>
      <c r="D28" s="10" t="s">
        <v>88</v>
      </c>
      <c r="E28" s="11">
        <f t="shared" ref="E28:N28" si="6">+E26+E27</f>
        <v>0</v>
      </c>
      <c r="F28" s="11">
        <f t="shared" si="6"/>
        <v>885067</v>
      </c>
      <c r="G28" s="11">
        <f t="shared" si="6"/>
        <v>0</v>
      </c>
      <c r="H28" s="11">
        <f t="shared" si="6"/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11">
        <f t="shared" si="6"/>
        <v>85227</v>
      </c>
      <c r="N28" s="11">
        <f t="shared" si="6"/>
        <v>0</v>
      </c>
      <c r="O28" s="11">
        <f t="shared" si="0"/>
        <v>970294</v>
      </c>
      <c r="P28" s="42">
        <f>+P26+P27</f>
        <v>0</v>
      </c>
      <c r="Q28" s="11">
        <f t="shared" si="1"/>
        <v>970294</v>
      </c>
    </row>
    <row r="29" spans="2:17" ht="14.25">
      <c r="B29" s="33"/>
      <c r="C29" s="12" t="s">
        <v>89</v>
      </c>
      <c r="D29" s="15"/>
      <c r="E29" s="16">
        <f t="shared" ref="E29:N29" si="7" xml:space="preserve"> +E25 - E28</f>
        <v>99819</v>
      </c>
      <c r="F29" s="16">
        <f t="shared" si="7"/>
        <v>-884273</v>
      </c>
      <c r="G29" s="16">
        <f t="shared" si="7"/>
        <v>352</v>
      </c>
      <c r="H29" s="16">
        <f t="shared" si="7"/>
        <v>23020</v>
      </c>
      <c r="I29" s="16">
        <f t="shared" si="7"/>
        <v>11055</v>
      </c>
      <c r="J29" s="16">
        <f t="shared" si="7"/>
        <v>30766</v>
      </c>
      <c r="K29" s="16">
        <f t="shared" si="7"/>
        <v>30236</v>
      </c>
      <c r="L29" s="16">
        <f t="shared" si="7"/>
        <v>10350</v>
      </c>
      <c r="M29" s="16">
        <f t="shared" si="7"/>
        <v>-22146</v>
      </c>
      <c r="N29" s="16">
        <f t="shared" si="7"/>
        <v>0</v>
      </c>
      <c r="O29" s="16">
        <f t="shared" si="0"/>
        <v>-700821</v>
      </c>
      <c r="P29" s="42">
        <f xml:space="preserve"> +P25 - P28</f>
        <v>0</v>
      </c>
      <c r="Q29" s="16">
        <f t="shared" si="1"/>
        <v>-700821</v>
      </c>
    </row>
    <row r="30" spans="2:17" ht="14.25">
      <c r="B30" s="12" t="s">
        <v>90</v>
      </c>
      <c r="C30" s="17"/>
      <c r="D30" s="13"/>
      <c r="E30" s="14">
        <f t="shared" ref="E30:N30" si="8" xml:space="preserve"> +E22 +E29</f>
        <v>-17259480</v>
      </c>
      <c r="F30" s="14">
        <f t="shared" si="8"/>
        <v>-15627600</v>
      </c>
      <c r="G30" s="14">
        <f t="shared" si="8"/>
        <v>10107724</v>
      </c>
      <c r="H30" s="14">
        <f t="shared" si="8"/>
        <v>7078689</v>
      </c>
      <c r="I30" s="14">
        <f t="shared" si="8"/>
        <v>7992700</v>
      </c>
      <c r="J30" s="14">
        <f t="shared" si="8"/>
        <v>2623025</v>
      </c>
      <c r="K30" s="14">
        <f t="shared" si="8"/>
        <v>9205893</v>
      </c>
      <c r="L30" s="14">
        <f t="shared" si="8"/>
        <v>4312941</v>
      </c>
      <c r="M30" s="14">
        <f t="shared" si="8"/>
        <v>-1506294</v>
      </c>
      <c r="N30" s="14">
        <f t="shared" si="8"/>
        <v>-3692873</v>
      </c>
      <c r="O30" s="14">
        <f t="shared" si="0"/>
        <v>3234725</v>
      </c>
      <c r="P30" s="42">
        <f xml:space="preserve"> +P22 +P29</f>
        <v>0</v>
      </c>
      <c r="Q30" s="14">
        <f t="shared" si="1"/>
        <v>3234725</v>
      </c>
    </row>
    <row r="31" spans="2:17" ht="14.25">
      <c r="B31" s="31" t="s">
        <v>91</v>
      </c>
      <c r="C31" s="31" t="s">
        <v>9</v>
      </c>
      <c r="D31" s="48" t="s">
        <v>92</v>
      </c>
      <c r="E31" s="49"/>
      <c r="F31" s="49">
        <v>1498000</v>
      </c>
      <c r="G31" s="49"/>
      <c r="H31" s="49"/>
      <c r="I31" s="49"/>
      <c r="J31" s="49"/>
      <c r="K31" s="49"/>
      <c r="L31" s="49">
        <v>755000</v>
      </c>
      <c r="M31" s="49">
        <v>1333000</v>
      </c>
      <c r="N31" s="49"/>
      <c r="O31" s="49">
        <f t="shared" si="0"/>
        <v>3586000</v>
      </c>
      <c r="P31" s="50"/>
      <c r="Q31" s="49">
        <f t="shared" si="1"/>
        <v>3586000</v>
      </c>
    </row>
    <row r="32" spans="2:17" ht="14.25">
      <c r="B32" s="32"/>
      <c r="C32" s="32"/>
      <c r="D32" s="51" t="s">
        <v>96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>
        <f t="shared" si="0"/>
        <v>0</v>
      </c>
      <c r="P32" s="53"/>
      <c r="Q32" s="52">
        <f t="shared" si="1"/>
        <v>0</v>
      </c>
    </row>
    <row r="33" spans="2:17" ht="14.25">
      <c r="B33" s="32"/>
      <c r="C33" s="32"/>
      <c r="D33" s="51" t="s">
        <v>99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>
        <f t="shared" si="0"/>
        <v>0</v>
      </c>
      <c r="P33" s="53"/>
      <c r="Q33" s="52">
        <f t="shared" si="1"/>
        <v>0</v>
      </c>
    </row>
    <row r="34" spans="2:17" ht="14.25">
      <c r="B34" s="32"/>
      <c r="C34" s="32"/>
      <c r="D34" s="51" t="s">
        <v>100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>
        <f t="shared" si="0"/>
        <v>0</v>
      </c>
      <c r="P34" s="53"/>
      <c r="Q34" s="52">
        <f t="shared" si="1"/>
        <v>0</v>
      </c>
    </row>
    <row r="35" spans="2:17" ht="14.25">
      <c r="B35" s="32"/>
      <c r="C35" s="32"/>
      <c r="D35" s="51" t="s">
        <v>105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>
        <f t="shared" si="0"/>
        <v>0</v>
      </c>
      <c r="P35" s="53"/>
      <c r="Q35" s="52">
        <f t="shared" si="1"/>
        <v>0</v>
      </c>
    </row>
    <row r="36" spans="2:17" ht="14.25">
      <c r="B36" s="32"/>
      <c r="C36" s="32"/>
      <c r="D36" s="51" t="s">
        <v>108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>
        <f t="shared" si="0"/>
        <v>0</v>
      </c>
      <c r="P36" s="53"/>
      <c r="Q36" s="52">
        <f t="shared" si="1"/>
        <v>0</v>
      </c>
    </row>
    <row r="37" spans="2:17" ht="14.25">
      <c r="B37" s="32"/>
      <c r="C37" s="32"/>
      <c r="D37" s="51" t="s">
        <v>109</v>
      </c>
      <c r="E37" s="52">
        <v>27471000</v>
      </c>
      <c r="F37" s="52">
        <v>14471000</v>
      </c>
      <c r="G37" s="52"/>
      <c r="H37" s="52"/>
      <c r="I37" s="52"/>
      <c r="J37" s="52"/>
      <c r="K37" s="52"/>
      <c r="L37" s="52"/>
      <c r="M37" s="52">
        <v>5466000</v>
      </c>
      <c r="N37" s="52">
        <v>4223000</v>
      </c>
      <c r="O37" s="52">
        <f t="shared" si="0"/>
        <v>51631000</v>
      </c>
      <c r="P37" s="53">
        <v>-51631000</v>
      </c>
      <c r="Q37" s="52">
        <f t="shared" si="1"/>
        <v>103262000</v>
      </c>
    </row>
    <row r="38" spans="2:17" ht="14.25">
      <c r="B38" s="32"/>
      <c r="C38" s="32"/>
      <c r="D38" s="51" t="s">
        <v>110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>
        <f t="shared" si="0"/>
        <v>0</v>
      </c>
      <c r="P38" s="53"/>
      <c r="Q38" s="52">
        <f t="shared" si="1"/>
        <v>0</v>
      </c>
    </row>
    <row r="39" spans="2:17" ht="14.25">
      <c r="B39" s="32"/>
      <c r="C39" s="32"/>
      <c r="D39" s="51" t="s">
        <v>111</v>
      </c>
      <c r="E39" s="52"/>
      <c r="F39" s="52">
        <v>1</v>
      </c>
      <c r="G39" s="52"/>
      <c r="H39" s="52"/>
      <c r="I39" s="52"/>
      <c r="J39" s="52"/>
      <c r="K39" s="52"/>
      <c r="L39" s="52"/>
      <c r="M39" s="52"/>
      <c r="N39" s="52"/>
      <c r="O39" s="52">
        <f t="shared" si="0"/>
        <v>1</v>
      </c>
      <c r="P39" s="53"/>
      <c r="Q39" s="52">
        <f t="shared" si="1"/>
        <v>1</v>
      </c>
    </row>
    <row r="40" spans="2:17" ht="14.25">
      <c r="B40" s="32"/>
      <c r="C40" s="32"/>
      <c r="D40" s="54" t="s">
        <v>112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>
        <f t="shared" si="0"/>
        <v>0</v>
      </c>
      <c r="P40" s="56"/>
      <c r="Q40" s="55">
        <f t="shared" si="1"/>
        <v>0</v>
      </c>
    </row>
    <row r="41" spans="2:17" ht="14.25">
      <c r="B41" s="32"/>
      <c r="C41" s="33"/>
      <c r="D41" s="10" t="s">
        <v>115</v>
      </c>
      <c r="E41" s="11">
        <f t="shared" ref="E41:N41" si="9">+E31+E32+E33+E34+E35+E36+E37+E38+E39+E40</f>
        <v>27471000</v>
      </c>
      <c r="F41" s="11">
        <f t="shared" si="9"/>
        <v>15969001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755000</v>
      </c>
      <c r="M41" s="11">
        <f t="shared" si="9"/>
        <v>6799000</v>
      </c>
      <c r="N41" s="11">
        <f t="shared" si="9"/>
        <v>4223000</v>
      </c>
      <c r="O41" s="11">
        <f t="shared" si="0"/>
        <v>55217001</v>
      </c>
      <c r="P41" s="42">
        <f>+P31+P32+P33+P34+P35+P36+P37+P38+P39+P40</f>
        <v>-51631000</v>
      </c>
      <c r="Q41" s="11">
        <f t="shared" si="1"/>
        <v>106848001</v>
      </c>
    </row>
    <row r="42" spans="2:17" ht="14.25">
      <c r="B42" s="32"/>
      <c r="C42" s="31" t="s">
        <v>24</v>
      </c>
      <c r="D42" s="48" t="s">
        <v>116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>
        <f t="shared" si="0"/>
        <v>0</v>
      </c>
      <c r="P42" s="50"/>
      <c r="Q42" s="49">
        <f t="shared" si="1"/>
        <v>0</v>
      </c>
    </row>
    <row r="43" spans="2:17" ht="14.25">
      <c r="B43" s="32"/>
      <c r="C43" s="32"/>
      <c r="D43" s="51" t="s">
        <v>117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>
        <f t="shared" si="0"/>
        <v>0</v>
      </c>
      <c r="P43" s="53"/>
      <c r="Q43" s="52">
        <f t="shared" si="1"/>
        <v>0</v>
      </c>
    </row>
    <row r="44" spans="2:17" ht="14.25">
      <c r="B44" s="32"/>
      <c r="C44" s="32"/>
      <c r="D44" s="51" t="s">
        <v>118</v>
      </c>
      <c r="E44" s="52"/>
      <c r="F44" s="52"/>
      <c r="G44" s="52">
        <v>1</v>
      </c>
      <c r="H44" s="52"/>
      <c r="I44" s="52">
        <v>1</v>
      </c>
      <c r="J44" s="52">
        <v>1</v>
      </c>
      <c r="K44" s="52"/>
      <c r="L44" s="52">
        <v>1</v>
      </c>
      <c r="M44" s="52">
        <v>1</v>
      </c>
      <c r="N44" s="52"/>
      <c r="O44" s="52">
        <f t="shared" si="0"/>
        <v>5</v>
      </c>
      <c r="P44" s="53"/>
      <c r="Q44" s="52">
        <f t="shared" si="1"/>
        <v>5</v>
      </c>
    </row>
    <row r="45" spans="2:17" ht="14.25">
      <c r="B45" s="32"/>
      <c r="C45" s="32"/>
      <c r="D45" s="51" t="s">
        <v>123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>
        <f t="shared" si="0"/>
        <v>0</v>
      </c>
      <c r="P45" s="53"/>
      <c r="Q45" s="52">
        <f t="shared" si="1"/>
        <v>0</v>
      </c>
    </row>
    <row r="46" spans="2:17" ht="14.25">
      <c r="B46" s="32"/>
      <c r="C46" s="32"/>
      <c r="D46" s="51" t="s">
        <v>124</v>
      </c>
      <c r="E46" s="52"/>
      <c r="F46" s="52">
        <v>1498000</v>
      </c>
      <c r="G46" s="52"/>
      <c r="H46" s="52"/>
      <c r="I46" s="52"/>
      <c r="J46" s="52"/>
      <c r="K46" s="52"/>
      <c r="L46" s="52">
        <v>755000</v>
      </c>
      <c r="M46" s="52">
        <v>1333000</v>
      </c>
      <c r="N46" s="52"/>
      <c r="O46" s="52">
        <f t="shared" si="0"/>
        <v>3586000</v>
      </c>
      <c r="P46" s="53"/>
      <c r="Q46" s="52">
        <f t="shared" si="1"/>
        <v>3586000</v>
      </c>
    </row>
    <row r="47" spans="2:17" ht="14.25">
      <c r="B47" s="32"/>
      <c r="C47" s="32"/>
      <c r="D47" s="51" t="s">
        <v>125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>
        <f t="shared" si="0"/>
        <v>0</v>
      </c>
      <c r="P47" s="53"/>
      <c r="Q47" s="52">
        <f t="shared" si="1"/>
        <v>0</v>
      </c>
    </row>
    <row r="48" spans="2:17" ht="14.25">
      <c r="B48" s="32"/>
      <c r="C48" s="32"/>
      <c r="D48" s="51" t="s">
        <v>126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>
        <f t="shared" si="0"/>
        <v>0</v>
      </c>
      <c r="P48" s="53"/>
      <c r="Q48" s="52">
        <f t="shared" si="1"/>
        <v>0</v>
      </c>
    </row>
    <row r="49" spans="2:17" ht="14.25">
      <c r="B49" s="32"/>
      <c r="C49" s="32"/>
      <c r="D49" s="51" t="s">
        <v>127</v>
      </c>
      <c r="E49" s="52"/>
      <c r="F49" s="52"/>
      <c r="G49" s="52">
        <v>10170000</v>
      </c>
      <c r="H49" s="52">
        <v>6876000</v>
      </c>
      <c r="I49" s="52">
        <v>8243000</v>
      </c>
      <c r="J49" s="52">
        <v>6990000</v>
      </c>
      <c r="K49" s="52">
        <v>10394000</v>
      </c>
      <c r="L49" s="52">
        <v>8958000</v>
      </c>
      <c r="M49" s="52"/>
      <c r="N49" s="52"/>
      <c r="O49" s="52">
        <f t="shared" si="0"/>
        <v>51631000</v>
      </c>
      <c r="P49" s="53">
        <v>-51631000</v>
      </c>
      <c r="Q49" s="52">
        <f t="shared" si="1"/>
        <v>103262000</v>
      </c>
    </row>
    <row r="50" spans="2:17" ht="14.25">
      <c r="B50" s="32"/>
      <c r="C50" s="32"/>
      <c r="D50" s="51" t="s">
        <v>128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>
        <f t="shared" si="0"/>
        <v>0</v>
      </c>
      <c r="P50" s="53"/>
      <c r="Q50" s="52">
        <f t="shared" si="1"/>
        <v>0</v>
      </c>
    </row>
    <row r="51" spans="2:17" ht="14.25">
      <c r="B51" s="32"/>
      <c r="C51" s="32"/>
      <c r="D51" s="51" t="s">
        <v>129</v>
      </c>
      <c r="E51" s="52"/>
      <c r="F51" s="52"/>
      <c r="G51" s="52"/>
      <c r="H51" s="52"/>
      <c r="I51" s="52"/>
      <c r="J51" s="52"/>
      <c r="K51" s="52"/>
      <c r="L51" s="52"/>
      <c r="M51" s="52">
        <v>1</v>
      </c>
      <c r="N51" s="52"/>
      <c r="O51" s="52">
        <f t="shared" si="0"/>
        <v>1</v>
      </c>
      <c r="P51" s="53"/>
      <c r="Q51" s="52">
        <f t="shared" si="1"/>
        <v>1</v>
      </c>
    </row>
    <row r="52" spans="2:17" ht="14.25">
      <c r="B52" s="32"/>
      <c r="C52" s="32"/>
      <c r="D52" s="54" t="s">
        <v>130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>
        <f t="shared" si="0"/>
        <v>0</v>
      </c>
      <c r="P52" s="56"/>
      <c r="Q52" s="55">
        <f t="shared" si="1"/>
        <v>0</v>
      </c>
    </row>
    <row r="53" spans="2:17" ht="14.25">
      <c r="B53" s="32"/>
      <c r="C53" s="33"/>
      <c r="D53" s="10" t="s">
        <v>131</v>
      </c>
      <c r="E53" s="11">
        <f t="shared" ref="E53:N53" si="10">+E42+E43+E44+E45+E46+E47+E48+E49+E50+E51+E52</f>
        <v>0</v>
      </c>
      <c r="F53" s="11">
        <f t="shared" si="10"/>
        <v>1498000</v>
      </c>
      <c r="G53" s="11">
        <f t="shared" si="10"/>
        <v>10170001</v>
      </c>
      <c r="H53" s="11">
        <f t="shared" si="10"/>
        <v>6876000</v>
      </c>
      <c r="I53" s="11">
        <f t="shared" si="10"/>
        <v>8243001</v>
      </c>
      <c r="J53" s="11">
        <f t="shared" si="10"/>
        <v>6990001</v>
      </c>
      <c r="K53" s="11">
        <f t="shared" si="10"/>
        <v>10394000</v>
      </c>
      <c r="L53" s="11">
        <f t="shared" si="10"/>
        <v>9713001</v>
      </c>
      <c r="M53" s="11">
        <f t="shared" si="10"/>
        <v>1333002</v>
      </c>
      <c r="N53" s="11">
        <f t="shared" si="10"/>
        <v>0</v>
      </c>
      <c r="O53" s="11">
        <f t="shared" si="0"/>
        <v>55217006</v>
      </c>
      <c r="P53" s="42">
        <f>+P42+P43+P44+P45+P46+P47+P48+P49+P50+P51+P52</f>
        <v>-51631000</v>
      </c>
      <c r="Q53" s="11">
        <f t="shared" si="1"/>
        <v>106848006</v>
      </c>
    </row>
    <row r="54" spans="2:17" ht="14.25">
      <c r="B54" s="33"/>
      <c r="C54" s="18" t="s">
        <v>132</v>
      </c>
      <c r="D54" s="19"/>
      <c r="E54" s="20">
        <f t="shared" ref="E54:N54" si="11" xml:space="preserve"> +E41 - E53</f>
        <v>27471000</v>
      </c>
      <c r="F54" s="20">
        <f t="shared" si="11"/>
        <v>14471001</v>
      </c>
      <c r="G54" s="20">
        <f t="shared" si="11"/>
        <v>-10170001</v>
      </c>
      <c r="H54" s="20">
        <f t="shared" si="11"/>
        <v>-6876000</v>
      </c>
      <c r="I54" s="20">
        <f t="shared" si="11"/>
        <v>-8243001</v>
      </c>
      <c r="J54" s="20">
        <f t="shared" si="11"/>
        <v>-6990001</v>
      </c>
      <c r="K54" s="20">
        <f t="shared" si="11"/>
        <v>-10394000</v>
      </c>
      <c r="L54" s="20">
        <f t="shared" si="11"/>
        <v>-8958001</v>
      </c>
      <c r="M54" s="20">
        <f t="shared" si="11"/>
        <v>5465998</v>
      </c>
      <c r="N54" s="20">
        <f t="shared" si="11"/>
        <v>4223000</v>
      </c>
      <c r="O54" s="20">
        <f t="shared" si="0"/>
        <v>-5</v>
      </c>
      <c r="P54" s="42">
        <f xml:space="preserve"> +P41 - P53</f>
        <v>0</v>
      </c>
      <c r="Q54" s="20">
        <f t="shared" si="1"/>
        <v>-5</v>
      </c>
    </row>
    <row r="55" spans="2:17" ht="14.25">
      <c r="B55" s="12" t="s">
        <v>133</v>
      </c>
      <c r="C55" s="21"/>
      <c r="D55" s="22"/>
      <c r="E55" s="23">
        <f t="shared" ref="E55:N55" si="12" xml:space="preserve"> +E30 +E54</f>
        <v>10211520</v>
      </c>
      <c r="F55" s="23">
        <f t="shared" si="12"/>
        <v>-1156599</v>
      </c>
      <c r="G55" s="23">
        <f t="shared" si="12"/>
        <v>-62277</v>
      </c>
      <c r="H55" s="23">
        <f t="shared" si="12"/>
        <v>202689</v>
      </c>
      <c r="I55" s="23">
        <f t="shared" si="12"/>
        <v>-250301</v>
      </c>
      <c r="J55" s="23">
        <f t="shared" si="12"/>
        <v>-4366976</v>
      </c>
      <c r="K55" s="23">
        <f t="shared" si="12"/>
        <v>-1188107</v>
      </c>
      <c r="L55" s="23">
        <f t="shared" si="12"/>
        <v>-4645060</v>
      </c>
      <c r="M55" s="23">
        <f t="shared" si="12"/>
        <v>3959704</v>
      </c>
      <c r="N55" s="23">
        <f t="shared" si="12"/>
        <v>530127</v>
      </c>
      <c r="O55" s="23">
        <f t="shared" si="0"/>
        <v>3234720</v>
      </c>
      <c r="P55" s="42">
        <f xml:space="preserve"> +P30 +P54</f>
        <v>0</v>
      </c>
      <c r="Q55" s="23">
        <f t="shared" si="1"/>
        <v>3234720</v>
      </c>
    </row>
    <row r="56" spans="2:17" ht="14.25">
      <c r="B56" s="34" t="s">
        <v>134</v>
      </c>
      <c r="C56" s="21" t="s">
        <v>135</v>
      </c>
      <c r="D56" s="22"/>
      <c r="E56" s="23">
        <v>14468281</v>
      </c>
      <c r="F56" s="23">
        <v>90013491</v>
      </c>
      <c r="G56" s="23">
        <v>4691107</v>
      </c>
      <c r="H56" s="23">
        <v>-1697402</v>
      </c>
      <c r="I56" s="23">
        <v>4393995</v>
      </c>
      <c r="J56" s="23">
        <v>20738376</v>
      </c>
      <c r="K56" s="23">
        <v>-3147065</v>
      </c>
      <c r="L56" s="23">
        <v>-6142684</v>
      </c>
      <c r="M56" s="23">
        <v>57297259</v>
      </c>
      <c r="N56" s="23">
        <v>528540</v>
      </c>
      <c r="O56" s="23">
        <f t="shared" si="0"/>
        <v>181143898</v>
      </c>
      <c r="P56" s="42"/>
      <c r="Q56" s="23">
        <f t="shared" si="1"/>
        <v>181143898</v>
      </c>
    </row>
    <row r="57" spans="2:17" ht="14.25">
      <c r="B57" s="35"/>
      <c r="C57" s="21" t="s">
        <v>136</v>
      </c>
      <c r="D57" s="22"/>
      <c r="E57" s="23">
        <f t="shared" ref="E57:N57" si="13" xml:space="preserve"> +E55 +E56</f>
        <v>24679801</v>
      </c>
      <c r="F57" s="23">
        <f t="shared" si="13"/>
        <v>88856892</v>
      </c>
      <c r="G57" s="23">
        <f t="shared" si="13"/>
        <v>4628830</v>
      </c>
      <c r="H57" s="23">
        <f t="shared" si="13"/>
        <v>-1494713</v>
      </c>
      <c r="I57" s="23">
        <f t="shared" si="13"/>
        <v>4143694</v>
      </c>
      <c r="J57" s="23">
        <f t="shared" si="13"/>
        <v>16371400</v>
      </c>
      <c r="K57" s="23">
        <f t="shared" si="13"/>
        <v>-4335172</v>
      </c>
      <c r="L57" s="23">
        <f t="shared" si="13"/>
        <v>-10787744</v>
      </c>
      <c r="M57" s="23">
        <f t="shared" si="13"/>
        <v>61256963</v>
      </c>
      <c r="N57" s="23">
        <f t="shared" si="13"/>
        <v>1058667</v>
      </c>
      <c r="O57" s="23">
        <f t="shared" si="0"/>
        <v>184378618</v>
      </c>
      <c r="P57" s="42">
        <f xml:space="preserve"> +P55 +P56</f>
        <v>0</v>
      </c>
      <c r="Q57" s="23">
        <f t="shared" si="1"/>
        <v>184378618</v>
      </c>
    </row>
    <row r="58" spans="2:17" ht="14.25">
      <c r="B58" s="35"/>
      <c r="C58" s="21" t="s">
        <v>137</v>
      </c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>
        <f t="shared" si="0"/>
        <v>0</v>
      </c>
      <c r="P58" s="42"/>
      <c r="Q58" s="23">
        <f t="shared" si="1"/>
        <v>0</v>
      </c>
    </row>
    <row r="59" spans="2:17" ht="14.25">
      <c r="B59" s="35"/>
      <c r="C59" s="21" t="s">
        <v>138</v>
      </c>
      <c r="D59" s="22"/>
      <c r="E59" s="23"/>
      <c r="F59" s="23">
        <v>800000</v>
      </c>
      <c r="G59" s="23"/>
      <c r="H59" s="23"/>
      <c r="I59" s="23"/>
      <c r="J59" s="23">
        <v>3500000</v>
      </c>
      <c r="K59" s="23"/>
      <c r="L59" s="23">
        <v>4700000</v>
      </c>
      <c r="M59" s="23">
        <v>400000</v>
      </c>
      <c r="N59" s="23"/>
      <c r="O59" s="23">
        <f t="shared" si="0"/>
        <v>9400000</v>
      </c>
      <c r="P59" s="42"/>
      <c r="Q59" s="23">
        <f t="shared" si="1"/>
        <v>9400000</v>
      </c>
    </row>
    <row r="60" spans="2:17" ht="14.25">
      <c r="B60" s="35"/>
      <c r="C60" s="21" t="s">
        <v>142</v>
      </c>
      <c r="D60" s="22"/>
      <c r="E60" s="23">
        <v>4831094</v>
      </c>
      <c r="F60" s="23"/>
      <c r="G60" s="23">
        <v>500000</v>
      </c>
      <c r="H60" s="23">
        <v>500000</v>
      </c>
      <c r="I60" s="23"/>
      <c r="J60" s="23">
        <v>264600</v>
      </c>
      <c r="K60" s="23">
        <v>500000</v>
      </c>
      <c r="L60" s="23">
        <v>855000</v>
      </c>
      <c r="M60" s="23"/>
      <c r="N60" s="23">
        <v>500000</v>
      </c>
      <c r="O60" s="23">
        <f t="shared" si="0"/>
        <v>7950694</v>
      </c>
      <c r="P60" s="42"/>
      <c r="Q60" s="23">
        <f t="shared" si="1"/>
        <v>7950694</v>
      </c>
    </row>
    <row r="61" spans="2:17" ht="14.25">
      <c r="B61" s="36"/>
      <c r="C61" s="57" t="s">
        <v>199</v>
      </c>
      <c r="D61" s="22"/>
      <c r="E61" s="23">
        <f t="shared" ref="E61:N61" si="14" xml:space="preserve"> +E57 +E58 +E59 - E60</f>
        <v>19848707</v>
      </c>
      <c r="F61" s="23">
        <f t="shared" si="14"/>
        <v>89656892</v>
      </c>
      <c r="G61" s="23">
        <f t="shared" si="14"/>
        <v>4128830</v>
      </c>
      <c r="H61" s="23">
        <f t="shared" si="14"/>
        <v>-1994713</v>
      </c>
      <c r="I61" s="23">
        <f t="shared" si="14"/>
        <v>4143694</v>
      </c>
      <c r="J61" s="23">
        <f t="shared" si="14"/>
        <v>19606800</v>
      </c>
      <c r="K61" s="23">
        <f t="shared" si="14"/>
        <v>-4835172</v>
      </c>
      <c r="L61" s="23">
        <f t="shared" si="14"/>
        <v>-6942744</v>
      </c>
      <c r="M61" s="23">
        <f t="shared" si="14"/>
        <v>61656963</v>
      </c>
      <c r="N61" s="23">
        <f t="shared" si="14"/>
        <v>558667</v>
      </c>
      <c r="O61" s="23">
        <f t="shared" si="0"/>
        <v>185827924</v>
      </c>
      <c r="P61" s="42">
        <f xml:space="preserve"> +P57 +P58 +P59 - P60</f>
        <v>0</v>
      </c>
      <c r="Q61" s="23">
        <f t="shared" si="1"/>
        <v>185827924</v>
      </c>
    </row>
  </sheetData>
  <mergeCells count="13">
    <mergeCell ref="B56:B61"/>
    <mergeCell ref="B23:B29"/>
    <mergeCell ref="C23:C25"/>
    <mergeCell ref="C26:C28"/>
    <mergeCell ref="B31:B54"/>
    <mergeCell ref="C31:C41"/>
    <mergeCell ref="C42:C53"/>
    <mergeCell ref="B3:Q3"/>
    <mergeCell ref="B5:Q5"/>
    <mergeCell ref="B7:D7"/>
    <mergeCell ref="B8:B22"/>
    <mergeCell ref="C8:C11"/>
    <mergeCell ref="C12:C21"/>
  </mergeCells>
  <phoneticPr fontId="2"/>
  <pageMargins left="0.51181102362204722" right="0.31496062992125984" top="0.74803149606299213" bottom="0.74803149606299213" header="0.31496062992125984" footer="0.31496062992125984"/>
  <pageSetup paperSize="9" scale="5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2"/>
  <sheetViews>
    <sheetView showGridLines="0" workbookViewId="0">
      <selection activeCell="B1" sqref="B1"/>
    </sheetView>
  </sheetViews>
  <sheetFormatPr defaultRowHeight="13.5"/>
  <cols>
    <col min="1" max="3" width="2.875" customWidth="1"/>
    <col min="4" max="4" width="51.25" customWidth="1"/>
    <col min="5" max="7" width="20.75" customWidth="1"/>
  </cols>
  <sheetData>
    <row r="1" spans="2:7" ht="21">
      <c r="B1" s="25" t="s">
        <v>177</v>
      </c>
      <c r="C1" s="1"/>
      <c r="D1" s="1"/>
      <c r="E1" s="2"/>
      <c r="F1" s="2"/>
      <c r="G1" s="3" t="s">
        <v>0</v>
      </c>
    </row>
    <row r="2" spans="2:7" ht="21">
      <c r="B2" s="28" t="s">
        <v>1</v>
      </c>
      <c r="C2" s="28"/>
      <c r="D2" s="28"/>
      <c r="E2" s="28"/>
      <c r="F2" s="28"/>
      <c r="G2" s="28"/>
    </row>
    <row r="3" spans="2:7" ht="21">
      <c r="B3" s="29" t="s">
        <v>2</v>
      </c>
      <c r="C3" s="29"/>
      <c r="D3" s="29"/>
      <c r="E3" s="29"/>
      <c r="F3" s="29"/>
      <c r="G3" s="29"/>
    </row>
    <row r="4" spans="2:7" ht="15.75">
      <c r="B4" s="4"/>
      <c r="C4" s="4"/>
      <c r="D4" s="4"/>
      <c r="E4" s="4"/>
      <c r="F4" s="2"/>
      <c r="G4" s="4" t="s">
        <v>3</v>
      </c>
    </row>
    <row r="5" spans="2:7" ht="14.25">
      <c r="B5" s="30" t="s">
        <v>4</v>
      </c>
      <c r="C5" s="30"/>
      <c r="D5" s="30"/>
      <c r="E5" s="5" t="s">
        <v>5</v>
      </c>
      <c r="F5" s="5" t="s">
        <v>6</v>
      </c>
      <c r="G5" s="5" t="s">
        <v>7</v>
      </c>
    </row>
    <row r="6" spans="2:7" ht="14.25">
      <c r="B6" s="31" t="s">
        <v>8</v>
      </c>
      <c r="C6" s="31" t="s">
        <v>9</v>
      </c>
      <c r="D6" s="6" t="s">
        <v>10</v>
      </c>
      <c r="E6" s="7">
        <f>+E7</f>
        <v>0</v>
      </c>
      <c r="F6" s="7">
        <f>+F7</f>
        <v>0</v>
      </c>
      <c r="G6" s="7">
        <f>E6-F6</f>
        <v>0</v>
      </c>
    </row>
    <row r="7" spans="2:7" ht="14.25">
      <c r="B7" s="32"/>
      <c r="C7" s="32"/>
      <c r="D7" s="8" t="s">
        <v>11</v>
      </c>
      <c r="E7" s="9">
        <f>+E8</f>
        <v>0</v>
      </c>
      <c r="F7" s="9">
        <f>+F8</f>
        <v>0</v>
      </c>
      <c r="G7" s="9">
        <f t="shared" ref="G7:G70" si="0">E7-F7</f>
        <v>0</v>
      </c>
    </row>
    <row r="8" spans="2:7" ht="14.25">
      <c r="B8" s="32"/>
      <c r="C8" s="32"/>
      <c r="D8" s="8" t="s">
        <v>12</v>
      </c>
      <c r="E8" s="9"/>
      <c r="F8" s="9"/>
      <c r="G8" s="9">
        <f t="shared" si="0"/>
        <v>0</v>
      </c>
    </row>
    <row r="9" spans="2:7" ht="14.25">
      <c r="B9" s="32"/>
      <c r="C9" s="32"/>
      <c r="D9" s="8" t="s">
        <v>13</v>
      </c>
      <c r="E9" s="9">
        <f>+E10+E14+E15</f>
        <v>3667520</v>
      </c>
      <c r="F9" s="9">
        <f>+F10+F14+F15</f>
        <v>0</v>
      </c>
      <c r="G9" s="9">
        <f t="shared" si="0"/>
        <v>3667520</v>
      </c>
    </row>
    <row r="10" spans="2:7" ht="14.25">
      <c r="B10" s="32"/>
      <c r="C10" s="32"/>
      <c r="D10" s="8" t="s">
        <v>14</v>
      </c>
      <c r="E10" s="9">
        <f>+E11+E12+E13</f>
        <v>0</v>
      </c>
      <c r="F10" s="9">
        <f>+F11+F12+F13</f>
        <v>0</v>
      </c>
      <c r="G10" s="9">
        <f t="shared" si="0"/>
        <v>0</v>
      </c>
    </row>
    <row r="11" spans="2:7" ht="14.25">
      <c r="B11" s="32"/>
      <c r="C11" s="32"/>
      <c r="D11" s="8" t="s">
        <v>15</v>
      </c>
      <c r="E11" s="9"/>
      <c r="F11" s="9"/>
      <c r="G11" s="9">
        <f t="shared" si="0"/>
        <v>0</v>
      </c>
    </row>
    <row r="12" spans="2:7" ht="14.25">
      <c r="B12" s="32"/>
      <c r="C12" s="32"/>
      <c r="D12" s="8" t="s">
        <v>16</v>
      </c>
      <c r="E12" s="9"/>
      <c r="F12" s="9"/>
      <c r="G12" s="9">
        <f t="shared" si="0"/>
        <v>0</v>
      </c>
    </row>
    <row r="13" spans="2:7" ht="14.25">
      <c r="B13" s="32"/>
      <c r="C13" s="32"/>
      <c r="D13" s="8" t="s">
        <v>17</v>
      </c>
      <c r="E13" s="9"/>
      <c r="F13" s="9"/>
      <c r="G13" s="9">
        <f t="shared" si="0"/>
        <v>0</v>
      </c>
    </row>
    <row r="14" spans="2:7" ht="14.25">
      <c r="B14" s="32"/>
      <c r="C14" s="32"/>
      <c r="D14" s="8" t="s">
        <v>18</v>
      </c>
      <c r="E14" s="9"/>
      <c r="F14" s="9"/>
      <c r="G14" s="9">
        <f t="shared" si="0"/>
        <v>0</v>
      </c>
    </row>
    <row r="15" spans="2:7" ht="14.25">
      <c r="B15" s="32"/>
      <c r="C15" s="32"/>
      <c r="D15" s="8" t="s">
        <v>19</v>
      </c>
      <c r="E15" s="9">
        <f>+E16+E17</f>
        <v>3667520</v>
      </c>
      <c r="F15" s="9">
        <f>+F16+F17</f>
        <v>0</v>
      </c>
      <c r="G15" s="9">
        <f t="shared" si="0"/>
        <v>3667520</v>
      </c>
    </row>
    <row r="16" spans="2:7" ht="14.25">
      <c r="B16" s="32"/>
      <c r="C16" s="32"/>
      <c r="D16" s="8" t="s">
        <v>20</v>
      </c>
      <c r="E16" s="9">
        <v>3667520</v>
      </c>
      <c r="F16" s="9"/>
      <c r="G16" s="9">
        <f t="shared" si="0"/>
        <v>3667520</v>
      </c>
    </row>
    <row r="17" spans="2:7" ht="14.25">
      <c r="B17" s="32"/>
      <c r="C17" s="32"/>
      <c r="D17" s="8" t="s">
        <v>21</v>
      </c>
      <c r="E17" s="9"/>
      <c r="F17" s="9"/>
      <c r="G17" s="9">
        <f t="shared" si="0"/>
        <v>0</v>
      </c>
    </row>
    <row r="18" spans="2:7" ht="14.25">
      <c r="B18" s="32"/>
      <c r="C18" s="32"/>
      <c r="D18" s="8" t="s">
        <v>22</v>
      </c>
      <c r="E18" s="9">
        <v>300000</v>
      </c>
      <c r="F18" s="9"/>
      <c r="G18" s="9">
        <f t="shared" si="0"/>
        <v>300000</v>
      </c>
    </row>
    <row r="19" spans="2:7" ht="14.25">
      <c r="B19" s="32"/>
      <c r="C19" s="33"/>
      <c r="D19" s="10" t="s">
        <v>23</v>
      </c>
      <c r="E19" s="11">
        <f>+E6+E9+E18</f>
        <v>3967520</v>
      </c>
      <c r="F19" s="11">
        <f>+F6+F9+F18</f>
        <v>0</v>
      </c>
      <c r="G19" s="11">
        <f t="shared" si="0"/>
        <v>3967520</v>
      </c>
    </row>
    <row r="20" spans="2:7" ht="14.25">
      <c r="B20" s="32"/>
      <c r="C20" s="31" t="s">
        <v>24</v>
      </c>
      <c r="D20" s="8" t="s">
        <v>25</v>
      </c>
      <c r="E20" s="9">
        <f>+E21+E22+E23+E24+E25+E26+E27</f>
        <v>16059145</v>
      </c>
      <c r="F20" s="9">
        <f>+F21+F22+F23+F24+F25+F26+F27</f>
        <v>14656812</v>
      </c>
      <c r="G20" s="9">
        <f t="shared" si="0"/>
        <v>1402333</v>
      </c>
    </row>
    <row r="21" spans="2:7" ht="14.25">
      <c r="B21" s="32"/>
      <c r="C21" s="32"/>
      <c r="D21" s="8" t="s">
        <v>26</v>
      </c>
      <c r="E21" s="9">
        <v>5074000</v>
      </c>
      <c r="F21" s="9">
        <v>4015000</v>
      </c>
      <c r="G21" s="9">
        <f t="shared" si="0"/>
        <v>1059000</v>
      </c>
    </row>
    <row r="22" spans="2:7" ht="14.25">
      <c r="B22" s="32"/>
      <c r="C22" s="32"/>
      <c r="D22" s="8" t="s">
        <v>27</v>
      </c>
      <c r="E22" s="9">
        <v>5640502</v>
      </c>
      <c r="F22" s="9">
        <v>6093802</v>
      </c>
      <c r="G22" s="9">
        <f t="shared" si="0"/>
        <v>-453300</v>
      </c>
    </row>
    <row r="23" spans="2:7" ht="14.25">
      <c r="B23" s="32"/>
      <c r="C23" s="32"/>
      <c r="D23" s="8" t="s">
        <v>28</v>
      </c>
      <c r="E23" s="9">
        <v>721100</v>
      </c>
      <c r="F23" s="9">
        <v>680750</v>
      </c>
      <c r="G23" s="9">
        <f t="shared" si="0"/>
        <v>40350</v>
      </c>
    </row>
    <row r="24" spans="2:7" ht="14.25">
      <c r="B24" s="32"/>
      <c r="C24" s="32"/>
      <c r="D24" s="8" t="s">
        <v>29</v>
      </c>
      <c r="E24" s="9">
        <v>664800</v>
      </c>
      <c r="F24" s="9">
        <v>655000</v>
      </c>
      <c r="G24" s="9">
        <f t="shared" si="0"/>
        <v>9800</v>
      </c>
    </row>
    <row r="25" spans="2:7" ht="14.25">
      <c r="B25" s="32"/>
      <c r="C25" s="32"/>
      <c r="D25" s="8" t="s">
        <v>30</v>
      </c>
      <c r="E25" s="9">
        <v>2483409</v>
      </c>
      <c r="F25" s="9">
        <v>1796982</v>
      </c>
      <c r="G25" s="9">
        <f t="shared" si="0"/>
        <v>686427</v>
      </c>
    </row>
    <row r="26" spans="2:7" ht="14.25">
      <c r="B26" s="32"/>
      <c r="C26" s="32"/>
      <c r="D26" s="8" t="s">
        <v>31</v>
      </c>
      <c r="E26" s="9">
        <v>89000</v>
      </c>
      <c r="F26" s="9">
        <v>134100</v>
      </c>
      <c r="G26" s="9">
        <f t="shared" si="0"/>
        <v>-45100</v>
      </c>
    </row>
    <row r="27" spans="2:7" ht="14.25">
      <c r="B27" s="32"/>
      <c r="C27" s="32"/>
      <c r="D27" s="8" t="s">
        <v>32</v>
      </c>
      <c r="E27" s="9">
        <v>1386334</v>
      </c>
      <c r="F27" s="9">
        <v>1281178</v>
      </c>
      <c r="G27" s="9">
        <f t="shared" si="0"/>
        <v>105156</v>
      </c>
    </row>
    <row r="28" spans="2:7" ht="14.25">
      <c r="B28" s="32"/>
      <c r="C28" s="32"/>
      <c r="D28" s="8" t="s">
        <v>33</v>
      </c>
      <c r="E28" s="9">
        <f>+E29+E30+E31+E32+E33+E34+E35+E36+E37+E38+E39+E40</f>
        <v>0</v>
      </c>
      <c r="F28" s="9">
        <f>+F29+F30+F31+F32+F33+F34+F35+F36+F37+F38+F39+F40</f>
        <v>0</v>
      </c>
      <c r="G28" s="9">
        <f t="shared" si="0"/>
        <v>0</v>
      </c>
    </row>
    <row r="29" spans="2:7" ht="14.25">
      <c r="B29" s="32"/>
      <c r="C29" s="32"/>
      <c r="D29" s="8" t="s">
        <v>34</v>
      </c>
      <c r="E29" s="9"/>
      <c r="F29" s="9"/>
      <c r="G29" s="9">
        <f t="shared" si="0"/>
        <v>0</v>
      </c>
    </row>
    <row r="30" spans="2:7" ht="14.25">
      <c r="B30" s="32"/>
      <c r="C30" s="32"/>
      <c r="D30" s="8" t="s">
        <v>35</v>
      </c>
      <c r="E30" s="9"/>
      <c r="F30" s="9"/>
      <c r="G30" s="9">
        <f t="shared" si="0"/>
        <v>0</v>
      </c>
    </row>
    <row r="31" spans="2:7" ht="14.25">
      <c r="B31" s="32"/>
      <c r="C31" s="32"/>
      <c r="D31" s="8" t="s">
        <v>36</v>
      </c>
      <c r="E31" s="9"/>
      <c r="F31" s="9"/>
      <c r="G31" s="9">
        <f t="shared" si="0"/>
        <v>0</v>
      </c>
    </row>
    <row r="32" spans="2:7" ht="14.25">
      <c r="B32" s="32"/>
      <c r="C32" s="32"/>
      <c r="D32" s="8" t="s">
        <v>37</v>
      </c>
      <c r="E32" s="9"/>
      <c r="F32" s="9"/>
      <c r="G32" s="9">
        <f t="shared" si="0"/>
        <v>0</v>
      </c>
    </row>
    <row r="33" spans="2:7" ht="14.25">
      <c r="B33" s="32"/>
      <c r="C33" s="32"/>
      <c r="D33" s="8" t="s">
        <v>38</v>
      </c>
      <c r="E33" s="9"/>
      <c r="F33" s="9"/>
      <c r="G33" s="9">
        <f t="shared" si="0"/>
        <v>0</v>
      </c>
    </row>
    <row r="34" spans="2:7" ht="14.25">
      <c r="B34" s="32"/>
      <c r="C34" s="32"/>
      <c r="D34" s="8" t="s">
        <v>39</v>
      </c>
      <c r="E34" s="9"/>
      <c r="F34" s="9"/>
      <c r="G34" s="9">
        <f t="shared" si="0"/>
        <v>0</v>
      </c>
    </row>
    <row r="35" spans="2:7" ht="14.25">
      <c r="B35" s="32"/>
      <c r="C35" s="32"/>
      <c r="D35" s="8" t="s">
        <v>40</v>
      </c>
      <c r="E35" s="9"/>
      <c r="F35" s="9"/>
      <c r="G35" s="9">
        <f t="shared" si="0"/>
        <v>0</v>
      </c>
    </row>
    <row r="36" spans="2:7" ht="14.25">
      <c r="B36" s="32"/>
      <c r="C36" s="32"/>
      <c r="D36" s="8" t="s">
        <v>41</v>
      </c>
      <c r="E36" s="9"/>
      <c r="F36" s="9"/>
      <c r="G36" s="9">
        <f t="shared" si="0"/>
        <v>0</v>
      </c>
    </row>
    <row r="37" spans="2:7" ht="14.25">
      <c r="B37" s="32"/>
      <c r="C37" s="32"/>
      <c r="D37" s="8" t="s">
        <v>42</v>
      </c>
      <c r="E37" s="9"/>
      <c r="F37" s="9"/>
      <c r="G37" s="9">
        <f t="shared" si="0"/>
        <v>0</v>
      </c>
    </row>
    <row r="38" spans="2:7" ht="14.25">
      <c r="B38" s="32"/>
      <c r="C38" s="32"/>
      <c r="D38" s="8" t="s">
        <v>43</v>
      </c>
      <c r="E38" s="9"/>
      <c r="F38" s="9"/>
      <c r="G38" s="9">
        <f t="shared" si="0"/>
        <v>0</v>
      </c>
    </row>
    <row r="39" spans="2:7" ht="14.25">
      <c r="B39" s="32"/>
      <c r="C39" s="32"/>
      <c r="D39" s="8" t="s">
        <v>44</v>
      </c>
      <c r="E39" s="9"/>
      <c r="F39" s="9"/>
      <c r="G39" s="9">
        <f t="shared" si="0"/>
        <v>0</v>
      </c>
    </row>
    <row r="40" spans="2:7" ht="14.25">
      <c r="B40" s="32"/>
      <c r="C40" s="32"/>
      <c r="D40" s="8" t="s">
        <v>45</v>
      </c>
      <c r="E40" s="9"/>
      <c r="F40" s="9"/>
      <c r="G40" s="9">
        <f t="shared" si="0"/>
        <v>0</v>
      </c>
    </row>
    <row r="41" spans="2:7" ht="14.25">
      <c r="B41" s="32"/>
      <c r="C41" s="32"/>
      <c r="D41" s="8" t="s">
        <v>46</v>
      </c>
      <c r="E41" s="9">
        <f>+E42+E43+E44+E45+E46+E47+E48+E49+E50+E51+E52+E53+E54+E55+E56+E57+E58+E59+E60+E61+E62</f>
        <v>5253319</v>
      </c>
      <c r="F41" s="9">
        <f>+F42+F43+F44+F45+F46+F47+F48+F49+F50+F51+F52+F53+F54+F55+F56+F57+F58+F59+F60+F61+F62</f>
        <v>7224374</v>
      </c>
      <c r="G41" s="9">
        <f t="shared" si="0"/>
        <v>-1971055</v>
      </c>
    </row>
    <row r="42" spans="2:7" ht="14.25">
      <c r="B42" s="32"/>
      <c r="C42" s="32"/>
      <c r="D42" s="8" t="s">
        <v>47</v>
      </c>
      <c r="E42" s="9">
        <v>71920</v>
      </c>
      <c r="F42" s="9">
        <v>13766</v>
      </c>
      <c r="G42" s="9">
        <f t="shared" si="0"/>
        <v>58154</v>
      </c>
    </row>
    <row r="43" spans="2:7" ht="14.25">
      <c r="B43" s="32"/>
      <c r="C43" s="32"/>
      <c r="D43" s="8" t="s">
        <v>48</v>
      </c>
      <c r="E43" s="9"/>
      <c r="F43" s="9"/>
      <c r="G43" s="9">
        <f t="shared" si="0"/>
        <v>0</v>
      </c>
    </row>
    <row r="44" spans="2:7" ht="14.25">
      <c r="B44" s="32"/>
      <c r="C44" s="32"/>
      <c r="D44" s="8" t="s">
        <v>49</v>
      </c>
      <c r="E44" s="9">
        <v>67840</v>
      </c>
      <c r="F44" s="9">
        <v>621950</v>
      </c>
      <c r="G44" s="9">
        <f t="shared" si="0"/>
        <v>-554110</v>
      </c>
    </row>
    <row r="45" spans="2:7" ht="14.25">
      <c r="B45" s="32"/>
      <c r="C45" s="32"/>
      <c r="D45" s="8" t="s">
        <v>50</v>
      </c>
      <c r="E45" s="9">
        <v>1391610</v>
      </c>
      <c r="F45" s="9">
        <v>3239749</v>
      </c>
      <c r="G45" s="9">
        <f t="shared" si="0"/>
        <v>-1848139</v>
      </c>
    </row>
    <row r="46" spans="2:7" ht="14.25">
      <c r="B46" s="32"/>
      <c r="C46" s="32"/>
      <c r="D46" s="8" t="s">
        <v>51</v>
      </c>
      <c r="E46" s="9">
        <v>435784</v>
      </c>
      <c r="F46" s="9">
        <v>188689</v>
      </c>
      <c r="G46" s="9">
        <f t="shared" si="0"/>
        <v>247095</v>
      </c>
    </row>
    <row r="47" spans="2:7" ht="14.25">
      <c r="B47" s="32"/>
      <c r="C47" s="32"/>
      <c r="D47" s="8" t="s">
        <v>52</v>
      </c>
      <c r="E47" s="9">
        <v>461143</v>
      </c>
      <c r="F47" s="9">
        <v>441148</v>
      </c>
      <c r="G47" s="9">
        <f t="shared" si="0"/>
        <v>19995</v>
      </c>
    </row>
    <row r="48" spans="2:7" ht="14.25">
      <c r="B48" s="32"/>
      <c r="C48" s="32"/>
      <c r="D48" s="8" t="s">
        <v>38</v>
      </c>
      <c r="E48" s="9">
        <v>323633</v>
      </c>
      <c r="F48" s="9">
        <v>306895</v>
      </c>
      <c r="G48" s="9">
        <f t="shared" si="0"/>
        <v>16738</v>
      </c>
    </row>
    <row r="49" spans="2:7" ht="14.25">
      <c r="B49" s="32"/>
      <c r="C49" s="32"/>
      <c r="D49" s="8" t="s">
        <v>53</v>
      </c>
      <c r="E49" s="9">
        <v>4650</v>
      </c>
      <c r="F49" s="9">
        <v>24372</v>
      </c>
      <c r="G49" s="9">
        <f t="shared" si="0"/>
        <v>-19722</v>
      </c>
    </row>
    <row r="50" spans="2:7" ht="14.25">
      <c r="B50" s="32"/>
      <c r="C50" s="32"/>
      <c r="D50" s="8" t="s">
        <v>54</v>
      </c>
      <c r="E50" s="9">
        <v>385706</v>
      </c>
      <c r="F50" s="9">
        <v>367669</v>
      </c>
      <c r="G50" s="9">
        <f t="shared" si="0"/>
        <v>18037</v>
      </c>
    </row>
    <row r="51" spans="2:7" ht="14.25">
      <c r="B51" s="32"/>
      <c r="C51" s="32"/>
      <c r="D51" s="8" t="s">
        <v>55</v>
      </c>
      <c r="E51" s="9">
        <v>45400</v>
      </c>
      <c r="F51" s="9">
        <v>65890</v>
      </c>
      <c r="G51" s="9">
        <f t="shared" si="0"/>
        <v>-20490</v>
      </c>
    </row>
    <row r="52" spans="2:7" ht="14.25">
      <c r="B52" s="32"/>
      <c r="C52" s="32"/>
      <c r="D52" s="8" t="s">
        <v>56</v>
      </c>
      <c r="E52" s="9">
        <v>503869</v>
      </c>
      <c r="F52" s="9">
        <v>508778</v>
      </c>
      <c r="G52" s="9">
        <f t="shared" si="0"/>
        <v>-4909</v>
      </c>
    </row>
    <row r="53" spans="2:7" ht="14.25">
      <c r="B53" s="32"/>
      <c r="C53" s="32"/>
      <c r="D53" s="8" t="s">
        <v>57</v>
      </c>
      <c r="E53" s="9">
        <v>185668</v>
      </c>
      <c r="F53" s="9">
        <v>199876</v>
      </c>
      <c r="G53" s="9">
        <f t="shared" si="0"/>
        <v>-14208</v>
      </c>
    </row>
    <row r="54" spans="2:7" ht="14.25">
      <c r="B54" s="32"/>
      <c r="C54" s="32"/>
      <c r="D54" s="8" t="s">
        <v>58</v>
      </c>
      <c r="E54" s="9">
        <v>186048</v>
      </c>
      <c r="F54" s="9">
        <v>656956</v>
      </c>
      <c r="G54" s="9">
        <f t="shared" si="0"/>
        <v>-470908</v>
      </c>
    </row>
    <row r="55" spans="2:7" ht="14.25">
      <c r="B55" s="32"/>
      <c r="C55" s="32"/>
      <c r="D55" s="8" t="s">
        <v>40</v>
      </c>
      <c r="E55" s="9">
        <v>59708</v>
      </c>
      <c r="F55" s="9">
        <v>54626</v>
      </c>
      <c r="G55" s="9">
        <f t="shared" si="0"/>
        <v>5082</v>
      </c>
    </row>
    <row r="56" spans="2:7" ht="14.25">
      <c r="B56" s="32"/>
      <c r="C56" s="32"/>
      <c r="D56" s="8" t="s">
        <v>41</v>
      </c>
      <c r="E56" s="9">
        <v>605139</v>
      </c>
      <c r="F56" s="9">
        <v>37998</v>
      </c>
      <c r="G56" s="9">
        <f t="shared" si="0"/>
        <v>567141</v>
      </c>
    </row>
    <row r="57" spans="2:7" ht="14.25">
      <c r="B57" s="32"/>
      <c r="C57" s="32"/>
      <c r="D57" s="8" t="s">
        <v>59</v>
      </c>
      <c r="E57" s="9"/>
      <c r="F57" s="9"/>
      <c r="G57" s="9">
        <f t="shared" si="0"/>
        <v>0</v>
      </c>
    </row>
    <row r="58" spans="2:7" ht="14.25">
      <c r="B58" s="32"/>
      <c r="C58" s="32"/>
      <c r="D58" s="8" t="s">
        <v>60</v>
      </c>
      <c r="E58" s="9">
        <v>24635</v>
      </c>
      <c r="F58" s="9">
        <v>91080</v>
      </c>
      <c r="G58" s="9">
        <f t="shared" si="0"/>
        <v>-66445</v>
      </c>
    </row>
    <row r="59" spans="2:7" ht="14.25">
      <c r="B59" s="32"/>
      <c r="C59" s="32"/>
      <c r="D59" s="8" t="s">
        <v>61</v>
      </c>
      <c r="E59" s="9">
        <v>202187</v>
      </c>
      <c r="F59" s="9">
        <v>249828</v>
      </c>
      <c r="G59" s="9">
        <f t="shared" si="0"/>
        <v>-47641</v>
      </c>
    </row>
    <row r="60" spans="2:7" ht="14.25">
      <c r="B60" s="32"/>
      <c r="C60" s="32"/>
      <c r="D60" s="8" t="s">
        <v>62</v>
      </c>
      <c r="E60" s="9"/>
      <c r="F60" s="9"/>
      <c r="G60" s="9">
        <f t="shared" si="0"/>
        <v>0</v>
      </c>
    </row>
    <row r="61" spans="2:7" ht="14.25">
      <c r="B61" s="32"/>
      <c r="C61" s="32"/>
      <c r="D61" s="8" t="s">
        <v>63</v>
      </c>
      <c r="E61" s="9">
        <v>105300</v>
      </c>
      <c r="F61" s="9">
        <v>50300</v>
      </c>
      <c r="G61" s="9">
        <f t="shared" si="0"/>
        <v>55000</v>
      </c>
    </row>
    <row r="62" spans="2:7" ht="14.25">
      <c r="B62" s="32"/>
      <c r="C62" s="32"/>
      <c r="D62" s="8" t="s">
        <v>45</v>
      </c>
      <c r="E62" s="9">
        <v>193079</v>
      </c>
      <c r="F62" s="9">
        <v>104804</v>
      </c>
      <c r="G62" s="9">
        <f t="shared" si="0"/>
        <v>88275</v>
      </c>
    </row>
    <row r="63" spans="2:7" ht="14.25">
      <c r="B63" s="32"/>
      <c r="C63" s="32"/>
      <c r="D63" s="8" t="s">
        <v>64</v>
      </c>
      <c r="E63" s="9">
        <f>+E64</f>
        <v>0</v>
      </c>
      <c r="F63" s="9">
        <f>+F64</f>
        <v>0</v>
      </c>
      <c r="G63" s="9">
        <f t="shared" si="0"/>
        <v>0</v>
      </c>
    </row>
    <row r="64" spans="2:7" ht="14.25">
      <c r="B64" s="32"/>
      <c r="C64" s="32"/>
      <c r="D64" s="8" t="s">
        <v>65</v>
      </c>
      <c r="E64" s="9">
        <f>+E65+E66+E67-E68</f>
        <v>0</v>
      </c>
      <c r="F64" s="9">
        <f>+F65+F66+F67-F68</f>
        <v>0</v>
      </c>
      <c r="G64" s="9">
        <f t="shared" si="0"/>
        <v>0</v>
      </c>
    </row>
    <row r="65" spans="2:7" ht="14.25">
      <c r="B65" s="32"/>
      <c r="C65" s="32"/>
      <c r="D65" s="8" t="s">
        <v>66</v>
      </c>
      <c r="E65" s="9"/>
      <c r="F65" s="9"/>
      <c r="G65" s="9">
        <f t="shared" si="0"/>
        <v>0</v>
      </c>
    </row>
    <row r="66" spans="2:7" ht="14.25">
      <c r="B66" s="32"/>
      <c r="C66" s="32"/>
      <c r="D66" s="8" t="s">
        <v>67</v>
      </c>
      <c r="E66" s="9"/>
      <c r="F66" s="9"/>
      <c r="G66" s="9">
        <f t="shared" si="0"/>
        <v>0</v>
      </c>
    </row>
    <row r="67" spans="2:7" ht="14.25">
      <c r="B67" s="32"/>
      <c r="C67" s="32"/>
      <c r="D67" s="8" t="s">
        <v>68</v>
      </c>
      <c r="E67" s="9"/>
      <c r="F67" s="9"/>
      <c r="G67" s="9">
        <f t="shared" si="0"/>
        <v>0</v>
      </c>
    </row>
    <row r="68" spans="2:7" ht="14.25">
      <c r="B68" s="32"/>
      <c r="C68" s="32"/>
      <c r="D68" s="8" t="s">
        <v>69</v>
      </c>
      <c r="E68" s="9"/>
      <c r="F68" s="9"/>
      <c r="G68" s="9">
        <f t="shared" si="0"/>
        <v>0</v>
      </c>
    </row>
    <row r="69" spans="2:7" ht="14.25">
      <c r="B69" s="32"/>
      <c r="C69" s="32"/>
      <c r="D69" s="8" t="s">
        <v>70</v>
      </c>
      <c r="E69" s="9">
        <v>14355</v>
      </c>
      <c r="F69" s="9">
        <v>14355</v>
      </c>
      <c r="G69" s="9">
        <f t="shared" si="0"/>
        <v>0</v>
      </c>
    </row>
    <row r="70" spans="2:7" ht="14.25">
      <c r="B70" s="32"/>
      <c r="C70" s="32"/>
      <c r="D70" s="8" t="s">
        <v>71</v>
      </c>
      <c r="E70" s="9"/>
      <c r="F70" s="9"/>
      <c r="G70" s="9">
        <f t="shared" si="0"/>
        <v>0</v>
      </c>
    </row>
    <row r="71" spans="2:7" ht="14.25">
      <c r="B71" s="32"/>
      <c r="C71" s="32"/>
      <c r="D71" s="8" t="s">
        <v>72</v>
      </c>
      <c r="E71" s="9"/>
      <c r="F71" s="9"/>
      <c r="G71" s="9">
        <f t="shared" ref="G71:G134" si="1">E71-F71</f>
        <v>0</v>
      </c>
    </row>
    <row r="72" spans="2:7" ht="14.25">
      <c r="B72" s="32"/>
      <c r="C72" s="32"/>
      <c r="D72" s="8" t="s">
        <v>73</v>
      </c>
      <c r="E72" s="9"/>
      <c r="F72" s="9"/>
      <c r="G72" s="9">
        <f t="shared" si="1"/>
        <v>0</v>
      </c>
    </row>
    <row r="73" spans="2:7" ht="14.25">
      <c r="B73" s="32"/>
      <c r="C73" s="32"/>
      <c r="D73" s="8" t="s">
        <v>74</v>
      </c>
      <c r="E73" s="9"/>
      <c r="F73" s="9"/>
      <c r="G73" s="9">
        <f t="shared" si="1"/>
        <v>0</v>
      </c>
    </row>
    <row r="74" spans="2:7" ht="14.25">
      <c r="B74" s="32"/>
      <c r="C74" s="33"/>
      <c r="D74" s="10" t="s">
        <v>75</v>
      </c>
      <c r="E74" s="11">
        <f>+E20+E28+E41+E63+E69+E70+E71+E72+E73</f>
        <v>21326819</v>
      </c>
      <c r="F74" s="11">
        <f>+F20+F28+F41+F63+F69+F70+F71+F72+F73</f>
        <v>21895541</v>
      </c>
      <c r="G74" s="11">
        <f t="shared" si="1"/>
        <v>-568722</v>
      </c>
    </row>
    <row r="75" spans="2:7" ht="14.25">
      <c r="B75" s="33"/>
      <c r="C75" s="12" t="s">
        <v>76</v>
      </c>
      <c r="D75" s="13"/>
      <c r="E75" s="14">
        <f xml:space="preserve"> +E19 - E74</f>
        <v>-17359299</v>
      </c>
      <c r="F75" s="14">
        <f xml:space="preserve"> +F19 - F74</f>
        <v>-21895541</v>
      </c>
      <c r="G75" s="14">
        <f t="shared" si="1"/>
        <v>4536242</v>
      </c>
    </row>
    <row r="76" spans="2:7" ht="14.25">
      <c r="B76" s="31" t="s">
        <v>77</v>
      </c>
      <c r="C76" s="31" t="s">
        <v>9</v>
      </c>
      <c r="D76" s="8" t="s">
        <v>78</v>
      </c>
      <c r="E76" s="9">
        <v>31649</v>
      </c>
      <c r="F76" s="9">
        <v>35703</v>
      </c>
      <c r="G76" s="9">
        <f t="shared" si="1"/>
        <v>-4054</v>
      </c>
    </row>
    <row r="77" spans="2:7" ht="14.25">
      <c r="B77" s="32"/>
      <c r="C77" s="32"/>
      <c r="D77" s="8" t="s">
        <v>79</v>
      </c>
      <c r="E77" s="9">
        <f>+E78+E79</f>
        <v>68170</v>
      </c>
      <c r="F77" s="9">
        <f>+F78+F79</f>
        <v>5009000</v>
      </c>
      <c r="G77" s="9">
        <f t="shared" si="1"/>
        <v>-4940830</v>
      </c>
    </row>
    <row r="78" spans="2:7" ht="14.25">
      <c r="B78" s="32"/>
      <c r="C78" s="32"/>
      <c r="D78" s="8" t="s">
        <v>80</v>
      </c>
      <c r="E78" s="9"/>
      <c r="F78" s="9"/>
      <c r="G78" s="9">
        <f t="shared" si="1"/>
        <v>0</v>
      </c>
    </row>
    <row r="79" spans="2:7" ht="14.25">
      <c r="B79" s="32"/>
      <c r="C79" s="32"/>
      <c r="D79" s="8" t="s">
        <v>81</v>
      </c>
      <c r="E79" s="9">
        <v>68170</v>
      </c>
      <c r="F79" s="9">
        <v>5009000</v>
      </c>
      <c r="G79" s="9">
        <f t="shared" si="1"/>
        <v>-4940830</v>
      </c>
    </row>
    <row r="80" spans="2:7" ht="14.25">
      <c r="B80" s="32"/>
      <c r="C80" s="33"/>
      <c r="D80" s="10" t="s">
        <v>82</v>
      </c>
      <c r="E80" s="11">
        <f>+E76+E77</f>
        <v>99819</v>
      </c>
      <c r="F80" s="11">
        <f>+F76+F77</f>
        <v>5044703</v>
      </c>
      <c r="G80" s="11">
        <f t="shared" si="1"/>
        <v>-4944884</v>
      </c>
    </row>
    <row r="81" spans="2:7" ht="14.25">
      <c r="B81" s="32"/>
      <c r="C81" s="31" t="s">
        <v>24</v>
      </c>
      <c r="D81" s="8" t="s">
        <v>83</v>
      </c>
      <c r="E81" s="9"/>
      <c r="F81" s="9"/>
      <c r="G81" s="9">
        <f t="shared" si="1"/>
        <v>0</v>
      </c>
    </row>
    <row r="82" spans="2:7" ht="14.25">
      <c r="B82" s="32"/>
      <c r="C82" s="32"/>
      <c r="D82" s="8" t="s">
        <v>84</v>
      </c>
      <c r="E82" s="9">
        <f>+E83+E84+E85</f>
        <v>0</v>
      </c>
      <c r="F82" s="9">
        <f>+F83+F84+F85</f>
        <v>0</v>
      </c>
      <c r="G82" s="9">
        <f t="shared" si="1"/>
        <v>0</v>
      </c>
    </row>
    <row r="83" spans="2:7" ht="14.25">
      <c r="B83" s="32"/>
      <c r="C83" s="32"/>
      <c r="D83" s="8" t="s">
        <v>85</v>
      </c>
      <c r="E83" s="9"/>
      <c r="F83" s="9"/>
      <c r="G83" s="9">
        <f t="shared" si="1"/>
        <v>0</v>
      </c>
    </row>
    <row r="84" spans="2:7" ht="14.25">
      <c r="B84" s="32"/>
      <c r="C84" s="32"/>
      <c r="D84" s="8" t="s">
        <v>86</v>
      </c>
      <c r="E84" s="9"/>
      <c r="F84" s="9"/>
      <c r="G84" s="9">
        <f t="shared" si="1"/>
        <v>0</v>
      </c>
    </row>
    <row r="85" spans="2:7" ht="14.25">
      <c r="B85" s="32"/>
      <c r="C85" s="32"/>
      <c r="D85" s="8" t="s">
        <v>87</v>
      </c>
      <c r="E85" s="9"/>
      <c r="F85" s="9"/>
      <c r="G85" s="9">
        <f t="shared" si="1"/>
        <v>0</v>
      </c>
    </row>
    <row r="86" spans="2:7" ht="14.25">
      <c r="B86" s="32"/>
      <c r="C86" s="33"/>
      <c r="D86" s="10" t="s">
        <v>88</v>
      </c>
      <c r="E86" s="11">
        <f>+E81+E82</f>
        <v>0</v>
      </c>
      <c r="F86" s="11">
        <f>+F81+F82</f>
        <v>0</v>
      </c>
      <c r="G86" s="11">
        <f t="shared" si="1"/>
        <v>0</v>
      </c>
    </row>
    <row r="87" spans="2:7" ht="14.25">
      <c r="B87" s="33"/>
      <c r="C87" s="12" t="s">
        <v>89</v>
      </c>
      <c r="D87" s="15"/>
      <c r="E87" s="16">
        <f xml:space="preserve"> +E80 - E86</f>
        <v>99819</v>
      </c>
      <c r="F87" s="16">
        <f xml:space="preserve"> +F80 - F86</f>
        <v>5044703</v>
      </c>
      <c r="G87" s="16">
        <f t="shared" si="1"/>
        <v>-4944884</v>
      </c>
    </row>
    <row r="88" spans="2:7" ht="14.25">
      <c r="B88" s="12" t="s">
        <v>90</v>
      </c>
      <c r="C88" s="17"/>
      <c r="D88" s="13"/>
      <c r="E88" s="14">
        <f xml:space="preserve"> +E75 +E87</f>
        <v>-17259480</v>
      </c>
      <c r="F88" s="14">
        <f xml:space="preserve"> +F75 +F87</f>
        <v>-16850838</v>
      </c>
      <c r="G88" s="14">
        <f t="shared" si="1"/>
        <v>-408642</v>
      </c>
    </row>
    <row r="89" spans="2:7" ht="14.25">
      <c r="B89" s="31" t="s">
        <v>91</v>
      </c>
      <c r="C89" s="31" t="s">
        <v>9</v>
      </c>
      <c r="D89" s="8" t="s">
        <v>92</v>
      </c>
      <c r="E89" s="9">
        <f>+E90+E91+E92</f>
        <v>0</v>
      </c>
      <c r="F89" s="9">
        <f>+F90+F91+F92</f>
        <v>0</v>
      </c>
      <c r="G89" s="9">
        <f t="shared" si="1"/>
        <v>0</v>
      </c>
    </row>
    <row r="90" spans="2:7" ht="14.25">
      <c r="B90" s="32"/>
      <c r="C90" s="32"/>
      <c r="D90" s="8" t="s">
        <v>93</v>
      </c>
      <c r="E90" s="9"/>
      <c r="F90" s="9"/>
      <c r="G90" s="9">
        <f t="shared" si="1"/>
        <v>0</v>
      </c>
    </row>
    <row r="91" spans="2:7" ht="14.25">
      <c r="B91" s="32"/>
      <c r="C91" s="32"/>
      <c r="D91" s="8" t="s">
        <v>94</v>
      </c>
      <c r="E91" s="9"/>
      <c r="F91" s="9"/>
      <c r="G91" s="9">
        <f t="shared" si="1"/>
        <v>0</v>
      </c>
    </row>
    <row r="92" spans="2:7" ht="14.25">
      <c r="B92" s="32"/>
      <c r="C92" s="32"/>
      <c r="D92" s="8" t="s">
        <v>95</v>
      </c>
      <c r="E92" s="9"/>
      <c r="F92" s="9"/>
      <c r="G92" s="9">
        <f t="shared" si="1"/>
        <v>0</v>
      </c>
    </row>
    <row r="93" spans="2:7" ht="14.25">
      <c r="B93" s="32"/>
      <c r="C93" s="32"/>
      <c r="D93" s="8" t="s">
        <v>96</v>
      </c>
      <c r="E93" s="9">
        <f>+E94+E95</f>
        <v>0</v>
      </c>
      <c r="F93" s="9">
        <f>+F94+F95</f>
        <v>0</v>
      </c>
      <c r="G93" s="9">
        <f t="shared" si="1"/>
        <v>0</v>
      </c>
    </row>
    <row r="94" spans="2:7" ht="14.25">
      <c r="B94" s="32"/>
      <c r="C94" s="32"/>
      <c r="D94" s="8" t="s">
        <v>97</v>
      </c>
      <c r="E94" s="9"/>
      <c r="F94" s="9"/>
      <c r="G94" s="9">
        <f t="shared" si="1"/>
        <v>0</v>
      </c>
    </row>
    <row r="95" spans="2:7" ht="14.25">
      <c r="B95" s="32"/>
      <c r="C95" s="32"/>
      <c r="D95" s="8" t="s">
        <v>98</v>
      </c>
      <c r="E95" s="9"/>
      <c r="F95" s="9"/>
      <c r="G95" s="9">
        <f t="shared" si="1"/>
        <v>0</v>
      </c>
    </row>
    <row r="96" spans="2:7" ht="14.25">
      <c r="B96" s="32"/>
      <c r="C96" s="32"/>
      <c r="D96" s="8" t="s">
        <v>99</v>
      </c>
      <c r="E96" s="9"/>
      <c r="F96" s="9"/>
      <c r="G96" s="9">
        <f t="shared" si="1"/>
        <v>0</v>
      </c>
    </row>
    <row r="97" spans="2:7" ht="14.25">
      <c r="B97" s="32"/>
      <c r="C97" s="32"/>
      <c r="D97" s="8" t="s">
        <v>100</v>
      </c>
      <c r="E97" s="9">
        <f>+E98+E99+E100+E101</f>
        <v>0</v>
      </c>
      <c r="F97" s="9">
        <f>+F98+F99+F100+F101</f>
        <v>0</v>
      </c>
      <c r="G97" s="9">
        <f t="shared" si="1"/>
        <v>0</v>
      </c>
    </row>
    <row r="98" spans="2:7" ht="14.25">
      <c r="B98" s="32"/>
      <c r="C98" s="32"/>
      <c r="D98" s="8" t="s">
        <v>101</v>
      </c>
      <c r="E98" s="9"/>
      <c r="F98" s="9"/>
      <c r="G98" s="9">
        <f t="shared" si="1"/>
        <v>0</v>
      </c>
    </row>
    <row r="99" spans="2:7" ht="14.25">
      <c r="B99" s="32"/>
      <c r="C99" s="32"/>
      <c r="D99" s="8" t="s">
        <v>102</v>
      </c>
      <c r="E99" s="9"/>
      <c r="F99" s="9"/>
      <c r="G99" s="9">
        <f t="shared" si="1"/>
        <v>0</v>
      </c>
    </row>
    <row r="100" spans="2:7" ht="14.25">
      <c r="B100" s="32"/>
      <c r="C100" s="32"/>
      <c r="D100" s="8" t="s">
        <v>103</v>
      </c>
      <c r="E100" s="9"/>
      <c r="F100" s="9"/>
      <c r="G100" s="9">
        <f t="shared" si="1"/>
        <v>0</v>
      </c>
    </row>
    <row r="101" spans="2:7" ht="14.25">
      <c r="B101" s="32"/>
      <c r="C101" s="32"/>
      <c r="D101" s="8" t="s">
        <v>104</v>
      </c>
      <c r="E101" s="9"/>
      <c r="F101" s="9"/>
      <c r="G101" s="9">
        <f t="shared" si="1"/>
        <v>0</v>
      </c>
    </row>
    <row r="102" spans="2:7" ht="14.25">
      <c r="B102" s="32"/>
      <c r="C102" s="32"/>
      <c r="D102" s="8" t="s">
        <v>105</v>
      </c>
      <c r="E102" s="9">
        <f>+E103+E104</f>
        <v>0</v>
      </c>
      <c r="F102" s="9">
        <f>+F103+F104</f>
        <v>0</v>
      </c>
      <c r="G102" s="9">
        <f t="shared" si="1"/>
        <v>0</v>
      </c>
    </row>
    <row r="103" spans="2:7" ht="14.25">
      <c r="B103" s="32"/>
      <c r="C103" s="32"/>
      <c r="D103" s="8" t="s">
        <v>106</v>
      </c>
      <c r="E103" s="9"/>
      <c r="F103" s="9"/>
      <c r="G103" s="9">
        <f t="shared" si="1"/>
        <v>0</v>
      </c>
    </row>
    <row r="104" spans="2:7" ht="14.25">
      <c r="B104" s="32"/>
      <c r="C104" s="32"/>
      <c r="D104" s="8" t="s">
        <v>107</v>
      </c>
      <c r="E104" s="9"/>
      <c r="F104" s="9"/>
      <c r="G104" s="9">
        <f t="shared" si="1"/>
        <v>0</v>
      </c>
    </row>
    <row r="105" spans="2:7" ht="14.25">
      <c r="B105" s="32"/>
      <c r="C105" s="32"/>
      <c r="D105" s="8" t="s">
        <v>108</v>
      </c>
      <c r="E105" s="9"/>
      <c r="F105" s="9"/>
      <c r="G105" s="9">
        <f t="shared" si="1"/>
        <v>0</v>
      </c>
    </row>
    <row r="106" spans="2:7" ht="14.25">
      <c r="B106" s="32"/>
      <c r="C106" s="32"/>
      <c r="D106" s="8" t="s">
        <v>109</v>
      </c>
      <c r="E106" s="9">
        <v>27471000</v>
      </c>
      <c r="F106" s="9">
        <v>26780000</v>
      </c>
      <c r="G106" s="9">
        <f t="shared" si="1"/>
        <v>691000</v>
      </c>
    </row>
    <row r="107" spans="2:7" ht="14.25">
      <c r="B107" s="32"/>
      <c r="C107" s="32"/>
      <c r="D107" s="8" t="s">
        <v>110</v>
      </c>
      <c r="E107" s="9"/>
      <c r="F107" s="9"/>
      <c r="G107" s="9">
        <f t="shared" si="1"/>
        <v>0</v>
      </c>
    </row>
    <row r="108" spans="2:7" ht="14.25">
      <c r="B108" s="32"/>
      <c r="C108" s="32"/>
      <c r="D108" s="8" t="s">
        <v>111</v>
      </c>
      <c r="E108" s="9"/>
      <c r="F108" s="9"/>
      <c r="G108" s="9">
        <f t="shared" si="1"/>
        <v>0</v>
      </c>
    </row>
    <row r="109" spans="2:7" ht="14.25">
      <c r="B109" s="32"/>
      <c r="C109" s="32"/>
      <c r="D109" s="8" t="s">
        <v>112</v>
      </c>
      <c r="E109" s="9">
        <f>+E110+E111</f>
        <v>0</v>
      </c>
      <c r="F109" s="9">
        <f>+F110+F111</f>
        <v>93344000</v>
      </c>
      <c r="G109" s="9">
        <f t="shared" si="1"/>
        <v>-93344000</v>
      </c>
    </row>
    <row r="110" spans="2:7" ht="14.25">
      <c r="B110" s="32"/>
      <c r="C110" s="32"/>
      <c r="D110" s="8" t="s">
        <v>113</v>
      </c>
      <c r="E110" s="9"/>
      <c r="F110" s="9"/>
      <c r="G110" s="9">
        <f t="shared" si="1"/>
        <v>0</v>
      </c>
    </row>
    <row r="111" spans="2:7" ht="14.25">
      <c r="B111" s="32"/>
      <c r="C111" s="32"/>
      <c r="D111" s="8" t="s">
        <v>114</v>
      </c>
      <c r="E111" s="9"/>
      <c r="F111" s="9">
        <v>93344000</v>
      </c>
      <c r="G111" s="9">
        <f t="shared" si="1"/>
        <v>-93344000</v>
      </c>
    </row>
    <row r="112" spans="2:7" ht="14.25">
      <c r="B112" s="32"/>
      <c r="C112" s="33"/>
      <c r="D112" s="10" t="s">
        <v>115</v>
      </c>
      <c r="E112" s="11">
        <f>+E89+E93+E96+E97+E102+E105+E106+E107+E108+E109</f>
        <v>27471000</v>
      </c>
      <c r="F112" s="11">
        <f>+F89+F93+F96+F97+F102+F105+F106+F107+F108+F109</f>
        <v>120124000</v>
      </c>
      <c r="G112" s="11">
        <f t="shared" si="1"/>
        <v>-92653000</v>
      </c>
    </row>
    <row r="113" spans="2:7" ht="14.25">
      <c r="B113" s="32"/>
      <c r="C113" s="31" t="s">
        <v>24</v>
      </c>
      <c r="D113" s="8" t="s">
        <v>116</v>
      </c>
      <c r="E113" s="9"/>
      <c r="F113" s="9"/>
      <c r="G113" s="9">
        <f t="shared" si="1"/>
        <v>0</v>
      </c>
    </row>
    <row r="114" spans="2:7" ht="14.25">
      <c r="B114" s="32"/>
      <c r="C114" s="32"/>
      <c r="D114" s="8" t="s">
        <v>117</v>
      </c>
      <c r="E114" s="9"/>
      <c r="F114" s="9"/>
      <c r="G114" s="9">
        <f t="shared" si="1"/>
        <v>0</v>
      </c>
    </row>
    <row r="115" spans="2:7" ht="14.25">
      <c r="B115" s="32"/>
      <c r="C115" s="32"/>
      <c r="D115" s="8" t="s">
        <v>118</v>
      </c>
      <c r="E115" s="9">
        <f>+E116+E117+E118+E119</f>
        <v>0</v>
      </c>
      <c r="F115" s="9">
        <f>+F116+F117+F118+F119</f>
        <v>0</v>
      </c>
      <c r="G115" s="9">
        <f t="shared" si="1"/>
        <v>0</v>
      </c>
    </row>
    <row r="116" spans="2:7" ht="14.25">
      <c r="B116" s="32"/>
      <c r="C116" s="32"/>
      <c r="D116" s="8" t="s">
        <v>119</v>
      </c>
      <c r="E116" s="9"/>
      <c r="F116" s="9"/>
      <c r="G116" s="9">
        <f t="shared" si="1"/>
        <v>0</v>
      </c>
    </row>
    <row r="117" spans="2:7" ht="14.25">
      <c r="B117" s="32"/>
      <c r="C117" s="32"/>
      <c r="D117" s="8" t="s">
        <v>120</v>
      </c>
      <c r="E117" s="9"/>
      <c r="F117" s="9"/>
      <c r="G117" s="9">
        <f t="shared" si="1"/>
        <v>0</v>
      </c>
    </row>
    <row r="118" spans="2:7" ht="14.25">
      <c r="B118" s="32"/>
      <c r="C118" s="32"/>
      <c r="D118" s="8" t="s">
        <v>121</v>
      </c>
      <c r="E118" s="9"/>
      <c r="F118" s="9"/>
      <c r="G118" s="9">
        <f t="shared" si="1"/>
        <v>0</v>
      </c>
    </row>
    <row r="119" spans="2:7" ht="14.25">
      <c r="B119" s="32"/>
      <c r="C119" s="32"/>
      <c r="D119" s="8" t="s">
        <v>122</v>
      </c>
      <c r="E119" s="9"/>
      <c r="F119" s="9"/>
      <c r="G119" s="9">
        <f t="shared" si="1"/>
        <v>0</v>
      </c>
    </row>
    <row r="120" spans="2:7" ht="14.25">
      <c r="B120" s="32"/>
      <c r="C120" s="32"/>
      <c r="D120" s="8" t="s">
        <v>123</v>
      </c>
      <c r="E120" s="9"/>
      <c r="F120" s="9"/>
      <c r="G120" s="9">
        <f t="shared" si="1"/>
        <v>0</v>
      </c>
    </row>
    <row r="121" spans="2:7" ht="14.25">
      <c r="B121" s="32"/>
      <c r="C121" s="32"/>
      <c r="D121" s="8" t="s">
        <v>124</v>
      </c>
      <c r="E121" s="9"/>
      <c r="F121" s="9"/>
      <c r="G121" s="9">
        <f t="shared" si="1"/>
        <v>0</v>
      </c>
    </row>
    <row r="122" spans="2:7" ht="14.25">
      <c r="B122" s="32"/>
      <c r="C122" s="32"/>
      <c r="D122" s="8" t="s">
        <v>125</v>
      </c>
      <c r="E122" s="9"/>
      <c r="F122" s="9"/>
      <c r="G122" s="9">
        <f t="shared" si="1"/>
        <v>0</v>
      </c>
    </row>
    <row r="123" spans="2:7" ht="14.25">
      <c r="B123" s="32"/>
      <c r="C123" s="32"/>
      <c r="D123" s="8" t="s">
        <v>126</v>
      </c>
      <c r="E123" s="9"/>
      <c r="F123" s="9"/>
      <c r="G123" s="9">
        <f t="shared" si="1"/>
        <v>0</v>
      </c>
    </row>
    <row r="124" spans="2:7" ht="14.25">
      <c r="B124" s="32"/>
      <c r="C124" s="32"/>
      <c r="D124" s="8" t="s">
        <v>127</v>
      </c>
      <c r="E124" s="9"/>
      <c r="F124" s="9"/>
      <c r="G124" s="9">
        <f t="shared" si="1"/>
        <v>0</v>
      </c>
    </row>
    <row r="125" spans="2:7" ht="14.25">
      <c r="B125" s="32"/>
      <c r="C125" s="32"/>
      <c r="D125" s="8" t="s">
        <v>128</v>
      </c>
      <c r="E125" s="9"/>
      <c r="F125" s="9"/>
      <c r="G125" s="9">
        <f t="shared" si="1"/>
        <v>0</v>
      </c>
    </row>
    <row r="126" spans="2:7" ht="14.25">
      <c r="B126" s="32"/>
      <c r="C126" s="32"/>
      <c r="D126" s="8" t="s">
        <v>129</v>
      </c>
      <c r="E126" s="9"/>
      <c r="F126" s="9"/>
      <c r="G126" s="9">
        <f t="shared" si="1"/>
        <v>0</v>
      </c>
    </row>
    <row r="127" spans="2:7" ht="14.25">
      <c r="B127" s="32"/>
      <c r="C127" s="32"/>
      <c r="D127" s="8" t="s">
        <v>130</v>
      </c>
      <c r="E127" s="9"/>
      <c r="F127" s="9">
        <v>100500000</v>
      </c>
      <c r="G127" s="9">
        <f t="shared" si="1"/>
        <v>-100500000</v>
      </c>
    </row>
    <row r="128" spans="2:7" ht="14.25">
      <c r="B128" s="32"/>
      <c r="C128" s="33"/>
      <c r="D128" s="10" t="s">
        <v>131</v>
      </c>
      <c r="E128" s="11">
        <f>+E113+E114+E115+E120+E121+E122+E123+E124+E125+E126+E127</f>
        <v>0</v>
      </c>
      <c r="F128" s="11">
        <f>+F113+F114+F115+F120+F121+F122+F123+F124+F125+F126+F127</f>
        <v>100500000</v>
      </c>
      <c r="G128" s="11">
        <f t="shared" si="1"/>
        <v>-100500000</v>
      </c>
    </row>
    <row r="129" spans="2:7" ht="14.25">
      <c r="B129" s="33"/>
      <c r="C129" s="18" t="s">
        <v>132</v>
      </c>
      <c r="D129" s="19"/>
      <c r="E129" s="20">
        <f xml:space="preserve"> +E112 - E128</f>
        <v>27471000</v>
      </c>
      <c r="F129" s="20">
        <f xml:space="preserve"> +F112 - F128</f>
        <v>19624000</v>
      </c>
      <c r="G129" s="20">
        <f t="shared" si="1"/>
        <v>7847000</v>
      </c>
    </row>
    <row r="130" spans="2:7" ht="14.25">
      <c r="B130" s="12" t="s">
        <v>133</v>
      </c>
      <c r="C130" s="21"/>
      <c r="D130" s="22"/>
      <c r="E130" s="23">
        <f xml:space="preserve"> +E88 +E129</f>
        <v>10211520</v>
      </c>
      <c r="F130" s="23">
        <f xml:space="preserve"> +F88 +F129</f>
        <v>2773162</v>
      </c>
      <c r="G130" s="23">
        <f t="shared" si="1"/>
        <v>7438358</v>
      </c>
    </row>
    <row r="131" spans="2:7" ht="14.25">
      <c r="B131" s="34" t="s">
        <v>134</v>
      </c>
      <c r="C131" s="21" t="s">
        <v>135</v>
      </c>
      <c r="D131" s="22"/>
      <c r="E131" s="23">
        <v>14468281</v>
      </c>
      <c r="F131" s="23">
        <v>21695119</v>
      </c>
      <c r="G131" s="23">
        <f t="shared" si="1"/>
        <v>-7226838</v>
      </c>
    </row>
    <row r="132" spans="2:7" ht="14.25">
      <c r="B132" s="35"/>
      <c r="C132" s="21" t="s">
        <v>136</v>
      </c>
      <c r="D132" s="22"/>
      <c r="E132" s="23">
        <f xml:space="preserve"> +E130 +E131</f>
        <v>24679801</v>
      </c>
      <c r="F132" s="23">
        <f xml:space="preserve"> +F130 +F131</f>
        <v>24468281</v>
      </c>
      <c r="G132" s="23">
        <f t="shared" si="1"/>
        <v>211520</v>
      </c>
    </row>
    <row r="133" spans="2:7" ht="14.25">
      <c r="B133" s="35"/>
      <c r="C133" s="21" t="s">
        <v>137</v>
      </c>
      <c r="D133" s="22"/>
      <c r="E133" s="23"/>
      <c r="F133" s="23"/>
      <c r="G133" s="23">
        <f t="shared" si="1"/>
        <v>0</v>
      </c>
    </row>
    <row r="134" spans="2:7" ht="14.25">
      <c r="B134" s="35"/>
      <c r="C134" s="21" t="s">
        <v>138</v>
      </c>
      <c r="D134" s="22"/>
      <c r="E134" s="23">
        <f>+E135+E136+E137</f>
        <v>0</v>
      </c>
      <c r="F134" s="23">
        <f>+F135+F136+F137</f>
        <v>0</v>
      </c>
      <c r="G134" s="23">
        <f t="shared" si="1"/>
        <v>0</v>
      </c>
    </row>
    <row r="135" spans="2:7" ht="14.25">
      <c r="B135" s="35"/>
      <c r="C135" s="24" t="s">
        <v>139</v>
      </c>
      <c r="D135" s="19"/>
      <c r="E135" s="20"/>
      <c r="F135" s="20"/>
      <c r="G135" s="20">
        <f t="shared" ref="G135:G142" si="2">E135-F135</f>
        <v>0</v>
      </c>
    </row>
    <row r="136" spans="2:7" ht="14.25">
      <c r="B136" s="35"/>
      <c r="C136" s="24" t="s">
        <v>140</v>
      </c>
      <c r="D136" s="19"/>
      <c r="E136" s="20"/>
      <c r="F136" s="20"/>
      <c r="G136" s="20">
        <f t="shared" si="2"/>
        <v>0</v>
      </c>
    </row>
    <row r="137" spans="2:7" ht="14.25">
      <c r="B137" s="35"/>
      <c r="C137" s="24" t="s">
        <v>141</v>
      </c>
      <c r="D137" s="19"/>
      <c r="E137" s="20"/>
      <c r="F137" s="20"/>
      <c r="G137" s="20">
        <f t="shared" si="2"/>
        <v>0</v>
      </c>
    </row>
    <row r="138" spans="2:7" ht="14.25">
      <c r="B138" s="35"/>
      <c r="C138" s="21" t="s">
        <v>142</v>
      </c>
      <c r="D138" s="22"/>
      <c r="E138" s="23">
        <f>+E139+E140+E141</f>
        <v>4831094</v>
      </c>
      <c r="F138" s="23">
        <f>+F139+F140+F141</f>
        <v>10000000</v>
      </c>
      <c r="G138" s="23">
        <f t="shared" si="2"/>
        <v>-5168906</v>
      </c>
    </row>
    <row r="139" spans="2:7" ht="14.25">
      <c r="B139" s="35"/>
      <c r="C139" s="24" t="s">
        <v>143</v>
      </c>
      <c r="D139" s="19"/>
      <c r="E139" s="20"/>
      <c r="F139" s="20"/>
      <c r="G139" s="20">
        <f t="shared" si="2"/>
        <v>0</v>
      </c>
    </row>
    <row r="140" spans="2:7" ht="14.25">
      <c r="B140" s="35"/>
      <c r="C140" s="24" t="s">
        <v>144</v>
      </c>
      <c r="D140" s="19"/>
      <c r="E140" s="20"/>
      <c r="F140" s="20"/>
      <c r="G140" s="20">
        <f t="shared" si="2"/>
        <v>0</v>
      </c>
    </row>
    <row r="141" spans="2:7" ht="14.25">
      <c r="B141" s="35"/>
      <c r="C141" s="24" t="s">
        <v>145</v>
      </c>
      <c r="D141" s="19"/>
      <c r="E141" s="20">
        <v>4831094</v>
      </c>
      <c r="F141" s="20">
        <v>10000000</v>
      </c>
      <c r="G141" s="20">
        <f t="shared" si="2"/>
        <v>-5168906</v>
      </c>
    </row>
    <row r="142" spans="2:7" ht="14.25">
      <c r="B142" s="36"/>
      <c r="C142" s="21" t="s">
        <v>176</v>
      </c>
      <c r="D142" s="22"/>
      <c r="E142" s="23">
        <f xml:space="preserve"> +E132 +E133 +E134 - E138</f>
        <v>19848707</v>
      </c>
      <c r="F142" s="23">
        <f xml:space="preserve"> +F132 +F133 +F134 - F138</f>
        <v>14468281</v>
      </c>
      <c r="G142" s="23">
        <f t="shared" si="2"/>
        <v>5380426</v>
      </c>
    </row>
  </sheetData>
  <mergeCells count="13">
    <mergeCell ref="B131:B142"/>
    <mergeCell ref="B76:B87"/>
    <mergeCell ref="C76:C80"/>
    <mergeCell ref="C81:C86"/>
    <mergeCell ref="B89:B129"/>
    <mergeCell ref="C89:C112"/>
    <mergeCell ref="C113:C128"/>
    <mergeCell ref="B2:G2"/>
    <mergeCell ref="B3:G3"/>
    <mergeCell ref="B5:D5"/>
    <mergeCell ref="B6:B75"/>
    <mergeCell ref="C6:C19"/>
    <mergeCell ref="C20:C74"/>
  </mergeCells>
  <phoneticPr fontId="2"/>
  <pageMargins left="0.70866141732283472" right="0.70866141732283472" top="0.74803149606299213" bottom="0.74803149606299213" header="0.31496062992125984" footer="0.31496062992125984"/>
  <pageSetup paperSize="9" scale="70" fitToHeight="0" orientation="portrait" verticalDpi="0" r:id="rId1"/>
  <rowBreaks count="1" manualBreakCount="1"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2"/>
  <sheetViews>
    <sheetView showGridLines="0" topLeftCell="A121" workbookViewId="0">
      <selection activeCell="C143" sqref="C143"/>
    </sheetView>
  </sheetViews>
  <sheetFormatPr defaultRowHeight="13.5"/>
  <cols>
    <col min="1" max="3" width="2.875" customWidth="1"/>
    <col min="4" max="4" width="51.25" customWidth="1"/>
    <col min="5" max="7" width="20.75" customWidth="1"/>
  </cols>
  <sheetData>
    <row r="1" spans="2:7" ht="21">
      <c r="B1" s="25" t="s">
        <v>177</v>
      </c>
      <c r="C1" s="1"/>
      <c r="D1" s="1"/>
      <c r="E1" s="2"/>
      <c r="F1" s="2"/>
      <c r="G1" s="3" t="s">
        <v>0</v>
      </c>
    </row>
    <row r="2" spans="2:7" ht="21">
      <c r="B2" s="28" t="s">
        <v>146</v>
      </c>
      <c r="C2" s="28"/>
      <c r="D2" s="28"/>
      <c r="E2" s="28"/>
      <c r="F2" s="28"/>
      <c r="G2" s="28"/>
    </row>
    <row r="3" spans="2:7" ht="21">
      <c r="B3" s="29" t="s">
        <v>147</v>
      </c>
      <c r="C3" s="29"/>
      <c r="D3" s="29"/>
      <c r="E3" s="29"/>
      <c r="F3" s="29"/>
      <c r="G3" s="29"/>
    </row>
    <row r="4" spans="2:7" ht="15.75">
      <c r="B4" s="4"/>
      <c r="C4" s="4"/>
      <c r="D4" s="4"/>
      <c r="E4" s="4"/>
      <c r="F4" s="2"/>
      <c r="G4" s="4" t="s">
        <v>148</v>
      </c>
    </row>
    <row r="5" spans="2:7" ht="14.25">
      <c r="B5" s="30" t="s">
        <v>4</v>
      </c>
      <c r="C5" s="30"/>
      <c r="D5" s="30"/>
      <c r="E5" s="5" t="s">
        <v>5</v>
      </c>
      <c r="F5" s="5" t="s">
        <v>6</v>
      </c>
      <c r="G5" s="5" t="s">
        <v>149</v>
      </c>
    </row>
    <row r="6" spans="2:7" ht="14.25">
      <c r="B6" s="31" t="s">
        <v>8</v>
      </c>
      <c r="C6" s="31" t="s">
        <v>9</v>
      </c>
      <c r="D6" s="6" t="s">
        <v>10</v>
      </c>
      <c r="E6" s="7">
        <f>+E7</f>
        <v>1898447</v>
      </c>
      <c r="F6" s="7">
        <f>+F7</f>
        <v>2490190</v>
      </c>
      <c r="G6" s="7">
        <f>E6-F6</f>
        <v>-591743</v>
      </c>
    </row>
    <row r="7" spans="2:7" ht="14.25">
      <c r="B7" s="32"/>
      <c r="C7" s="32"/>
      <c r="D7" s="8" t="s">
        <v>11</v>
      </c>
      <c r="E7" s="9">
        <f>+E8</f>
        <v>1898447</v>
      </c>
      <c r="F7" s="9">
        <f>+F8</f>
        <v>2490190</v>
      </c>
      <c r="G7" s="9">
        <f t="shared" ref="G7:G70" si="0">E7-F7</f>
        <v>-591743</v>
      </c>
    </row>
    <row r="8" spans="2:7" ht="14.25">
      <c r="B8" s="32"/>
      <c r="C8" s="32"/>
      <c r="D8" s="8" t="s">
        <v>12</v>
      </c>
      <c r="E8" s="9">
        <v>1898447</v>
      </c>
      <c r="F8" s="9">
        <v>2490190</v>
      </c>
      <c r="G8" s="9">
        <f t="shared" si="0"/>
        <v>-591743</v>
      </c>
    </row>
    <row r="9" spans="2:7" ht="14.25">
      <c r="B9" s="32"/>
      <c r="C9" s="32"/>
      <c r="D9" s="8" t="s">
        <v>13</v>
      </c>
      <c r="E9" s="9">
        <f>+E10+E14+E15</f>
        <v>38520824</v>
      </c>
      <c r="F9" s="9">
        <f>+F10+F14+F15</f>
        <v>32945595</v>
      </c>
      <c r="G9" s="9">
        <f t="shared" si="0"/>
        <v>5575229</v>
      </c>
    </row>
    <row r="10" spans="2:7" ht="14.25">
      <c r="B10" s="32"/>
      <c r="C10" s="32"/>
      <c r="D10" s="8" t="s">
        <v>14</v>
      </c>
      <c r="E10" s="9">
        <f>+E11+E12+E13</f>
        <v>36627824</v>
      </c>
      <c r="F10" s="9">
        <f>+F11+F12+F13</f>
        <v>32945595</v>
      </c>
      <c r="G10" s="9">
        <f t="shared" si="0"/>
        <v>3682229</v>
      </c>
    </row>
    <row r="11" spans="2:7" ht="14.25">
      <c r="B11" s="32"/>
      <c r="C11" s="32"/>
      <c r="D11" s="8" t="s">
        <v>15</v>
      </c>
      <c r="E11" s="9">
        <v>23919038</v>
      </c>
      <c r="F11" s="9">
        <v>21924063</v>
      </c>
      <c r="G11" s="9">
        <f t="shared" si="0"/>
        <v>1994975</v>
      </c>
    </row>
    <row r="12" spans="2:7" ht="14.25">
      <c r="B12" s="32"/>
      <c r="C12" s="32"/>
      <c r="D12" s="8" t="s">
        <v>16</v>
      </c>
      <c r="E12" s="9">
        <v>12708786</v>
      </c>
      <c r="F12" s="9">
        <v>11021532</v>
      </c>
      <c r="G12" s="9">
        <f t="shared" si="0"/>
        <v>1687254</v>
      </c>
    </row>
    <row r="13" spans="2:7" ht="14.25">
      <c r="B13" s="32"/>
      <c r="C13" s="32"/>
      <c r="D13" s="8" t="s">
        <v>17</v>
      </c>
      <c r="E13" s="9"/>
      <c r="F13" s="9"/>
      <c r="G13" s="9">
        <f t="shared" si="0"/>
        <v>0</v>
      </c>
    </row>
    <row r="14" spans="2:7" ht="14.25">
      <c r="B14" s="32"/>
      <c r="C14" s="32"/>
      <c r="D14" s="8" t="s">
        <v>18</v>
      </c>
      <c r="E14" s="9"/>
      <c r="F14" s="9"/>
      <c r="G14" s="9">
        <f t="shared" si="0"/>
        <v>0</v>
      </c>
    </row>
    <row r="15" spans="2:7" ht="14.25">
      <c r="B15" s="32"/>
      <c r="C15" s="32"/>
      <c r="D15" s="8" t="s">
        <v>19</v>
      </c>
      <c r="E15" s="9">
        <f>+E16+E17</f>
        <v>1893000</v>
      </c>
      <c r="F15" s="9">
        <f>+F16+F17</f>
        <v>0</v>
      </c>
      <c r="G15" s="9">
        <f t="shared" si="0"/>
        <v>1893000</v>
      </c>
    </row>
    <row r="16" spans="2:7" ht="14.25">
      <c r="B16" s="32"/>
      <c r="C16" s="32"/>
      <c r="D16" s="8" t="s">
        <v>20</v>
      </c>
      <c r="E16" s="9"/>
      <c r="F16" s="9"/>
      <c r="G16" s="9">
        <f t="shared" si="0"/>
        <v>0</v>
      </c>
    </row>
    <row r="17" spans="2:7" ht="14.25">
      <c r="B17" s="32"/>
      <c r="C17" s="32"/>
      <c r="D17" s="8" t="s">
        <v>21</v>
      </c>
      <c r="E17" s="9">
        <v>1893000</v>
      </c>
      <c r="F17" s="9"/>
      <c r="G17" s="9">
        <f t="shared" si="0"/>
        <v>1893000</v>
      </c>
    </row>
    <row r="18" spans="2:7" ht="14.25">
      <c r="B18" s="32"/>
      <c r="C18" s="32"/>
      <c r="D18" s="8" t="s">
        <v>22</v>
      </c>
      <c r="E18" s="9">
        <v>286040</v>
      </c>
      <c r="F18" s="9">
        <v>134327</v>
      </c>
      <c r="G18" s="9">
        <f t="shared" si="0"/>
        <v>151713</v>
      </c>
    </row>
    <row r="19" spans="2:7" ht="14.25">
      <c r="B19" s="32"/>
      <c r="C19" s="33"/>
      <c r="D19" s="10" t="s">
        <v>23</v>
      </c>
      <c r="E19" s="11">
        <f>+E6+E9+E18</f>
        <v>40705311</v>
      </c>
      <c r="F19" s="11">
        <f>+F6+F9+F18</f>
        <v>35570112</v>
      </c>
      <c r="G19" s="11">
        <f t="shared" si="0"/>
        <v>5135199</v>
      </c>
    </row>
    <row r="20" spans="2:7" ht="14.25">
      <c r="B20" s="32"/>
      <c r="C20" s="31" t="s">
        <v>24</v>
      </c>
      <c r="D20" s="8" t="s">
        <v>25</v>
      </c>
      <c r="E20" s="9">
        <f>+E21+E22+E23+E24+E25+E26+E27</f>
        <v>38185780</v>
      </c>
      <c r="F20" s="9">
        <f>+F21+F22+F23+F24+F25+F26+F27</f>
        <v>30647386</v>
      </c>
      <c r="G20" s="9">
        <f t="shared" si="0"/>
        <v>7538394</v>
      </c>
    </row>
    <row r="21" spans="2:7" ht="14.25">
      <c r="B21" s="32"/>
      <c r="C21" s="32"/>
      <c r="D21" s="8" t="s">
        <v>26</v>
      </c>
      <c r="E21" s="9"/>
      <c r="F21" s="9"/>
      <c r="G21" s="9">
        <f t="shared" si="0"/>
        <v>0</v>
      </c>
    </row>
    <row r="22" spans="2:7" ht="14.25">
      <c r="B22" s="32"/>
      <c r="C22" s="32"/>
      <c r="D22" s="8" t="s">
        <v>27</v>
      </c>
      <c r="E22" s="9">
        <v>24852058</v>
      </c>
      <c r="F22" s="9">
        <v>19039059</v>
      </c>
      <c r="G22" s="9">
        <f t="shared" si="0"/>
        <v>5812999</v>
      </c>
    </row>
    <row r="23" spans="2:7" ht="14.25">
      <c r="B23" s="32"/>
      <c r="C23" s="32"/>
      <c r="D23" s="8" t="s">
        <v>28</v>
      </c>
      <c r="E23" s="9">
        <v>3957200</v>
      </c>
      <c r="F23" s="9">
        <v>2738200</v>
      </c>
      <c r="G23" s="9">
        <f t="shared" si="0"/>
        <v>1219000</v>
      </c>
    </row>
    <row r="24" spans="2:7" ht="14.25">
      <c r="B24" s="32"/>
      <c r="C24" s="32"/>
      <c r="D24" s="8" t="s">
        <v>29</v>
      </c>
      <c r="E24" s="9">
        <v>2456700</v>
      </c>
      <c r="F24" s="9">
        <v>2110400</v>
      </c>
      <c r="G24" s="9">
        <f t="shared" si="0"/>
        <v>346300</v>
      </c>
    </row>
    <row r="25" spans="2:7" ht="14.25">
      <c r="B25" s="32"/>
      <c r="C25" s="32"/>
      <c r="D25" s="8" t="s">
        <v>30</v>
      </c>
      <c r="E25" s="9">
        <v>1778682</v>
      </c>
      <c r="F25" s="9">
        <v>3074993</v>
      </c>
      <c r="G25" s="9">
        <f t="shared" si="0"/>
        <v>-1296311</v>
      </c>
    </row>
    <row r="26" spans="2:7" ht="14.25">
      <c r="B26" s="32"/>
      <c r="C26" s="32"/>
      <c r="D26" s="8" t="s">
        <v>31</v>
      </c>
      <c r="E26" s="9">
        <v>667500</v>
      </c>
      <c r="F26" s="9">
        <v>402300</v>
      </c>
      <c r="G26" s="9">
        <f t="shared" si="0"/>
        <v>265200</v>
      </c>
    </row>
    <row r="27" spans="2:7" ht="14.25">
      <c r="B27" s="32"/>
      <c r="C27" s="32"/>
      <c r="D27" s="8" t="s">
        <v>32</v>
      </c>
      <c r="E27" s="9">
        <v>4473640</v>
      </c>
      <c r="F27" s="9">
        <v>3282434</v>
      </c>
      <c r="G27" s="9">
        <f t="shared" si="0"/>
        <v>1191206</v>
      </c>
    </row>
    <row r="28" spans="2:7" ht="14.25">
      <c r="B28" s="32"/>
      <c r="C28" s="32"/>
      <c r="D28" s="8" t="s">
        <v>33</v>
      </c>
      <c r="E28" s="9">
        <f>+E29+E30+E31+E32+E33+E34+E35+E36+E37+E38+E39+E40</f>
        <v>5226608</v>
      </c>
      <c r="F28" s="9">
        <f>+F29+F30+F31+F32+F33+F34+F35+F36+F37+F38+F39+F40</f>
        <v>875485</v>
      </c>
      <c r="G28" s="9">
        <f t="shared" si="0"/>
        <v>4351123</v>
      </c>
    </row>
    <row r="29" spans="2:7" ht="14.25">
      <c r="B29" s="32"/>
      <c r="C29" s="32"/>
      <c r="D29" s="8" t="s">
        <v>34</v>
      </c>
      <c r="E29" s="9">
        <v>23380</v>
      </c>
      <c r="F29" s="9">
        <v>6328</v>
      </c>
      <c r="G29" s="9">
        <f t="shared" si="0"/>
        <v>17052</v>
      </c>
    </row>
    <row r="30" spans="2:7" ht="14.25">
      <c r="B30" s="32"/>
      <c r="C30" s="32"/>
      <c r="D30" s="8" t="s">
        <v>35</v>
      </c>
      <c r="E30" s="9"/>
      <c r="F30" s="9"/>
      <c r="G30" s="9">
        <f t="shared" si="0"/>
        <v>0</v>
      </c>
    </row>
    <row r="31" spans="2:7" ht="14.25">
      <c r="B31" s="32"/>
      <c r="C31" s="32"/>
      <c r="D31" s="8" t="s">
        <v>36</v>
      </c>
      <c r="E31" s="9">
        <v>508429</v>
      </c>
      <c r="F31" s="9"/>
      <c r="G31" s="9">
        <f t="shared" si="0"/>
        <v>508429</v>
      </c>
    </row>
    <row r="32" spans="2:7" ht="14.25">
      <c r="B32" s="32"/>
      <c r="C32" s="32"/>
      <c r="D32" s="8" t="s">
        <v>37</v>
      </c>
      <c r="E32" s="9">
        <v>639768</v>
      </c>
      <c r="F32" s="9">
        <v>198445</v>
      </c>
      <c r="G32" s="9">
        <f t="shared" si="0"/>
        <v>441323</v>
      </c>
    </row>
    <row r="33" spans="2:7" ht="14.25">
      <c r="B33" s="32"/>
      <c r="C33" s="32"/>
      <c r="D33" s="8" t="s">
        <v>38</v>
      </c>
      <c r="E33" s="9">
        <v>3441534</v>
      </c>
      <c r="F33" s="9">
        <v>320000</v>
      </c>
      <c r="G33" s="9">
        <f t="shared" si="0"/>
        <v>3121534</v>
      </c>
    </row>
    <row r="34" spans="2:7" ht="14.25">
      <c r="B34" s="32"/>
      <c r="C34" s="32"/>
      <c r="D34" s="8" t="s">
        <v>39</v>
      </c>
      <c r="E34" s="9">
        <v>96790</v>
      </c>
      <c r="F34" s="9">
        <v>82181</v>
      </c>
      <c r="G34" s="9">
        <f t="shared" si="0"/>
        <v>14609</v>
      </c>
    </row>
    <row r="35" spans="2:7" ht="14.25">
      <c r="B35" s="32"/>
      <c r="C35" s="32"/>
      <c r="D35" s="8" t="s">
        <v>40</v>
      </c>
      <c r="E35" s="9">
        <v>67824</v>
      </c>
      <c r="F35" s="9">
        <v>56566</v>
      </c>
      <c r="G35" s="9">
        <f t="shared" si="0"/>
        <v>11258</v>
      </c>
    </row>
    <row r="36" spans="2:7" ht="14.25">
      <c r="B36" s="32"/>
      <c r="C36" s="32"/>
      <c r="D36" s="8" t="s">
        <v>41</v>
      </c>
      <c r="E36" s="9">
        <v>109705</v>
      </c>
      <c r="F36" s="9"/>
      <c r="G36" s="9">
        <f t="shared" si="0"/>
        <v>109705</v>
      </c>
    </row>
    <row r="37" spans="2:7" ht="14.25">
      <c r="B37" s="32"/>
      <c r="C37" s="32"/>
      <c r="D37" s="8" t="s">
        <v>42</v>
      </c>
      <c r="E37" s="9">
        <v>192447</v>
      </c>
      <c r="F37" s="9">
        <v>104753</v>
      </c>
      <c r="G37" s="9">
        <f t="shared" si="0"/>
        <v>87694</v>
      </c>
    </row>
    <row r="38" spans="2:7" ht="14.25">
      <c r="B38" s="32"/>
      <c r="C38" s="32"/>
      <c r="D38" s="8" t="s">
        <v>43</v>
      </c>
      <c r="E38" s="9">
        <v>146731</v>
      </c>
      <c r="F38" s="9"/>
      <c r="G38" s="9">
        <f t="shared" si="0"/>
        <v>146731</v>
      </c>
    </row>
    <row r="39" spans="2:7" ht="14.25">
      <c r="B39" s="32"/>
      <c r="C39" s="32"/>
      <c r="D39" s="8" t="s">
        <v>44</v>
      </c>
      <c r="E39" s="9"/>
      <c r="F39" s="9"/>
      <c r="G39" s="9">
        <f t="shared" si="0"/>
        <v>0</v>
      </c>
    </row>
    <row r="40" spans="2:7" ht="14.25">
      <c r="B40" s="32"/>
      <c r="C40" s="32"/>
      <c r="D40" s="8" t="s">
        <v>45</v>
      </c>
      <c r="E40" s="9"/>
      <c r="F40" s="9">
        <v>107212</v>
      </c>
      <c r="G40" s="9">
        <f t="shared" si="0"/>
        <v>-107212</v>
      </c>
    </row>
    <row r="41" spans="2:7" ht="14.25">
      <c r="B41" s="32"/>
      <c r="C41" s="32"/>
      <c r="D41" s="8" t="s">
        <v>46</v>
      </c>
      <c r="E41" s="9">
        <f>+E42+E43+E44+E45+E46+E47+E48+E49+E50+E51+E52+E53+E54+E55+E56+E57+E58+E59+E60+E61+E62</f>
        <v>3520776</v>
      </c>
      <c r="F41" s="9">
        <f>+F42+F43+F44+F45+F46+F47+F48+F49+F50+F51+F52+F53+F54+F55+F56+F57+F58+F59+F60+F61+F62</f>
        <v>1689273</v>
      </c>
      <c r="G41" s="9">
        <f t="shared" si="0"/>
        <v>1831503</v>
      </c>
    </row>
    <row r="42" spans="2:7" ht="14.25">
      <c r="B42" s="32"/>
      <c r="C42" s="32"/>
      <c r="D42" s="8" t="s">
        <v>47</v>
      </c>
      <c r="E42" s="9">
        <v>79552</v>
      </c>
      <c r="F42" s="9">
        <v>90219</v>
      </c>
      <c r="G42" s="9">
        <f t="shared" si="0"/>
        <v>-10667</v>
      </c>
    </row>
    <row r="43" spans="2:7" ht="14.25">
      <c r="B43" s="32"/>
      <c r="C43" s="32"/>
      <c r="D43" s="8" t="s">
        <v>48</v>
      </c>
      <c r="E43" s="9"/>
      <c r="F43" s="9"/>
      <c r="G43" s="9">
        <f t="shared" si="0"/>
        <v>0</v>
      </c>
    </row>
    <row r="44" spans="2:7" ht="14.25">
      <c r="B44" s="32"/>
      <c r="C44" s="32"/>
      <c r="D44" s="8" t="s">
        <v>49</v>
      </c>
      <c r="E44" s="9">
        <v>21480</v>
      </c>
      <c r="F44" s="9">
        <v>54950</v>
      </c>
      <c r="G44" s="9">
        <f t="shared" si="0"/>
        <v>-33470</v>
      </c>
    </row>
    <row r="45" spans="2:7" ht="14.25">
      <c r="B45" s="32"/>
      <c r="C45" s="32"/>
      <c r="D45" s="8" t="s">
        <v>50</v>
      </c>
      <c r="E45" s="9">
        <v>222138</v>
      </c>
      <c r="F45" s="9">
        <v>186019</v>
      </c>
      <c r="G45" s="9">
        <f t="shared" si="0"/>
        <v>36119</v>
      </c>
    </row>
    <row r="46" spans="2:7" ht="14.25">
      <c r="B46" s="32"/>
      <c r="C46" s="32"/>
      <c r="D46" s="8" t="s">
        <v>51</v>
      </c>
      <c r="E46" s="9">
        <v>1324146</v>
      </c>
      <c r="F46" s="9">
        <v>20000</v>
      </c>
      <c r="G46" s="9">
        <f t="shared" si="0"/>
        <v>1304146</v>
      </c>
    </row>
    <row r="47" spans="2:7" ht="14.25">
      <c r="B47" s="32"/>
      <c r="C47" s="32"/>
      <c r="D47" s="8" t="s">
        <v>52</v>
      </c>
      <c r="E47" s="9">
        <v>17922</v>
      </c>
      <c r="F47" s="9">
        <v>2932</v>
      </c>
      <c r="G47" s="9">
        <f t="shared" si="0"/>
        <v>14990</v>
      </c>
    </row>
    <row r="48" spans="2:7" ht="14.25">
      <c r="B48" s="32"/>
      <c r="C48" s="32"/>
      <c r="D48" s="8" t="s">
        <v>38</v>
      </c>
      <c r="E48" s="9">
        <v>248799</v>
      </c>
      <c r="F48" s="9">
        <v>102806</v>
      </c>
      <c r="G48" s="9">
        <f t="shared" si="0"/>
        <v>145993</v>
      </c>
    </row>
    <row r="49" spans="2:7" ht="14.25">
      <c r="B49" s="32"/>
      <c r="C49" s="32"/>
      <c r="D49" s="8" t="s">
        <v>53</v>
      </c>
      <c r="E49" s="9">
        <v>4590</v>
      </c>
      <c r="F49" s="9">
        <v>79596</v>
      </c>
      <c r="G49" s="9">
        <f t="shared" si="0"/>
        <v>-75006</v>
      </c>
    </row>
    <row r="50" spans="2:7" ht="14.25">
      <c r="B50" s="32"/>
      <c r="C50" s="32"/>
      <c r="D50" s="8" t="s">
        <v>54</v>
      </c>
      <c r="E50" s="9">
        <v>521759</v>
      </c>
      <c r="F50" s="9">
        <v>269648</v>
      </c>
      <c r="G50" s="9">
        <f t="shared" si="0"/>
        <v>252111</v>
      </c>
    </row>
    <row r="51" spans="2:7" ht="14.25">
      <c r="B51" s="32"/>
      <c r="C51" s="32"/>
      <c r="D51" s="8" t="s">
        <v>55</v>
      </c>
      <c r="E51" s="9"/>
      <c r="F51" s="9"/>
      <c r="G51" s="9">
        <f t="shared" si="0"/>
        <v>0</v>
      </c>
    </row>
    <row r="52" spans="2:7" ht="14.25">
      <c r="B52" s="32"/>
      <c r="C52" s="32"/>
      <c r="D52" s="8" t="s">
        <v>56</v>
      </c>
      <c r="E52" s="9">
        <v>51840</v>
      </c>
      <c r="F52" s="9"/>
      <c r="G52" s="9">
        <f t="shared" si="0"/>
        <v>51840</v>
      </c>
    </row>
    <row r="53" spans="2:7" ht="14.25">
      <c r="B53" s="32"/>
      <c r="C53" s="32"/>
      <c r="D53" s="8" t="s">
        <v>57</v>
      </c>
      <c r="E53" s="9">
        <v>211296</v>
      </c>
      <c r="F53" s="9">
        <v>184212</v>
      </c>
      <c r="G53" s="9">
        <f t="shared" si="0"/>
        <v>27084</v>
      </c>
    </row>
    <row r="54" spans="2:7" ht="14.25">
      <c r="B54" s="32"/>
      <c r="C54" s="32"/>
      <c r="D54" s="8" t="s">
        <v>58</v>
      </c>
      <c r="E54" s="9">
        <v>3530</v>
      </c>
      <c r="F54" s="9">
        <v>69416</v>
      </c>
      <c r="G54" s="9">
        <f t="shared" si="0"/>
        <v>-65886</v>
      </c>
    </row>
    <row r="55" spans="2:7" ht="14.25">
      <c r="B55" s="32"/>
      <c r="C55" s="32"/>
      <c r="D55" s="8" t="s">
        <v>40</v>
      </c>
      <c r="E55" s="9">
        <v>341493</v>
      </c>
      <c r="F55" s="9">
        <v>273884</v>
      </c>
      <c r="G55" s="9">
        <f t="shared" si="0"/>
        <v>67609</v>
      </c>
    </row>
    <row r="56" spans="2:7" ht="14.25">
      <c r="B56" s="32"/>
      <c r="C56" s="32"/>
      <c r="D56" s="8" t="s">
        <v>41</v>
      </c>
      <c r="E56" s="9">
        <v>195660</v>
      </c>
      <c r="F56" s="9">
        <v>129845</v>
      </c>
      <c r="G56" s="9">
        <f t="shared" si="0"/>
        <v>65815</v>
      </c>
    </row>
    <row r="57" spans="2:7" ht="14.25">
      <c r="B57" s="32"/>
      <c r="C57" s="32"/>
      <c r="D57" s="8" t="s">
        <v>59</v>
      </c>
      <c r="E57" s="9"/>
      <c r="F57" s="9"/>
      <c r="G57" s="9">
        <f t="shared" si="0"/>
        <v>0</v>
      </c>
    </row>
    <row r="58" spans="2:7" ht="14.25">
      <c r="B58" s="32"/>
      <c r="C58" s="32"/>
      <c r="D58" s="8" t="s">
        <v>60</v>
      </c>
      <c r="E58" s="9">
        <v>62275</v>
      </c>
      <c r="F58" s="9">
        <v>87419</v>
      </c>
      <c r="G58" s="9">
        <f t="shared" si="0"/>
        <v>-25144</v>
      </c>
    </row>
    <row r="59" spans="2:7" ht="14.25">
      <c r="B59" s="32"/>
      <c r="C59" s="32"/>
      <c r="D59" s="8" t="s">
        <v>61</v>
      </c>
      <c r="E59" s="9">
        <v>49034</v>
      </c>
      <c r="F59" s="9">
        <v>19874</v>
      </c>
      <c r="G59" s="9">
        <f t="shared" si="0"/>
        <v>29160</v>
      </c>
    </row>
    <row r="60" spans="2:7" ht="14.25">
      <c r="B60" s="32"/>
      <c r="C60" s="32"/>
      <c r="D60" s="8" t="s">
        <v>62</v>
      </c>
      <c r="E60" s="9"/>
      <c r="F60" s="9"/>
      <c r="G60" s="9">
        <f t="shared" si="0"/>
        <v>0</v>
      </c>
    </row>
    <row r="61" spans="2:7" ht="14.25">
      <c r="B61" s="32"/>
      <c r="C61" s="32"/>
      <c r="D61" s="8" t="s">
        <v>63</v>
      </c>
      <c r="E61" s="9">
        <v>108200</v>
      </c>
      <c r="F61" s="9">
        <v>68000</v>
      </c>
      <c r="G61" s="9">
        <f t="shared" si="0"/>
        <v>40200</v>
      </c>
    </row>
    <row r="62" spans="2:7" ht="14.25">
      <c r="B62" s="32"/>
      <c r="C62" s="32"/>
      <c r="D62" s="8" t="s">
        <v>45</v>
      </c>
      <c r="E62" s="9">
        <v>57062</v>
      </c>
      <c r="F62" s="9">
        <v>50453</v>
      </c>
      <c r="G62" s="9">
        <f t="shared" si="0"/>
        <v>6609</v>
      </c>
    </row>
    <row r="63" spans="2:7" ht="14.25">
      <c r="B63" s="32"/>
      <c r="C63" s="32"/>
      <c r="D63" s="8" t="s">
        <v>64</v>
      </c>
      <c r="E63" s="9">
        <f>+E64</f>
        <v>1650505</v>
      </c>
      <c r="F63" s="9">
        <f>+F64</f>
        <v>2211897</v>
      </c>
      <c r="G63" s="9">
        <f t="shared" si="0"/>
        <v>-561392</v>
      </c>
    </row>
    <row r="64" spans="2:7" ht="14.25">
      <c r="B64" s="32"/>
      <c r="C64" s="32"/>
      <c r="D64" s="8" t="s">
        <v>65</v>
      </c>
      <c r="E64" s="9">
        <f>+E65+E66+E67-E68</f>
        <v>1650505</v>
      </c>
      <c r="F64" s="9">
        <f>+F65+F66+F67-F68</f>
        <v>2211897</v>
      </c>
      <c r="G64" s="9">
        <f t="shared" si="0"/>
        <v>-561392</v>
      </c>
    </row>
    <row r="65" spans="2:7" ht="14.25">
      <c r="B65" s="32"/>
      <c r="C65" s="32"/>
      <c r="D65" s="8" t="s">
        <v>66</v>
      </c>
      <c r="E65" s="9">
        <v>402920</v>
      </c>
      <c r="F65" s="9">
        <v>375100</v>
      </c>
      <c r="G65" s="9">
        <f t="shared" si="0"/>
        <v>27820</v>
      </c>
    </row>
    <row r="66" spans="2:7" ht="14.25">
      <c r="B66" s="32"/>
      <c r="C66" s="32"/>
      <c r="D66" s="8" t="s">
        <v>67</v>
      </c>
      <c r="E66" s="9">
        <v>1603255</v>
      </c>
      <c r="F66" s="9">
        <v>2239717</v>
      </c>
      <c r="G66" s="9">
        <f t="shared" si="0"/>
        <v>-636462</v>
      </c>
    </row>
    <row r="67" spans="2:7" ht="14.25">
      <c r="B67" s="32"/>
      <c r="C67" s="32"/>
      <c r="D67" s="8" t="s">
        <v>68</v>
      </c>
      <c r="E67" s="9"/>
      <c r="F67" s="9"/>
      <c r="G67" s="9">
        <f t="shared" si="0"/>
        <v>0</v>
      </c>
    </row>
    <row r="68" spans="2:7" ht="14.25">
      <c r="B68" s="32"/>
      <c r="C68" s="32"/>
      <c r="D68" s="8" t="s">
        <v>69</v>
      </c>
      <c r="E68" s="9">
        <v>355670</v>
      </c>
      <c r="F68" s="9">
        <v>402920</v>
      </c>
      <c r="G68" s="9">
        <f t="shared" si="0"/>
        <v>-47250</v>
      </c>
    </row>
    <row r="69" spans="2:7" ht="14.25">
      <c r="B69" s="32"/>
      <c r="C69" s="32"/>
      <c r="D69" s="8" t="s">
        <v>70</v>
      </c>
      <c r="E69" s="9">
        <v>7176579</v>
      </c>
      <c r="F69" s="9">
        <v>1408435</v>
      </c>
      <c r="G69" s="9">
        <f t="shared" si="0"/>
        <v>5768144</v>
      </c>
    </row>
    <row r="70" spans="2:7" ht="14.25">
      <c r="B70" s="32"/>
      <c r="C70" s="32"/>
      <c r="D70" s="8" t="s">
        <v>71</v>
      </c>
      <c r="E70" s="9">
        <v>-311610</v>
      </c>
      <c r="F70" s="9">
        <v>-27506</v>
      </c>
      <c r="G70" s="9">
        <f t="shared" si="0"/>
        <v>-284104</v>
      </c>
    </row>
    <row r="71" spans="2:7" ht="14.25">
      <c r="B71" s="32"/>
      <c r="C71" s="32"/>
      <c r="D71" s="8" t="s">
        <v>72</v>
      </c>
      <c r="E71" s="9"/>
      <c r="F71" s="9"/>
      <c r="G71" s="9">
        <f t="shared" ref="G71:G134" si="1">E71-F71</f>
        <v>0</v>
      </c>
    </row>
    <row r="72" spans="2:7" ht="14.25">
      <c r="B72" s="32"/>
      <c r="C72" s="32"/>
      <c r="D72" s="8" t="s">
        <v>73</v>
      </c>
      <c r="E72" s="9"/>
      <c r="F72" s="9"/>
      <c r="G72" s="9">
        <f t="shared" si="1"/>
        <v>0</v>
      </c>
    </row>
    <row r="73" spans="2:7" ht="14.25">
      <c r="B73" s="32"/>
      <c r="C73" s="32"/>
      <c r="D73" s="8" t="s">
        <v>74</v>
      </c>
      <c r="E73" s="9"/>
      <c r="F73" s="9"/>
      <c r="G73" s="9">
        <f t="shared" si="1"/>
        <v>0</v>
      </c>
    </row>
    <row r="74" spans="2:7" ht="14.25">
      <c r="B74" s="32"/>
      <c r="C74" s="33"/>
      <c r="D74" s="10" t="s">
        <v>75</v>
      </c>
      <c r="E74" s="11">
        <f>+E20+E28+E41+E63+E69+E70+E71+E72+E73</f>
        <v>55448638</v>
      </c>
      <c r="F74" s="11">
        <f>+F20+F28+F41+F63+F69+F70+F71+F72+F73</f>
        <v>36804970</v>
      </c>
      <c r="G74" s="11">
        <f t="shared" si="1"/>
        <v>18643668</v>
      </c>
    </row>
    <row r="75" spans="2:7" ht="14.25">
      <c r="B75" s="33"/>
      <c r="C75" s="12" t="s">
        <v>76</v>
      </c>
      <c r="D75" s="13"/>
      <c r="E75" s="14">
        <f xml:space="preserve"> +E19 - E74</f>
        <v>-14743327</v>
      </c>
      <c r="F75" s="14">
        <f xml:space="preserve"> +F19 - F74</f>
        <v>-1234858</v>
      </c>
      <c r="G75" s="14">
        <f t="shared" si="1"/>
        <v>-13508469</v>
      </c>
    </row>
    <row r="76" spans="2:7" ht="14.25">
      <c r="B76" s="31" t="s">
        <v>77</v>
      </c>
      <c r="C76" s="31" t="s">
        <v>9</v>
      </c>
      <c r="D76" s="8" t="s">
        <v>78</v>
      </c>
      <c r="E76" s="9">
        <v>794</v>
      </c>
      <c r="F76" s="9">
        <v>37923</v>
      </c>
      <c r="G76" s="9">
        <f t="shared" si="1"/>
        <v>-37129</v>
      </c>
    </row>
    <row r="77" spans="2:7" ht="14.25">
      <c r="B77" s="32"/>
      <c r="C77" s="32"/>
      <c r="D77" s="8" t="s">
        <v>79</v>
      </c>
      <c r="E77" s="9">
        <f>+E78+E79</f>
        <v>0</v>
      </c>
      <c r="F77" s="9">
        <f>+F78+F79</f>
        <v>34420</v>
      </c>
      <c r="G77" s="9">
        <f t="shared" si="1"/>
        <v>-34420</v>
      </c>
    </row>
    <row r="78" spans="2:7" ht="14.25">
      <c r="B78" s="32"/>
      <c r="C78" s="32"/>
      <c r="D78" s="8" t="s">
        <v>80</v>
      </c>
      <c r="E78" s="9"/>
      <c r="F78" s="9">
        <v>20000</v>
      </c>
      <c r="G78" s="9">
        <f t="shared" si="1"/>
        <v>-20000</v>
      </c>
    </row>
    <row r="79" spans="2:7" ht="14.25">
      <c r="B79" s="32"/>
      <c r="C79" s="32"/>
      <c r="D79" s="8" t="s">
        <v>81</v>
      </c>
      <c r="E79" s="9"/>
      <c r="F79" s="9">
        <v>14420</v>
      </c>
      <c r="G79" s="9">
        <f t="shared" si="1"/>
        <v>-14420</v>
      </c>
    </row>
    <row r="80" spans="2:7" ht="14.25">
      <c r="B80" s="32"/>
      <c r="C80" s="33"/>
      <c r="D80" s="10" t="s">
        <v>82</v>
      </c>
      <c r="E80" s="11">
        <f>+E76+E77</f>
        <v>794</v>
      </c>
      <c r="F80" s="11">
        <f>+F76+F77</f>
        <v>72343</v>
      </c>
      <c r="G80" s="11">
        <f t="shared" si="1"/>
        <v>-71549</v>
      </c>
    </row>
    <row r="81" spans="2:7" ht="14.25">
      <c r="B81" s="32"/>
      <c r="C81" s="31" t="s">
        <v>24</v>
      </c>
      <c r="D81" s="8" t="s">
        <v>83</v>
      </c>
      <c r="E81" s="9">
        <v>885067</v>
      </c>
      <c r="F81" s="9">
        <v>795868</v>
      </c>
      <c r="G81" s="9">
        <f t="shared" si="1"/>
        <v>89199</v>
      </c>
    </row>
    <row r="82" spans="2:7" ht="14.25">
      <c r="B82" s="32"/>
      <c r="C82" s="32"/>
      <c r="D82" s="8" t="s">
        <v>84</v>
      </c>
      <c r="E82" s="9">
        <f>+E83+E84+E85</f>
        <v>0</v>
      </c>
      <c r="F82" s="9">
        <f>+F83+F84+F85</f>
        <v>0</v>
      </c>
      <c r="G82" s="9">
        <f t="shared" si="1"/>
        <v>0</v>
      </c>
    </row>
    <row r="83" spans="2:7" ht="14.25">
      <c r="B83" s="32"/>
      <c r="C83" s="32"/>
      <c r="D83" s="8" t="s">
        <v>85</v>
      </c>
      <c r="E83" s="9"/>
      <c r="F83" s="9"/>
      <c r="G83" s="9">
        <f t="shared" si="1"/>
        <v>0</v>
      </c>
    </row>
    <row r="84" spans="2:7" ht="14.25">
      <c r="B84" s="32"/>
      <c r="C84" s="32"/>
      <c r="D84" s="8" t="s">
        <v>86</v>
      </c>
      <c r="E84" s="9"/>
      <c r="F84" s="9"/>
      <c r="G84" s="9">
        <f t="shared" si="1"/>
        <v>0</v>
      </c>
    </row>
    <row r="85" spans="2:7" ht="14.25">
      <c r="B85" s="32"/>
      <c r="C85" s="32"/>
      <c r="D85" s="8" t="s">
        <v>87</v>
      </c>
      <c r="E85" s="9"/>
      <c r="F85" s="9"/>
      <c r="G85" s="9">
        <f t="shared" si="1"/>
        <v>0</v>
      </c>
    </row>
    <row r="86" spans="2:7" ht="14.25">
      <c r="B86" s="32"/>
      <c r="C86" s="33"/>
      <c r="D86" s="10" t="s">
        <v>88</v>
      </c>
      <c r="E86" s="11">
        <f>+E81+E82</f>
        <v>885067</v>
      </c>
      <c r="F86" s="11">
        <f>+F81+F82</f>
        <v>795868</v>
      </c>
      <c r="G86" s="11">
        <f t="shared" si="1"/>
        <v>89199</v>
      </c>
    </row>
    <row r="87" spans="2:7" ht="14.25">
      <c r="B87" s="33"/>
      <c r="C87" s="12" t="s">
        <v>89</v>
      </c>
      <c r="D87" s="15"/>
      <c r="E87" s="16">
        <f xml:space="preserve"> +E80 - E86</f>
        <v>-884273</v>
      </c>
      <c r="F87" s="16">
        <f xml:space="preserve"> +F80 - F86</f>
        <v>-723525</v>
      </c>
      <c r="G87" s="16">
        <f t="shared" si="1"/>
        <v>-160748</v>
      </c>
    </row>
    <row r="88" spans="2:7" ht="14.25">
      <c r="B88" s="12" t="s">
        <v>90</v>
      </c>
      <c r="C88" s="17"/>
      <c r="D88" s="13"/>
      <c r="E88" s="14">
        <f xml:space="preserve"> +E75 +E87</f>
        <v>-15627600</v>
      </c>
      <c r="F88" s="14">
        <f xml:space="preserve"> +F75 +F87</f>
        <v>-1958383</v>
      </c>
      <c r="G88" s="14">
        <f t="shared" si="1"/>
        <v>-13669217</v>
      </c>
    </row>
    <row r="89" spans="2:7" ht="14.25">
      <c r="B89" s="31" t="s">
        <v>91</v>
      </c>
      <c r="C89" s="31" t="s">
        <v>9</v>
      </c>
      <c r="D89" s="8" t="s">
        <v>92</v>
      </c>
      <c r="E89" s="9">
        <f>+E90+E91+E92</f>
        <v>1498000</v>
      </c>
      <c r="F89" s="9">
        <f>+F90+F91+F92</f>
        <v>221700</v>
      </c>
      <c r="G89" s="9">
        <f t="shared" si="1"/>
        <v>1276300</v>
      </c>
    </row>
    <row r="90" spans="2:7" ht="14.25">
      <c r="B90" s="32"/>
      <c r="C90" s="32"/>
      <c r="D90" s="8" t="s">
        <v>93</v>
      </c>
      <c r="E90" s="9"/>
      <c r="F90" s="9">
        <v>221700</v>
      </c>
      <c r="G90" s="9">
        <f t="shared" si="1"/>
        <v>-221700</v>
      </c>
    </row>
    <row r="91" spans="2:7" ht="14.25">
      <c r="B91" s="32"/>
      <c r="C91" s="32"/>
      <c r="D91" s="8" t="s">
        <v>94</v>
      </c>
      <c r="E91" s="9"/>
      <c r="F91" s="9"/>
      <c r="G91" s="9">
        <f t="shared" si="1"/>
        <v>0</v>
      </c>
    </row>
    <row r="92" spans="2:7" ht="14.25">
      <c r="B92" s="32"/>
      <c r="C92" s="32"/>
      <c r="D92" s="8" t="s">
        <v>95</v>
      </c>
      <c r="E92" s="9">
        <v>1498000</v>
      </c>
      <c r="F92" s="9"/>
      <c r="G92" s="9">
        <f t="shared" si="1"/>
        <v>1498000</v>
      </c>
    </row>
    <row r="93" spans="2:7" ht="14.25">
      <c r="B93" s="32"/>
      <c r="C93" s="32"/>
      <c r="D93" s="8" t="s">
        <v>96</v>
      </c>
      <c r="E93" s="9">
        <f>+E94+E95</f>
        <v>0</v>
      </c>
      <c r="F93" s="9">
        <f>+F94+F95</f>
        <v>0</v>
      </c>
      <c r="G93" s="9">
        <f t="shared" si="1"/>
        <v>0</v>
      </c>
    </row>
    <row r="94" spans="2:7" ht="14.25">
      <c r="B94" s="32"/>
      <c r="C94" s="32"/>
      <c r="D94" s="8" t="s">
        <v>97</v>
      </c>
      <c r="E94" s="9"/>
      <c r="F94" s="9"/>
      <c r="G94" s="9">
        <f t="shared" si="1"/>
        <v>0</v>
      </c>
    </row>
    <row r="95" spans="2:7" ht="14.25">
      <c r="B95" s="32"/>
      <c r="C95" s="32"/>
      <c r="D95" s="8" t="s">
        <v>98</v>
      </c>
      <c r="E95" s="9"/>
      <c r="F95" s="9"/>
      <c r="G95" s="9">
        <f t="shared" si="1"/>
        <v>0</v>
      </c>
    </row>
    <row r="96" spans="2:7" ht="14.25">
      <c r="B96" s="32"/>
      <c r="C96" s="32"/>
      <c r="D96" s="8" t="s">
        <v>99</v>
      </c>
      <c r="E96" s="9"/>
      <c r="F96" s="9"/>
      <c r="G96" s="9">
        <f t="shared" si="1"/>
        <v>0</v>
      </c>
    </row>
    <row r="97" spans="2:7" ht="14.25">
      <c r="B97" s="32"/>
      <c r="C97" s="32"/>
      <c r="D97" s="8" t="s">
        <v>100</v>
      </c>
      <c r="E97" s="9">
        <f>+E98+E99+E100+E101</f>
        <v>0</v>
      </c>
      <c r="F97" s="9">
        <f>+F98+F99+F100+F101</f>
        <v>0</v>
      </c>
      <c r="G97" s="9">
        <f t="shared" si="1"/>
        <v>0</v>
      </c>
    </row>
    <row r="98" spans="2:7" ht="14.25">
      <c r="B98" s="32"/>
      <c r="C98" s="32"/>
      <c r="D98" s="8" t="s">
        <v>101</v>
      </c>
      <c r="E98" s="9"/>
      <c r="F98" s="9"/>
      <c r="G98" s="9">
        <f t="shared" si="1"/>
        <v>0</v>
      </c>
    </row>
    <row r="99" spans="2:7" ht="14.25">
      <c r="B99" s="32"/>
      <c r="C99" s="32"/>
      <c r="D99" s="8" t="s">
        <v>102</v>
      </c>
      <c r="E99" s="9"/>
      <c r="F99" s="9"/>
      <c r="G99" s="9">
        <f t="shared" si="1"/>
        <v>0</v>
      </c>
    </row>
    <row r="100" spans="2:7" ht="14.25">
      <c r="B100" s="32"/>
      <c r="C100" s="32"/>
      <c r="D100" s="8" t="s">
        <v>103</v>
      </c>
      <c r="E100" s="9"/>
      <c r="F100" s="9"/>
      <c r="G100" s="9">
        <f t="shared" si="1"/>
        <v>0</v>
      </c>
    </row>
    <row r="101" spans="2:7" ht="14.25">
      <c r="B101" s="32"/>
      <c r="C101" s="32"/>
      <c r="D101" s="8" t="s">
        <v>104</v>
      </c>
      <c r="E101" s="9"/>
      <c r="F101" s="9"/>
      <c r="G101" s="9">
        <f t="shared" si="1"/>
        <v>0</v>
      </c>
    </row>
    <row r="102" spans="2:7" ht="14.25">
      <c r="B102" s="32"/>
      <c r="C102" s="32"/>
      <c r="D102" s="8" t="s">
        <v>105</v>
      </c>
      <c r="E102" s="9">
        <f>+E103+E104</f>
        <v>0</v>
      </c>
      <c r="F102" s="9">
        <f>+F103+F104</f>
        <v>0</v>
      </c>
      <c r="G102" s="9">
        <f t="shared" si="1"/>
        <v>0</v>
      </c>
    </row>
    <row r="103" spans="2:7" ht="14.25">
      <c r="B103" s="32"/>
      <c r="C103" s="32"/>
      <c r="D103" s="8" t="s">
        <v>106</v>
      </c>
      <c r="E103" s="9"/>
      <c r="F103" s="9"/>
      <c r="G103" s="9">
        <f t="shared" si="1"/>
        <v>0</v>
      </c>
    </row>
    <row r="104" spans="2:7" ht="14.25">
      <c r="B104" s="32"/>
      <c r="C104" s="32"/>
      <c r="D104" s="8" t="s">
        <v>107</v>
      </c>
      <c r="E104" s="9"/>
      <c r="F104" s="9"/>
      <c r="G104" s="9">
        <f t="shared" si="1"/>
        <v>0</v>
      </c>
    </row>
    <row r="105" spans="2:7" ht="14.25">
      <c r="B105" s="32"/>
      <c r="C105" s="32"/>
      <c r="D105" s="8" t="s">
        <v>108</v>
      </c>
      <c r="E105" s="9"/>
      <c r="F105" s="9"/>
      <c r="G105" s="9">
        <f t="shared" si="1"/>
        <v>0</v>
      </c>
    </row>
    <row r="106" spans="2:7" ht="14.25">
      <c r="B106" s="32"/>
      <c r="C106" s="32"/>
      <c r="D106" s="8" t="s">
        <v>109</v>
      </c>
      <c r="E106" s="9">
        <v>14471000</v>
      </c>
      <c r="F106" s="9">
        <v>24095000</v>
      </c>
      <c r="G106" s="9">
        <f t="shared" si="1"/>
        <v>-9624000</v>
      </c>
    </row>
    <row r="107" spans="2:7" ht="14.25">
      <c r="B107" s="32"/>
      <c r="C107" s="32"/>
      <c r="D107" s="8" t="s">
        <v>110</v>
      </c>
      <c r="E107" s="9"/>
      <c r="F107" s="9"/>
      <c r="G107" s="9">
        <f t="shared" si="1"/>
        <v>0</v>
      </c>
    </row>
    <row r="108" spans="2:7" ht="14.25">
      <c r="B108" s="32"/>
      <c r="C108" s="32"/>
      <c r="D108" s="8" t="s">
        <v>111</v>
      </c>
      <c r="E108" s="9">
        <v>1</v>
      </c>
      <c r="F108" s="9"/>
      <c r="G108" s="9">
        <f t="shared" si="1"/>
        <v>1</v>
      </c>
    </row>
    <row r="109" spans="2:7" ht="14.25">
      <c r="B109" s="32"/>
      <c r="C109" s="32"/>
      <c r="D109" s="8" t="s">
        <v>112</v>
      </c>
      <c r="E109" s="9">
        <f>+E110+E111</f>
        <v>0</v>
      </c>
      <c r="F109" s="9">
        <f>+F110+F111</f>
        <v>100500001</v>
      </c>
      <c r="G109" s="9">
        <f t="shared" si="1"/>
        <v>-100500001</v>
      </c>
    </row>
    <row r="110" spans="2:7" ht="14.25">
      <c r="B110" s="32"/>
      <c r="C110" s="32"/>
      <c r="D110" s="8" t="s">
        <v>113</v>
      </c>
      <c r="E110" s="9"/>
      <c r="F110" s="9"/>
      <c r="G110" s="9">
        <f t="shared" si="1"/>
        <v>0</v>
      </c>
    </row>
    <row r="111" spans="2:7" ht="14.25">
      <c r="B111" s="32"/>
      <c r="C111" s="32"/>
      <c r="D111" s="8" t="s">
        <v>114</v>
      </c>
      <c r="E111" s="9"/>
      <c r="F111" s="9">
        <v>100500001</v>
      </c>
      <c r="G111" s="9">
        <f t="shared" si="1"/>
        <v>-100500001</v>
      </c>
    </row>
    <row r="112" spans="2:7" ht="14.25">
      <c r="B112" s="32"/>
      <c r="C112" s="33"/>
      <c r="D112" s="10" t="s">
        <v>115</v>
      </c>
      <c r="E112" s="11">
        <f>+E89+E93+E96+E97+E102+E105+E106+E107+E108+E109</f>
        <v>15969001</v>
      </c>
      <c r="F112" s="11">
        <f>+F89+F93+F96+F97+F102+F105+F106+F107+F108+F109</f>
        <v>124816701</v>
      </c>
      <c r="G112" s="11">
        <f t="shared" si="1"/>
        <v>-108847700</v>
      </c>
    </row>
    <row r="113" spans="2:7" ht="14.25">
      <c r="B113" s="32"/>
      <c r="C113" s="31" t="s">
        <v>24</v>
      </c>
      <c r="D113" s="8" t="s">
        <v>116</v>
      </c>
      <c r="E113" s="9"/>
      <c r="F113" s="9"/>
      <c r="G113" s="9">
        <f t="shared" si="1"/>
        <v>0</v>
      </c>
    </row>
    <row r="114" spans="2:7" ht="14.25">
      <c r="B114" s="32"/>
      <c r="C114" s="32"/>
      <c r="D114" s="8" t="s">
        <v>117</v>
      </c>
      <c r="E114" s="9"/>
      <c r="F114" s="9"/>
      <c r="G114" s="9">
        <f t="shared" si="1"/>
        <v>0</v>
      </c>
    </row>
    <row r="115" spans="2:7" ht="14.25">
      <c r="B115" s="32"/>
      <c r="C115" s="32"/>
      <c r="D115" s="8" t="s">
        <v>118</v>
      </c>
      <c r="E115" s="9">
        <f>+E116+E117+E118+E119</f>
        <v>0</v>
      </c>
      <c r="F115" s="9">
        <f>+F116+F117+F118+F119</f>
        <v>0</v>
      </c>
      <c r="G115" s="9">
        <f t="shared" si="1"/>
        <v>0</v>
      </c>
    </row>
    <row r="116" spans="2:7" ht="14.25">
      <c r="B116" s="32"/>
      <c r="C116" s="32"/>
      <c r="D116" s="8" t="s">
        <v>119</v>
      </c>
      <c r="E116" s="9"/>
      <c r="F116" s="9"/>
      <c r="G116" s="9">
        <f t="shared" si="1"/>
        <v>0</v>
      </c>
    </row>
    <row r="117" spans="2:7" ht="14.25">
      <c r="B117" s="32"/>
      <c r="C117" s="32"/>
      <c r="D117" s="8" t="s">
        <v>120</v>
      </c>
      <c r="E117" s="9"/>
      <c r="F117" s="9"/>
      <c r="G117" s="9">
        <f t="shared" si="1"/>
        <v>0</v>
      </c>
    </row>
    <row r="118" spans="2:7" ht="14.25">
      <c r="B118" s="32"/>
      <c r="C118" s="32"/>
      <c r="D118" s="8" t="s">
        <v>121</v>
      </c>
      <c r="E118" s="9"/>
      <c r="F118" s="9"/>
      <c r="G118" s="9">
        <f t="shared" si="1"/>
        <v>0</v>
      </c>
    </row>
    <row r="119" spans="2:7" ht="14.25">
      <c r="B119" s="32"/>
      <c r="C119" s="32"/>
      <c r="D119" s="8" t="s">
        <v>122</v>
      </c>
      <c r="E119" s="9"/>
      <c r="F119" s="9"/>
      <c r="G119" s="9">
        <f t="shared" si="1"/>
        <v>0</v>
      </c>
    </row>
    <row r="120" spans="2:7" ht="14.25">
      <c r="B120" s="32"/>
      <c r="C120" s="32"/>
      <c r="D120" s="8" t="s">
        <v>123</v>
      </c>
      <c r="E120" s="9"/>
      <c r="F120" s="9"/>
      <c r="G120" s="9">
        <f t="shared" si="1"/>
        <v>0</v>
      </c>
    </row>
    <row r="121" spans="2:7" ht="14.25">
      <c r="B121" s="32"/>
      <c r="C121" s="32"/>
      <c r="D121" s="8" t="s">
        <v>124</v>
      </c>
      <c r="E121" s="9">
        <v>1498000</v>
      </c>
      <c r="F121" s="9">
        <v>221700</v>
      </c>
      <c r="G121" s="9">
        <f t="shared" si="1"/>
        <v>1276300</v>
      </c>
    </row>
    <row r="122" spans="2:7" ht="14.25">
      <c r="B122" s="32"/>
      <c r="C122" s="32"/>
      <c r="D122" s="8" t="s">
        <v>125</v>
      </c>
      <c r="E122" s="9"/>
      <c r="F122" s="9"/>
      <c r="G122" s="9">
        <f t="shared" si="1"/>
        <v>0</v>
      </c>
    </row>
    <row r="123" spans="2:7" ht="14.25">
      <c r="B123" s="32"/>
      <c r="C123" s="32"/>
      <c r="D123" s="8" t="s">
        <v>126</v>
      </c>
      <c r="E123" s="9"/>
      <c r="F123" s="9"/>
      <c r="G123" s="9">
        <f t="shared" si="1"/>
        <v>0</v>
      </c>
    </row>
    <row r="124" spans="2:7" ht="14.25">
      <c r="B124" s="32"/>
      <c r="C124" s="32"/>
      <c r="D124" s="8" t="s">
        <v>127</v>
      </c>
      <c r="E124" s="9"/>
      <c r="F124" s="9"/>
      <c r="G124" s="9">
        <f t="shared" si="1"/>
        <v>0</v>
      </c>
    </row>
    <row r="125" spans="2:7" ht="14.25">
      <c r="B125" s="32"/>
      <c r="C125" s="32"/>
      <c r="D125" s="8" t="s">
        <v>128</v>
      </c>
      <c r="E125" s="9"/>
      <c r="F125" s="9"/>
      <c r="G125" s="9">
        <f t="shared" si="1"/>
        <v>0</v>
      </c>
    </row>
    <row r="126" spans="2:7" ht="14.25">
      <c r="B126" s="32"/>
      <c r="C126" s="32"/>
      <c r="D126" s="8" t="s">
        <v>129</v>
      </c>
      <c r="E126" s="9"/>
      <c r="F126" s="9"/>
      <c r="G126" s="9">
        <f t="shared" si="1"/>
        <v>0</v>
      </c>
    </row>
    <row r="127" spans="2:7" ht="14.25">
      <c r="B127" s="32"/>
      <c r="C127" s="32"/>
      <c r="D127" s="8" t="s">
        <v>130</v>
      </c>
      <c r="E127" s="9"/>
      <c r="F127" s="9">
        <v>93344000</v>
      </c>
      <c r="G127" s="9">
        <f t="shared" si="1"/>
        <v>-93344000</v>
      </c>
    </row>
    <row r="128" spans="2:7" ht="14.25">
      <c r="B128" s="32"/>
      <c r="C128" s="33"/>
      <c r="D128" s="10" t="s">
        <v>131</v>
      </c>
      <c r="E128" s="11">
        <f>+E113+E114+E115+E120+E121+E122+E123+E124+E125+E126+E127</f>
        <v>1498000</v>
      </c>
      <c r="F128" s="11">
        <f>+F113+F114+F115+F120+F121+F122+F123+F124+F125+F126+F127</f>
        <v>93565700</v>
      </c>
      <c r="G128" s="11">
        <f t="shared" si="1"/>
        <v>-92067700</v>
      </c>
    </row>
    <row r="129" spans="2:7" ht="14.25">
      <c r="B129" s="33"/>
      <c r="C129" s="18" t="s">
        <v>132</v>
      </c>
      <c r="D129" s="19"/>
      <c r="E129" s="20">
        <f xml:space="preserve"> +E112 - E128</f>
        <v>14471001</v>
      </c>
      <c r="F129" s="20">
        <f xml:space="preserve"> +F112 - F128</f>
        <v>31251001</v>
      </c>
      <c r="G129" s="20">
        <f t="shared" si="1"/>
        <v>-16780000</v>
      </c>
    </row>
    <row r="130" spans="2:7" ht="14.25">
      <c r="B130" s="12" t="s">
        <v>133</v>
      </c>
      <c r="C130" s="21"/>
      <c r="D130" s="22"/>
      <c r="E130" s="23">
        <f xml:space="preserve"> +E88 +E129</f>
        <v>-1156599</v>
      </c>
      <c r="F130" s="23">
        <f xml:space="preserve"> +F88 +F129</f>
        <v>29292618</v>
      </c>
      <c r="G130" s="23">
        <f t="shared" si="1"/>
        <v>-30449217</v>
      </c>
    </row>
    <row r="131" spans="2:7" ht="14.25">
      <c r="B131" s="34" t="s">
        <v>134</v>
      </c>
      <c r="C131" s="21" t="s">
        <v>135</v>
      </c>
      <c r="D131" s="22"/>
      <c r="E131" s="23">
        <v>90013491</v>
      </c>
      <c r="F131" s="23">
        <v>11520873</v>
      </c>
      <c r="G131" s="23">
        <f t="shared" si="1"/>
        <v>78492618</v>
      </c>
    </row>
    <row r="132" spans="2:7" ht="14.25">
      <c r="B132" s="35"/>
      <c r="C132" s="21" t="s">
        <v>136</v>
      </c>
      <c r="D132" s="22"/>
      <c r="E132" s="23">
        <f xml:space="preserve"> +E130 +E131</f>
        <v>88856892</v>
      </c>
      <c r="F132" s="23">
        <f xml:space="preserve"> +F130 +F131</f>
        <v>40813491</v>
      </c>
      <c r="G132" s="23">
        <f t="shared" si="1"/>
        <v>48043401</v>
      </c>
    </row>
    <row r="133" spans="2:7" ht="14.25">
      <c r="B133" s="35"/>
      <c r="C133" s="21" t="s">
        <v>137</v>
      </c>
      <c r="D133" s="22"/>
      <c r="E133" s="23"/>
      <c r="F133" s="23"/>
      <c r="G133" s="23">
        <f t="shared" si="1"/>
        <v>0</v>
      </c>
    </row>
    <row r="134" spans="2:7" ht="14.25">
      <c r="B134" s="35"/>
      <c r="C134" s="21" t="s">
        <v>138</v>
      </c>
      <c r="D134" s="22"/>
      <c r="E134" s="23">
        <f>+E135+E136+E137</f>
        <v>800000</v>
      </c>
      <c r="F134" s="23">
        <f>+F135+F136+F137</f>
        <v>50000000</v>
      </c>
      <c r="G134" s="23">
        <f t="shared" si="1"/>
        <v>-49200000</v>
      </c>
    </row>
    <row r="135" spans="2:7" ht="14.25">
      <c r="B135" s="35"/>
      <c r="C135" s="24" t="s">
        <v>139</v>
      </c>
      <c r="D135" s="19"/>
      <c r="E135" s="20"/>
      <c r="F135" s="20"/>
      <c r="G135" s="20">
        <f t="shared" ref="G135:G142" si="2">E135-F135</f>
        <v>0</v>
      </c>
    </row>
    <row r="136" spans="2:7" ht="14.25">
      <c r="B136" s="35"/>
      <c r="C136" s="24" t="s">
        <v>140</v>
      </c>
      <c r="D136" s="19"/>
      <c r="E136" s="20"/>
      <c r="F136" s="20"/>
      <c r="G136" s="20">
        <f t="shared" si="2"/>
        <v>0</v>
      </c>
    </row>
    <row r="137" spans="2:7" ht="14.25">
      <c r="B137" s="35"/>
      <c r="C137" s="24" t="s">
        <v>141</v>
      </c>
      <c r="D137" s="19"/>
      <c r="E137" s="20">
        <v>800000</v>
      </c>
      <c r="F137" s="20">
        <v>50000000</v>
      </c>
      <c r="G137" s="20">
        <f t="shared" si="2"/>
        <v>-49200000</v>
      </c>
    </row>
    <row r="138" spans="2:7" ht="14.25">
      <c r="B138" s="35"/>
      <c r="C138" s="21" t="s">
        <v>142</v>
      </c>
      <c r="D138" s="22"/>
      <c r="E138" s="23">
        <f>+E139+E140+E141</f>
        <v>0</v>
      </c>
      <c r="F138" s="23">
        <f>+F139+F140+F141</f>
        <v>800000</v>
      </c>
      <c r="G138" s="23">
        <f t="shared" si="2"/>
        <v>-800000</v>
      </c>
    </row>
    <row r="139" spans="2:7" ht="14.25">
      <c r="B139" s="35"/>
      <c r="C139" s="24" t="s">
        <v>143</v>
      </c>
      <c r="D139" s="19"/>
      <c r="E139" s="20"/>
      <c r="F139" s="20"/>
      <c r="G139" s="20">
        <f t="shared" si="2"/>
        <v>0</v>
      </c>
    </row>
    <row r="140" spans="2:7" ht="14.25">
      <c r="B140" s="35"/>
      <c r="C140" s="24" t="s">
        <v>144</v>
      </c>
      <c r="D140" s="19"/>
      <c r="E140" s="20"/>
      <c r="F140" s="20"/>
      <c r="G140" s="20">
        <f t="shared" si="2"/>
        <v>0</v>
      </c>
    </row>
    <row r="141" spans="2:7" ht="14.25">
      <c r="B141" s="35"/>
      <c r="C141" s="24" t="s">
        <v>145</v>
      </c>
      <c r="D141" s="19"/>
      <c r="E141" s="20"/>
      <c r="F141" s="20">
        <v>800000</v>
      </c>
      <c r="G141" s="20">
        <f t="shared" si="2"/>
        <v>-800000</v>
      </c>
    </row>
    <row r="142" spans="2:7" ht="14.25">
      <c r="B142" s="36"/>
      <c r="C142" s="21" t="s">
        <v>176</v>
      </c>
      <c r="D142" s="22"/>
      <c r="E142" s="23">
        <f xml:space="preserve"> +E132 +E133 +E134 - E138</f>
        <v>89656892</v>
      </c>
      <c r="F142" s="23">
        <f xml:space="preserve"> +F132 +F133 +F134 - F138</f>
        <v>90013491</v>
      </c>
      <c r="G142" s="23">
        <f t="shared" si="2"/>
        <v>-356599</v>
      </c>
    </row>
  </sheetData>
  <mergeCells count="13">
    <mergeCell ref="B131:B142"/>
    <mergeCell ref="B76:B87"/>
    <mergeCell ref="C76:C80"/>
    <mergeCell ref="C81:C86"/>
    <mergeCell ref="B89:B129"/>
    <mergeCell ref="C89:C112"/>
    <mergeCell ref="C113:C128"/>
    <mergeCell ref="B2:G2"/>
    <mergeCell ref="B3:G3"/>
    <mergeCell ref="B5:D5"/>
    <mergeCell ref="B6:B75"/>
    <mergeCell ref="C6:C19"/>
    <mergeCell ref="C20:C74"/>
  </mergeCells>
  <phoneticPr fontId="2"/>
  <pageMargins left="0.70866141732283472" right="0.70866141732283472" top="0.74803149606299213" bottom="0.78740157480314965" header="0.31496062992125984" footer="0.31496062992125984"/>
  <pageSetup paperSize="9" scale="70" fitToHeight="0" orientation="portrait" verticalDpi="0" r:id="rId1"/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2"/>
  <sheetViews>
    <sheetView showGridLines="0" topLeftCell="A61" workbookViewId="0">
      <selection activeCell="C143" sqref="C143"/>
    </sheetView>
  </sheetViews>
  <sheetFormatPr defaultRowHeight="13.5"/>
  <cols>
    <col min="1" max="3" width="2.875" customWidth="1"/>
    <col min="4" max="4" width="51.25" customWidth="1"/>
    <col min="5" max="7" width="20.75" customWidth="1"/>
  </cols>
  <sheetData>
    <row r="1" spans="2:7" ht="21">
      <c r="B1" s="25" t="s">
        <v>177</v>
      </c>
      <c r="C1" s="1"/>
      <c r="D1" s="1"/>
      <c r="E1" s="2"/>
      <c r="F1" s="2"/>
      <c r="G1" s="3" t="s">
        <v>0</v>
      </c>
    </row>
    <row r="2" spans="2:7" ht="21">
      <c r="B2" s="28" t="s">
        <v>150</v>
      </c>
      <c r="C2" s="28"/>
      <c r="D2" s="28"/>
      <c r="E2" s="28"/>
      <c r="F2" s="28"/>
      <c r="G2" s="28"/>
    </row>
    <row r="3" spans="2:7" ht="21">
      <c r="B3" s="29" t="s">
        <v>151</v>
      </c>
      <c r="C3" s="29"/>
      <c r="D3" s="29"/>
      <c r="E3" s="29"/>
      <c r="F3" s="29"/>
      <c r="G3" s="29"/>
    </row>
    <row r="4" spans="2:7" ht="15.75">
      <c r="B4" s="4"/>
      <c r="C4" s="4"/>
      <c r="D4" s="4"/>
      <c r="E4" s="4"/>
      <c r="F4" s="2"/>
      <c r="G4" s="4" t="s">
        <v>152</v>
      </c>
    </row>
    <row r="5" spans="2:7" ht="14.25">
      <c r="B5" s="30" t="s">
        <v>4</v>
      </c>
      <c r="C5" s="30"/>
      <c r="D5" s="30"/>
      <c r="E5" s="5" t="s">
        <v>5</v>
      </c>
      <c r="F5" s="5" t="s">
        <v>6</v>
      </c>
      <c r="G5" s="5" t="s">
        <v>153</v>
      </c>
    </row>
    <row r="6" spans="2:7" ht="14.25">
      <c r="B6" s="31" t="s">
        <v>8</v>
      </c>
      <c r="C6" s="31" t="s">
        <v>9</v>
      </c>
      <c r="D6" s="6" t="s">
        <v>10</v>
      </c>
      <c r="E6" s="7">
        <f>+E7</f>
        <v>3308144</v>
      </c>
      <c r="F6" s="7">
        <f>+F7</f>
        <v>3020071</v>
      </c>
      <c r="G6" s="7">
        <f>E6-F6</f>
        <v>288073</v>
      </c>
    </row>
    <row r="7" spans="2:7" ht="14.25">
      <c r="B7" s="32"/>
      <c r="C7" s="32"/>
      <c r="D7" s="8" t="s">
        <v>11</v>
      </c>
      <c r="E7" s="9">
        <f>+E8</f>
        <v>3308144</v>
      </c>
      <c r="F7" s="9">
        <f>+F8</f>
        <v>3020071</v>
      </c>
      <c r="G7" s="9">
        <f t="shared" ref="G7:G70" si="0">E7-F7</f>
        <v>288073</v>
      </c>
    </row>
    <row r="8" spans="2:7" ht="14.25">
      <c r="B8" s="32"/>
      <c r="C8" s="32"/>
      <c r="D8" s="8" t="s">
        <v>12</v>
      </c>
      <c r="E8" s="9">
        <v>3308144</v>
      </c>
      <c r="F8" s="9">
        <v>3020071</v>
      </c>
      <c r="G8" s="9">
        <f t="shared" si="0"/>
        <v>288073</v>
      </c>
    </row>
    <row r="9" spans="2:7" ht="14.25">
      <c r="B9" s="32"/>
      <c r="C9" s="32"/>
      <c r="D9" s="8" t="s">
        <v>13</v>
      </c>
      <c r="E9" s="9">
        <f>+E10+E14+E15</f>
        <v>38569057</v>
      </c>
      <c r="F9" s="9">
        <f>+F10+F14+F15</f>
        <v>36246948</v>
      </c>
      <c r="G9" s="9">
        <f t="shared" si="0"/>
        <v>2322109</v>
      </c>
    </row>
    <row r="10" spans="2:7" ht="14.25">
      <c r="B10" s="32"/>
      <c r="C10" s="32"/>
      <c r="D10" s="8" t="s">
        <v>14</v>
      </c>
      <c r="E10" s="9">
        <f>+E11+E12+E13</f>
        <v>38314057</v>
      </c>
      <c r="F10" s="9">
        <f>+F11+F12+F13</f>
        <v>36246948</v>
      </c>
      <c r="G10" s="9">
        <f t="shared" si="0"/>
        <v>2067109</v>
      </c>
    </row>
    <row r="11" spans="2:7" ht="14.25">
      <c r="B11" s="32"/>
      <c r="C11" s="32"/>
      <c r="D11" s="8" t="s">
        <v>15</v>
      </c>
      <c r="E11" s="9"/>
      <c r="F11" s="9"/>
      <c r="G11" s="9">
        <f t="shared" si="0"/>
        <v>0</v>
      </c>
    </row>
    <row r="12" spans="2:7" ht="14.25">
      <c r="B12" s="32"/>
      <c r="C12" s="32"/>
      <c r="D12" s="8" t="s">
        <v>16</v>
      </c>
      <c r="E12" s="9">
        <v>38314057</v>
      </c>
      <c r="F12" s="9">
        <v>36246948</v>
      </c>
      <c r="G12" s="9">
        <f t="shared" si="0"/>
        <v>2067109</v>
      </c>
    </row>
    <row r="13" spans="2:7" ht="14.25">
      <c r="B13" s="32"/>
      <c r="C13" s="32"/>
      <c r="D13" s="8" t="s">
        <v>17</v>
      </c>
      <c r="E13" s="9"/>
      <c r="F13" s="9"/>
      <c r="G13" s="9">
        <f t="shared" si="0"/>
        <v>0</v>
      </c>
    </row>
    <row r="14" spans="2:7" ht="14.25">
      <c r="B14" s="32"/>
      <c r="C14" s="32"/>
      <c r="D14" s="8" t="s">
        <v>18</v>
      </c>
      <c r="E14" s="9"/>
      <c r="F14" s="9"/>
      <c r="G14" s="9">
        <f t="shared" si="0"/>
        <v>0</v>
      </c>
    </row>
    <row r="15" spans="2:7" ht="14.25">
      <c r="B15" s="32"/>
      <c r="C15" s="32"/>
      <c r="D15" s="8" t="s">
        <v>19</v>
      </c>
      <c r="E15" s="9">
        <f>+E16+E17</f>
        <v>255000</v>
      </c>
      <c r="F15" s="9">
        <f>+F16+F17</f>
        <v>0</v>
      </c>
      <c r="G15" s="9">
        <f t="shared" si="0"/>
        <v>255000</v>
      </c>
    </row>
    <row r="16" spans="2:7" ht="14.25">
      <c r="B16" s="32"/>
      <c r="C16" s="32"/>
      <c r="D16" s="8" t="s">
        <v>20</v>
      </c>
      <c r="E16" s="9"/>
      <c r="F16" s="9"/>
      <c r="G16" s="9">
        <f t="shared" si="0"/>
        <v>0</v>
      </c>
    </row>
    <row r="17" spans="2:7" ht="14.25">
      <c r="B17" s="32"/>
      <c r="C17" s="32"/>
      <c r="D17" s="8" t="s">
        <v>21</v>
      </c>
      <c r="E17" s="9">
        <v>255000</v>
      </c>
      <c r="F17" s="9"/>
      <c r="G17" s="9">
        <f t="shared" si="0"/>
        <v>255000</v>
      </c>
    </row>
    <row r="18" spans="2:7" ht="14.25">
      <c r="B18" s="32"/>
      <c r="C18" s="32"/>
      <c r="D18" s="8" t="s">
        <v>22</v>
      </c>
      <c r="E18" s="9">
        <v>103000</v>
      </c>
      <c r="F18" s="9">
        <v>199287</v>
      </c>
      <c r="G18" s="9">
        <f t="shared" si="0"/>
        <v>-96287</v>
      </c>
    </row>
    <row r="19" spans="2:7" ht="14.25">
      <c r="B19" s="32"/>
      <c r="C19" s="33"/>
      <c r="D19" s="10" t="s">
        <v>23</v>
      </c>
      <c r="E19" s="11">
        <f>+E6+E9+E18</f>
        <v>41980201</v>
      </c>
      <c r="F19" s="11">
        <f>+F6+F9+F18</f>
        <v>39466306</v>
      </c>
      <c r="G19" s="11">
        <f t="shared" si="0"/>
        <v>2513895</v>
      </c>
    </row>
    <row r="20" spans="2:7" ht="14.25">
      <c r="B20" s="32"/>
      <c r="C20" s="31" t="s">
        <v>24</v>
      </c>
      <c r="D20" s="8" t="s">
        <v>25</v>
      </c>
      <c r="E20" s="9">
        <f>+E21+E22+E23+E24+E25+E26+E27</f>
        <v>25263661</v>
      </c>
      <c r="F20" s="9">
        <f>+F21+F22+F23+F24+F25+F26+F27</f>
        <v>23442469</v>
      </c>
      <c r="G20" s="9">
        <f t="shared" si="0"/>
        <v>1821192</v>
      </c>
    </row>
    <row r="21" spans="2:7" ht="14.25">
      <c r="B21" s="32"/>
      <c r="C21" s="32"/>
      <c r="D21" s="8" t="s">
        <v>26</v>
      </c>
      <c r="E21" s="9"/>
      <c r="F21" s="9"/>
      <c r="G21" s="9">
        <f t="shared" si="0"/>
        <v>0</v>
      </c>
    </row>
    <row r="22" spans="2:7" ht="14.25">
      <c r="B22" s="32"/>
      <c r="C22" s="32"/>
      <c r="D22" s="8" t="s">
        <v>27</v>
      </c>
      <c r="E22" s="9">
        <v>14471872</v>
      </c>
      <c r="F22" s="9">
        <v>13294822</v>
      </c>
      <c r="G22" s="9">
        <f t="shared" si="0"/>
        <v>1177050</v>
      </c>
    </row>
    <row r="23" spans="2:7" ht="14.25">
      <c r="B23" s="32"/>
      <c r="C23" s="32"/>
      <c r="D23" s="8" t="s">
        <v>28</v>
      </c>
      <c r="E23" s="9">
        <v>2170100</v>
      </c>
      <c r="F23" s="9">
        <v>1931500</v>
      </c>
      <c r="G23" s="9">
        <f t="shared" si="0"/>
        <v>238600</v>
      </c>
    </row>
    <row r="24" spans="2:7" ht="14.25">
      <c r="B24" s="32"/>
      <c r="C24" s="32"/>
      <c r="D24" s="8" t="s">
        <v>29</v>
      </c>
      <c r="E24" s="9">
        <v>1514800</v>
      </c>
      <c r="F24" s="9">
        <v>1321300</v>
      </c>
      <c r="G24" s="9">
        <f t="shared" si="0"/>
        <v>193500</v>
      </c>
    </row>
    <row r="25" spans="2:7" ht="14.25">
      <c r="B25" s="32"/>
      <c r="C25" s="32"/>
      <c r="D25" s="8" t="s">
        <v>30</v>
      </c>
      <c r="E25" s="9">
        <v>3723297</v>
      </c>
      <c r="F25" s="9">
        <v>3683614</v>
      </c>
      <c r="G25" s="9">
        <f t="shared" si="0"/>
        <v>39683</v>
      </c>
    </row>
    <row r="26" spans="2:7" ht="14.25">
      <c r="B26" s="32"/>
      <c r="C26" s="32"/>
      <c r="D26" s="8" t="s">
        <v>31</v>
      </c>
      <c r="E26" s="9">
        <v>445000</v>
      </c>
      <c r="F26" s="9">
        <v>447000</v>
      </c>
      <c r="G26" s="9">
        <f t="shared" si="0"/>
        <v>-2000</v>
      </c>
    </row>
    <row r="27" spans="2:7" ht="14.25">
      <c r="B27" s="32"/>
      <c r="C27" s="32"/>
      <c r="D27" s="8" t="s">
        <v>32</v>
      </c>
      <c r="E27" s="9">
        <v>2938592</v>
      </c>
      <c r="F27" s="9">
        <v>2764233</v>
      </c>
      <c r="G27" s="9">
        <f t="shared" si="0"/>
        <v>174359</v>
      </c>
    </row>
    <row r="28" spans="2:7" ht="14.25">
      <c r="B28" s="32"/>
      <c r="C28" s="32"/>
      <c r="D28" s="8" t="s">
        <v>33</v>
      </c>
      <c r="E28" s="9">
        <f>+E29+E30+E31+E32+E33+E34+E35+E36+E37+E38+E39+E40</f>
        <v>1443675</v>
      </c>
      <c r="F28" s="9">
        <f>+F29+F30+F31+F32+F33+F34+F35+F36+F37+F38+F39+F40</f>
        <v>1332402</v>
      </c>
      <c r="G28" s="9">
        <f t="shared" si="0"/>
        <v>111273</v>
      </c>
    </row>
    <row r="29" spans="2:7" ht="14.25">
      <c r="B29" s="32"/>
      <c r="C29" s="32"/>
      <c r="D29" s="8" t="s">
        <v>34</v>
      </c>
      <c r="E29" s="9"/>
      <c r="F29" s="9">
        <v>6599</v>
      </c>
      <c r="G29" s="9">
        <f t="shared" si="0"/>
        <v>-6599</v>
      </c>
    </row>
    <row r="30" spans="2:7" ht="14.25">
      <c r="B30" s="32"/>
      <c r="C30" s="32"/>
      <c r="D30" s="8" t="s">
        <v>35</v>
      </c>
      <c r="E30" s="9"/>
      <c r="F30" s="9"/>
      <c r="G30" s="9">
        <f t="shared" si="0"/>
        <v>0</v>
      </c>
    </row>
    <row r="31" spans="2:7" ht="14.25">
      <c r="B31" s="32"/>
      <c r="C31" s="32"/>
      <c r="D31" s="8" t="s">
        <v>36</v>
      </c>
      <c r="E31" s="9"/>
      <c r="F31" s="9"/>
      <c r="G31" s="9">
        <f t="shared" si="0"/>
        <v>0</v>
      </c>
    </row>
    <row r="32" spans="2:7" ht="14.25">
      <c r="B32" s="32"/>
      <c r="C32" s="32"/>
      <c r="D32" s="8" t="s">
        <v>37</v>
      </c>
      <c r="E32" s="9">
        <v>299335</v>
      </c>
      <c r="F32" s="9">
        <v>248306</v>
      </c>
      <c r="G32" s="9">
        <f t="shared" si="0"/>
        <v>51029</v>
      </c>
    </row>
    <row r="33" spans="2:7" ht="14.25">
      <c r="B33" s="32"/>
      <c r="C33" s="32"/>
      <c r="D33" s="8" t="s">
        <v>38</v>
      </c>
      <c r="E33" s="9">
        <v>510000</v>
      </c>
      <c r="F33" s="9">
        <v>474000</v>
      </c>
      <c r="G33" s="9">
        <f t="shared" si="0"/>
        <v>36000</v>
      </c>
    </row>
    <row r="34" spans="2:7" ht="14.25">
      <c r="B34" s="32"/>
      <c r="C34" s="32"/>
      <c r="D34" s="8" t="s">
        <v>39</v>
      </c>
      <c r="E34" s="9">
        <v>185000</v>
      </c>
      <c r="F34" s="9">
        <v>200000</v>
      </c>
      <c r="G34" s="9">
        <f t="shared" si="0"/>
        <v>-15000</v>
      </c>
    </row>
    <row r="35" spans="2:7" ht="14.25">
      <c r="B35" s="32"/>
      <c r="C35" s="32"/>
      <c r="D35" s="8" t="s">
        <v>40</v>
      </c>
      <c r="E35" s="9">
        <v>49040</v>
      </c>
      <c r="F35" s="9">
        <v>49466</v>
      </c>
      <c r="G35" s="9">
        <f t="shared" si="0"/>
        <v>-426</v>
      </c>
    </row>
    <row r="36" spans="2:7" ht="14.25">
      <c r="B36" s="32"/>
      <c r="C36" s="32"/>
      <c r="D36" s="8" t="s">
        <v>41</v>
      </c>
      <c r="E36" s="9">
        <v>58536</v>
      </c>
      <c r="F36" s="9">
        <v>58320</v>
      </c>
      <c r="G36" s="9">
        <f t="shared" si="0"/>
        <v>216</v>
      </c>
    </row>
    <row r="37" spans="2:7" ht="14.25">
      <c r="B37" s="32"/>
      <c r="C37" s="32"/>
      <c r="D37" s="8" t="s">
        <v>42</v>
      </c>
      <c r="E37" s="9">
        <v>149000</v>
      </c>
      <c r="F37" s="9">
        <v>155750</v>
      </c>
      <c r="G37" s="9">
        <f t="shared" si="0"/>
        <v>-6750</v>
      </c>
    </row>
    <row r="38" spans="2:7" ht="14.25">
      <c r="B38" s="32"/>
      <c r="C38" s="32"/>
      <c r="D38" s="8" t="s">
        <v>43</v>
      </c>
      <c r="E38" s="9"/>
      <c r="F38" s="9"/>
      <c r="G38" s="9">
        <f t="shared" si="0"/>
        <v>0</v>
      </c>
    </row>
    <row r="39" spans="2:7" ht="14.25">
      <c r="B39" s="32"/>
      <c r="C39" s="32"/>
      <c r="D39" s="8" t="s">
        <v>44</v>
      </c>
      <c r="E39" s="9">
        <v>120581</v>
      </c>
      <c r="F39" s="9">
        <v>49961</v>
      </c>
      <c r="G39" s="9">
        <f t="shared" si="0"/>
        <v>70620</v>
      </c>
    </row>
    <row r="40" spans="2:7" ht="14.25">
      <c r="B40" s="32"/>
      <c r="C40" s="32"/>
      <c r="D40" s="8" t="s">
        <v>45</v>
      </c>
      <c r="E40" s="9">
        <v>72183</v>
      </c>
      <c r="F40" s="9">
        <v>90000</v>
      </c>
      <c r="G40" s="9">
        <f t="shared" si="0"/>
        <v>-17817</v>
      </c>
    </row>
    <row r="41" spans="2:7" ht="14.25">
      <c r="B41" s="32"/>
      <c r="C41" s="32"/>
      <c r="D41" s="8" t="s">
        <v>46</v>
      </c>
      <c r="E41" s="9">
        <f>+E42+E43+E44+E45+E46+E47+E48+E49+E50+E51+E52+E53+E54+E55+E56+E57+E58+E59+E60+E61+E62</f>
        <v>1442079</v>
      </c>
      <c r="F41" s="9">
        <f>+F42+F43+F44+F45+F46+F47+F48+F49+F50+F51+F52+F53+F54+F55+F56+F57+F58+F59+F60+F61+F62</f>
        <v>1620713</v>
      </c>
      <c r="G41" s="9">
        <f t="shared" si="0"/>
        <v>-178634</v>
      </c>
    </row>
    <row r="42" spans="2:7" ht="14.25">
      <c r="B42" s="32"/>
      <c r="C42" s="32"/>
      <c r="D42" s="8" t="s">
        <v>47</v>
      </c>
      <c r="E42" s="9">
        <v>45954</v>
      </c>
      <c r="F42" s="9">
        <v>67761</v>
      </c>
      <c r="G42" s="9">
        <f t="shared" si="0"/>
        <v>-21807</v>
      </c>
    </row>
    <row r="43" spans="2:7" ht="14.25">
      <c r="B43" s="32"/>
      <c r="C43" s="32"/>
      <c r="D43" s="8" t="s">
        <v>48</v>
      </c>
      <c r="E43" s="9">
        <v>2916</v>
      </c>
      <c r="F43" s="9">
        <v>2915</v>
      </c>
      <c r="G43" s="9">
        <f t="shared" si="0"/>
        <v>1</v>
      </c>
    </row>
    <row r="44" spans="2:7" ht="14.25">
      <c r="B44" s="32"/>
      <c r="C44" s="32"/>
      <c r="D44" s="8" t="s">
        <v>49</v>
      </c>
      <c r="E44" s="9">
        <v>11607</v>
      </c>
      <c r="F44" s="9">
        <v>14872</v>
      </c>
      <c r="G44" s="9">
        <f t="shared" si="0"/>
        <v>-3265</v>
      </c>
    </row>
    <row r="45" spans="2:7" ht="14.25">
      <c r="B45" s="32"/>
      <c r="C45" s="32"/>
      <c r="D45" s="8" t="s">
        <v>50</v>
      </c>
      <c r="E45" s="9">
        <v>70064</v>
      </c>
      <c r="F45" s="9">
        <v>221429</v>
      </c>
      <c r="G45" s="9">
        <f t="shared" si="0"/>
        <v>-151365</v>
      </c>
    </row>
    <row r="46" spans="2:7" ht="14.25">
      <c r="B46" s="32"/>
      <c r="C46" s="32"/>
      <c r="D46" s="8" t="s">
        <v>51</v>
      </c>
      <c r="E46" s="9">
        <v>70632</v>
      </c>
      <c r="F46" s="9">
        <v>103374</v>
      </c>
      <c r="G46" s="9">
        <f t="shared" si="0"/>
        <v>-32742</v>
      </c>
    </row>
    <row r="47" spans="2:7" ht="14.25">
      <c r="B47" s="32"/>
      <c r="C47" s="32"/>
      <c r="D47" s="8" t="s">
        <v>52</v>
      </c>
      <c r="E47" s="9">
        <v>145605</v>
      </c>
      <c r="F47" s="9">
        <v>169082</v>
      </c>
      <c r="G47" s="9">
        <f t="shared" si="0"/>
        <v>-23477</v>
      </c>
    </row>
    <row r="48" spans="2:7" ht="14.25">
      <c r="B48" s="32"/>
      <c r="C48" s="32"/>
      <c r="D48" s="8" t="s">
        <v>38</v>
      </c>
      <c r="E48" s="9">
        <v>149965</v>
      </c>
      <c r="F48" s="9">
        <v>180868</v>
      </c>
      <c r="G48" s="9">
        <f t="shared" si="0"/>
        <v>-30903</v>
      </c>
    </row>
    <row r="49" spans="2:7" ht="14.25">
      <c r="B49" s="32"/>
      <c r="C49" s="32"/>
      <c r="D49" s="8" t="s">
        <v>53</v>
      </c>
      <c r="E49" s="9">
        <v>33219</v>
      </c>
      <c r="F49" s="9">
        <v>1274</v>
      </c>
      <c r="G49" s="9">
        <f t="shared" si="0"/>
        <v>31945</v>
      </c>
    </row>
    <row r="50" spans="2:7" ht="14.25">
      <c r="B50" s="32"/>
      <c r="C50" s="32"/>
      <c r="D50" s="8" t="s">
        <v>54</v>
      </c>
      <c r="E50" s="9">
        <v>278178</v>
      </c>
      <c r="F50" s="9">
        <v>267208</v>
      </c>
      <c r="G50" s="9">
        <f t="shared" si="0"/>
        <v>10970</v>
      </c>
    </row>
    <row r="51" spans="2:7" ht="14.25">
      <c r="B51" s="32"/>
      <c r="C51" s="32"/>
      <c r="D51" s="8" t="s">
        <v>55</v>
      </c>
      <c r="E51" s="9"/>
      <c r="F51" s="9">
        <v>6500</v>
      </c>
      <c r="G51" s="9">
        <f t="shared" si="0"/>
        <v>-6500</v>
      </c>
    </row>
    <row r="52" spans="2:7" ht="14.25">
      <c r="B52" s="32"/>
      <c r="C52" s="32"/>
      <c r="D52" s="8" t="s">
        <v>56</v>
      </c>
      <c r="E52" s="9"/>
      <c r="F52" s="9"/>
      <c r="G52" s="9">
        <f t="shared" si="0"/>
        <v>0</v>
      </c>
    </row>
    <row r="53" spans="2:7" ht="14.25">
      <c r="B53" s="32"/>
      <c r="C53" s="32"/>
      <c r="D53" s="8" t="s">
        <v>57</v>
      </c>
      <c r="E53" s="9">
        <v>140868</v>
      </c>
      <c r="F53" s="9">
        <v>135738</v>
      </c>
      <c r="G53" s="9">
        <f t="shared" si="0"/>
        <v>5130</v>
      </c>
    </row>
    <row r="54" spans="2:7" ht="14.25">
      <c r="B54" s="32"/>
      <c r="C54" s="32"/>
      <c r="D54" s="8" t="s">
        <v>58</v>
      </c>
      <c r="E54" s="9">
        <v>1860</v>
      </c>
      <c r="F54" s="9">
        <v>2974</v>
      </c>
      <c r="G54" s="9">
        <f t="shared" si="0"/>
        <v>-1114</v>
      </c>
    </row>
    <row r="55" spans="2:7" ht="14.25">
      <c r="B55" s="32"/>
      <c r="C55" s="32"/>
      <c r="D55" s="8" t="s">
        <v>40</v>
      </c>
      <c r="E55" s="9">
        <v>155805</v>
      </c>
      <c r="F55" s="9">
        <v>142097</v>
      </c>
      <c r="G55" s="9">
        <f t="shared" si="0"/>
        <v>13708</v>
      </c>
    </row>
    <row r="56" spans="2:7" ht="14.25">
      <c r="B56" s="32"/>
      <c r="C56" s="32"/>
      <c r="D56" s="8" t="s">
        <v>41</v>
      </c>
      <c r="E56" s="9">
        <v>95760</v>
      </c>
      <c r="F56" s="9">
        <v>50940</v>
      </c>
      <c r="G56" s="9">
        <f t="shared" si="0"/>
        <v>44820</v>
      </c>
    </row>
    <row r="57" spans="2:7" ht="14.25">
      <c r="B57" s="32"/>
      <c r="C57" s="32"/>
      <c r="D57" s="8" t="s">
        <v>59</v>
      </c>
      <c r="E57" s="9"/>
      <c r="F57" s="9"/>
      <c r="G57" s="9">
        <f t="shared" si="0"/>
        <v>0</v>
      </c>
    </row>
    <row r="58" spans="2:7" ht="14.25">
      <c r="B58" s="32"/>
      <c r="C58" s="32"/>
      <c r="D58" s="8" t="s">
        <v>60</v>
      </c>
      <c r="E58" s="9">
        <v>113285</v>
      </c>
      <c r="F58" s="9">
        <v>70544</v>
      </c>
      <c r="G58" s="9">
        <f t="shared" si="0"/>
        <v>42741</v>
      </c>
    </row>
    <row r="59" spans="2:7" ht="14.25">
      <c r="B59" s="32"/>
      <c r="C59" s="32"/>
      <c r="D59" s="8" t="s">
        <v>61</v>
      </c>
      <c r="E59" s="9">
        <v>21600</v>
      </c>
      <c r="F59" s="9">
        <v>54000</v>
      </c>
      <c r="G59" s="9">
        <f t="shared" si="0"/>
        <v>-32400</v>
      </c>
    </row>
    <row r="60" spans="2:7" ht="14.25">
      <c r="B60" s="32"/>
      <c r="C60" s="32"/>
      <c r="D60" s="8" t="s">
        <v>62</v>
      </c>
      <c r="E60" s="9"/>
      <c r="F60" s="9"/>
      <c r="G60" s="9">
        <f t="shared" si="0"/>
        <v>0</v>
      </c>
    </row>
    <row r="61" spans="2:7" ht="14.25">
      <c r="B61" s="32"/>
      <c r="C61" s="32"/>
      <c r="D61" s="8" t="s">
        <v>63</v>
      </c>
      <c r="E61" s="9">
        <v>79400</v>
      </c>
      <c r="F61" s="9">
        <v>79400</v>
      </c>
      <c r="G61" s="9">
        <f t="shared" si="0"/>
        <v>0</v>
      </c>
    </row>
    <row r="62" spans="2:7" ht="14.25">
      <c r="B62" s="32"/>
      <c r="C62" s="32"/>
      <c r="D62" s="8" t="s">
        <v>45</v>
      </c>
      <c r="E62" s="9">
        <v>25361</v>
      </c>
      <c r="F62" s="9">
        <v>49737</v>
      </c>
      <c r="G62" s="9">
        <f t="shared" si="0"/>
        <v>-24376</v>
      </c>
    </row>
    <row r="63" spans="2:7" ht="14.25">
      <c r="B63" s="32"/>
      <c r="C63" s="32"/>
      <c r="D63" s="8" t="s">
        <v>64</v>
      </c>
      <c r="E63" s="9">
        <f>+E64</f>
        <v>3257028</v>
      </c>
      <c r="F63" s="9">
        <f>+F64</f>
        <v>2910894</v>
      </c>
      <c r="G63" s="9">
        <f t="shared" si="0"/>
        <v>346134</v>
      </c>
    </row>
    <row r="64" spans="2:7" ht="14.25">
      <c r="B64" s="32"/>
      <c r="C64" s="32"/>
      <c r="D64" s="8" t="s">
        <v>65</v>
      </c>
      <c r="E64" s="9">
        <f>+E65+E66+E67-E68</f>
        <v>3257028</v>
      </c>
      <c r="F64" s="9">
        <f>+F65+F66+F67-F68</f>
        <v>2910894</v>
      </c>
      <c r="G64" s="9">
        <f t="shared" si="0"/>
        <v>346134</v>
      </c>
    </row>
    <row r="65" spans="2:7" ht="14.25">
      <c r="B65" s="32"/>
      <c r="C65" s="32"/>
      <c r="D65" s="8" t="s">
        <v>66</v>
      </c>
      <c r="E65" s="9">
        <v>140170</v>
      </c>
      <c r="F65" s="9">
        <v>78190</v>
      </c>
      <c r="G65" s="9">
        <f t="shared" si="0"/>
        <v>61980</v>
      </c>
    </row>
    <row r="66" spans="2:7" ht="14.25">
      <c r="B66" s="32"/>
      <c r="C66" s="32"/>
      <c r="D66" s="8" t="s">
        <v>67</v>
      </c>
      <c r="E66" s="9">
        <v>3226275</v>
      </c>
      <c r="F66" s="9">
        <v>2972874</v>
      </c>
      <c r="G66" s="9">
        <f t="shared" si="0"/>
        <v>253401</v>
      </c>
    </row>
    <row r="67" spans="2:7" ht="14.25">
      <c r="B67" s="32"/>
      <c r="C67" s="32"/>
      <c r="D67" s="8" t="s">
        <v>68</v>
      </c>
      <c r="E67" s="9"/>
      <c r="F67" s="9"/>
      <c r="G67" s="9">
        <f t="shared" si="0"/>
        <v>0</v>
      </c>
    </row>
    <row r="68" spans="2:7" ht="14.25">
      <c r="B68" s="32"/>
      <c r="C68" s="32"/>
      <c r="D68" s="8" t="s">
        <v>69</v>
      </c>
      <c r="E68" s="9">
        <v>109417</v>
      </c>
      <c r="F68" s="9">
        <v>140170</v>
      </c>
      <c r="G68" s="9">
        <f t="shared" si="0"/>
        <v>-30753</v>
      </c>
    </row>
    <row r="69" spans="2:7" ht="14.25">
      <c r="B69" s="32"/>
      <c r="C69" s="32"/>
      <c r="D69" s="8" t="s">
        <v>70</v>
      </c>
      <c r="E69" s="9">
        <v>1125236</v>
      </c>
      <c r="F69" s="9">
        <v>1032404</v>
      </c>
      <c r="G69" s="9">
        <f t="shared" si="0"/>
        <v>92832</v>
      </c>
    </row>
    <row r="70" spans="2:7" ht="14.25">
      <c r="B70" s="32"/>
      <c r="C70" s="32"/>
      <c r="D70" s="8" t="s">
        <v>71</v>
      </c>
      <c r="E70" s="9">
        <v>-658850</v>
      </c>
      <c r="F70" s="9">
        <v>-580917</v>
      </c>
      <c r="G70" s="9">
        <f t="shared" si="0"/>
        <v>-77933</v>
      </c>
    </row>
    <row r="71" spans="2:7" ht="14.25">
      <c r="B71" s="32"/>
      <c r="C71" s="32"/>
      <c r="D71" s="8" t="s">
        <v>72</v>
      </c>
      <c r="E71" s="9"/>
      <c r="F71" s="9"/>
      <c r="G71" s="9">
        <f t="shared" ref="G71:G134" si="1">E71-F71</f>
        <v>0</v>
      </c>
    </row>
    <row r="72" spans="2:7" ht="14.25">
      <c r="B72" s="32"/>
      <c r="C72" s="32"/>
      <c r="D72" s="8" t="s">
        <v>73</v>
      </c>
      <c r="E72" s="9"/>
      <c r="F72" s="9"/>
      <c r="G72" s="9">
        <f t="shared" si="1"/>
        <v>0</v>
      </c>
    </row>
    <row r="73" spans="2:7" ht="14.25">
      <c r="B73" s="32"/>
      <c r="C73" s="32"/>
      <c r="D73" s="8" t="s">
        <v>74</v>
      </c>
      <c r="E73" s="9"/>
      <c r="F73" s="9"/>
      <c r="G73" s="9">
        <f t="shared" si="1"/>
        <v>0</v>
      </c>
    </row>
    <row r="74" spans="2:7" ht="14.25">
      <c r="B74" s="32"/>
      <c r="C74" s="33"/>
      <c r="D74" s="10" t="s">
        <v>75</v>
      </c>
      <c r="E74" s="11">
        <f>+E20+E28+E41+E63+E69+E70+E71+E72+E73</f>
        <v>31872829</v>
      </c>
      <c r="F74" s="11">
        <f>+F20+F28+F41+F63+F69+F70+F71+F72+F73</f>
        <v>29757965</v>
      </c>
      <c r="G74" s="11">
        <f t="shared" si="1"/>
        <v>2114864</v>
      </c>
    </row>
    <row r="75" spans="2:7" ht="14.25">
      <c r="B75" s="33"/>
      <c r="C75" s="12" t="s">
        <v>76</v>
      </c>
      <c r="D75" s="13"/>
      <c r="E75" s="14">
        <f xml:space="preserve"> +E19 - E74</f>
        <v>10107372</v>
      </c>
      <c r="F75" s="14">
        <f xml:space="preserve"> +F19 - F74</f>
        <v>9708341</v>
      </c>
      <c r="G75" s="14">
        <f t="shared" si="1"/>
        <v>399031</v>
      </c>
    </row>
    <row r="76" spans="2:7" ht="14.25">
      <c r="B76" s="31" t="s">
        <v>77</v>
      </c>
      <c r="C76" s="31" t="s">
        <v>9</v>
      </c>
      <c r="D76" s="8" t="s">
        <v>78</v>
      </c>
      <c r="E76" s="9">
        <v>352</v>
      </c>
      <c r="F76" s="9">
        <v>970</v>
      </c>
      <c r="G76" s="9">
        <f t="shared" si="1"/>
        <v>-618</v>
      </c>
    </row>
    <row r="77" spans="2:7" ht="14.25">
      <c r="B77" s="32"/>
      <c r="C77" s="32"/>
      <c r="D77" s="8" t="s">
        <v>79</v>
      </c>
      <c r="E77" s="9">
        <f>+E78+E79</f>
        <v>0</v>
      </c>
      <c r="F77" s="9">
        <f>+F78+F79</f>
        <v>31000</v>
      </c>
      <c r="G77" s="9">
        <f t="shared" si="1"/>
        <v>-31000</v>
      </c>
    </row>
    <row r="78" spans="2:7" ht="14.25">
      <c r="B78" s="32"/>
      <c r="C78" s="32"/>
      <c r="D78" s="8" t="s">
        <v>80</v>
      </c>
      <c r="E78" s="9"/>
      <c r="F78" s="9">
        <v>10000</v>
      </c>
      <c r="G78" s="9">
        <f t="shared" si="1"/>
        <v>-10000</v>
      </c>
    </row>
    <row r="79" spans="2:7" ht="14.25">
      <c r="B79" s="32"/>
      <c r="C79" s="32"/>
      <c r="D79" s="8" t="s">
        <v>81</v>
      </c>
      <c r="E79" s="9"/>
      <c r="F79" s="9">
        <v>21000</v>
      </c>
      <c r="G79" s="9">
        <f t="shared" si="1"/>
        <v>-21000</v>
      </c>
    </row>
    <row r="80" spans="2:7" ht="14.25">
      <c r="B80" s="32"/>
      <c r="C80" s="33"/>
      <c r="D80" s="10" t="s">
        <v>82</v>
      </c>
      <c r="E80" s="11">
        <f>+E76+E77</f>
        <v>352</v>
      </c>
      <c r="F80" s="11">
        <f>+F76+F77</f>
        <v>31970</v>
      </c>
      <c r="G80" s="11">
        <f t="shared" si="1"/>
        <v>-31618</v>
      </c>
    </row>
    <row r="81" spans="2:7" ht="14.25">
      <c r="B81" s="32"/>
      <c r="C81" s="31" t="s">
        <v>24</v>
      </c>
      <c r="D81" s="8" t="s">
        <v>83</v>
      </c>
      <c r="E81" s="9"/>
      <c r="F81" s="9"/>
      <c r="G81" s="9">
        <f t="shared" si="1"/>
        <v>0</v>
      </c>
    </row>
    <row r="82" spans="2:7" ht="14.25">
      <c r="B82" s="32"/>
      <c r="C82" s="32"/>
      <c r="D82" s="8" t="s">
        <v>84</v>
      </c>
      <c r="E82" s="9">
        <f>+E83+E84+E85</f>
        <v>0</v>
      </c>
      <c r="F82" s="9">
        <f>+F83+F84+F85</f>
        <v>0</v>
      </c>
      <c r="G82" s="9">
        <f t="shared" si="1"/>
        <v>0</v>
      </c>
    </row>
    <row r="83" spans="2:7" ht="14.25">
      <c r="B83" s="32"/>
      <c r="C83" s="32"/>
      <c r="D83" s="8" t="s">
        <v>85</v>
      </c>
      <c r="E83" s="9"/>
      <c r="F83" s="9"/>
      <c r="G83" s="9">
        <f t="shared" si="1"/>
        <v>0</v>
      </c>
    </row>
    <row r="84" spans="2:7" ht="14.25">
      <c r="B84" s="32"/>
      <c r="C84" s="32"/>
      <c r="D84" s="8" t="s">
        <v>86</v>
      </c>
      <c r="E84" s="9"/>
      <c r="F84" s="9"/>
      <c r="G84" s="9">
        <f t="shared" si="1"/>
        <v>0</v>
      </c>
    </row>
    <row r="85" spans="2:7" ht="14.25">
      <c r="B85" s="32"/>
      <c r="C85" s="32"/>
      <c r="D85" s="8" t="s">
        <v>87</v>
      </c>
      <c r="E85" s="9"/>
      <c r="F85" s="9"/>
      <c r="G85" s="9">
        <f t="shared" si="1"/>
        <v>0</v>
      </c>
    </row>
    <row r="86" spans="2:7" ht="14.25">
      <c r="B86" s="32"/>
      <c r="C86" s="33"/>
      <c r="D86" s="10" t="s">
        <v>88</v>
      </c>
      <c r="E86" s="11">
        <f>+E81+E82</f>
        <v>0</v>
      </c>
      <c r="F86" s="11">
        <f>+F81+F82</f>
        <v>0</v>
      </c>
      <c r="G86" s="11">
        <f t="shared" si="1"/>
        <v>0</v>
      </c>
    </row>
    <row r="87" spans="2:7" ht="14.25">
      <c r="B87" s="33"/>
      <c r="C87" s="12" t="s">
        <v>89</v>
      </c>
      <c r="D87" s="15"/>
      <c r="E87" s="16">
        <f xml:space="preserve"> +E80 - E86</f>
        <v>352</v>
      </c>
      <c r="F87" s="16">
        <f xml:space="preserve"> +F80 - F86</f>
        <v>31970</v>
      </c>
      <c r="G87" s="16">
        <f t="shared" si="1"/>
        <v>-31618</v>
      </c>
    </row>
    <row r="88" spans="2:7" ht="14.25">
      <c r="B88" s="12" t="s">
        <v>90</v>
      </c>
      <c r="C88" s="17"/>
      <c r="D88" s="13"/>
      <c r="E88" s="14">
        <f xml:space="preserve"> +E75 +E87</f>
        <v>10107724</v>
      </c>
      <c r="F88" s="14">
        <f xml:space="preserve"> +F75 +F87</f>
        <v>9740311</v>
      </c>
      <c r="G88" s="14">
        <f t="shared" si="1"/>
        <v>367413</v>
      </c>
    </row>
    <row r="89" spans="2:7" ht="14.25">
      <c r="B89" s="31" t="s">
        <v>91</v>
      </c>
      <c r="C89" s="31" t="s">
        <v>9</v>
      </c>
      <c r="D89" s="8" t="s">
        <v>92</v>
      </c>
      <c r="E89" s="9">
        <f>+E90+E91+E92</f>
        <v>0</v>
      </c>
      <c r="F89" s="9">
        <f>+F90+F91+F92</f>
        <v>700000</v>
      </c>
      <c r="G89" s="9">
        <f t="shared" si="1"/>
        <v>-700000</v>
      </c>
    </row>
    <row r="90" spans="2:7" ht="14.25">
      <c r="B90" s="32"/>
      <c r="C90" s="32"/>
      <c r="D90" s="8" t="s">
        <v>93</v>
      </c>
      <c r="E90" s="9"/>
      <c r="F90" s="9">
        <v>700000</v>
      </c>
      <c r="G90" s="9">
        <f t="shared" si="1"/>
        <v>-700000</v>
      </c>
    </row>
    <row r="91" spans="2:7" ht="14.25">
      <c r="B91" s="32"/>
      <c r="C91" s="32"/>
      <c r="D91" s="8" t="s">
        <v>94</v>
      </c>
      <c r="E91" s="9"/>
      <c r="F91" s="9"/>
      <c r="G91" s="9">
        <f t="shared" si="1"/>
        <v>0</v>
      </c>
    </row>
    <row r="92" spans="2:7" ht="14.25">
      <c r="B92" s="32"/>
      <c r="C92" s="32"/>
      <c r="D92" s="8" t="s">
        <v>95</v>
      </c>
      <c r="E92" s="9"/>
      <c r="F92" s="9"/>
      <c r="G92" s="9">
        <f t="shared" si="1"/>
        <v>0</v>
      </c>
    </row>
    <row r="93" spans="2:7" ht="14.25">
      <c r="B93" s="32"/>
      <c r="C93" s="32"/>
      <c r="D93" s="8" t="s">
        <v>96</v>
      </c>
      <c r="E93" s="9">
        <f>+E94+E95</f>
        <v>0</v>
      </c>
      <c r="F93" s="9">
        <f>+F94+F95</f>
        <v>0</v>
      </c>
      <c r="G93" s="9">
        <f t="shared" si="1"/>
        <v>0</v>
      </c>
    </row>
    <row r="94" spans="2:7" ht="14.25">
      <c r="B94" s="32"/>
      <c r="C94" s="32"/>
      <c r="D94" s="8" t="s">
        <v>97</v>
      </c>
      <c r="E94" s="9"/>
      <c r="F94" s="9"/>
      <c r="G94" s="9">
        <f t="shared" si="1"/>
        <v>0</v>
      </c>
    </row>
    <row r="95" spans="2:7" ht="14.25">
      <c r="B95" s="32"/>
      <c r="C95" s="32"/>
      <c r="D95" s="8" t="s">
        <v>98</v>
      </c>
      <c r="E95" s="9"/>
      <c r="F95" s="9"/>
      <c r="G95" s="9">
        <f t="shared" si="1"/>
        <v>0</v>
      </c>
    </row>
    <row r="96" spans="2:7" ht="14.25">
      <c r="B96" s="32"/>
      <c r="C96" s="32"/>
      <c r="D96" s="8" t="s">
        <v>99</v>
      </c>
      <c r="E96" s="9"/>
      <c r="F96" s="9"/>
      <c r="G96" s="9">
        <f t="shared" si="1"/>
        <v>0</v>
      </c>
    </row>
    <row r="97" spans="2:7" ht="14.25">
      <c r="B97" s="32"/>
      <c r="C97" s="32"/>
      <c r="D97" s="8" t="s">
        <v>100</v>
      </c>
      <c r="E97" s="9">
        <f>+E98+E99+E100+E101</f>
        <v>0</v>
      </c>
      <c r="F97" s="9">
        <f>+F98+F99+F100+F101</f>
        <v>0</v>
      </c>
      <c r="G97" s="9">
        <f t="shared" si="1"/>
        <v>0</v>
      </c>
    </row>
    <row r="98" spans="2:7" ht="14.25">
      <c r="B98" s="32"/>
      <c r="C98" s="32"/>
      <c r="D98" s="8" t="s">
        <v>101</v>
      </c>
      <c r="E98" s="9"/>
      <c r="F98" s="9"/>
      <c r="G98" s="9">
        <f t="shared" si="1"/>
        <v>0</v>
      </c>
    </row>
    <row r="99" spans="2:7" ht="14.25">
      <c r="B99" s="32"/>
      <c r="C99" s="32"/>
      <c r="D99" s="8" t="s">
        <v>102</v>
      </c>
      <c r="E99" s="9"/>
      <c r="F99" s="9"/>
      <c r="G99" s="9">
        <f t="shared" si="1"/>
        <v>0</v>
      </c>
    </row>
    <row r="100" spans="2:7" ht="14.25">
      <c r="B100" s="32"/>
      <c r="C100" s="32"/>
      <c r="D100" s="8" t="s">
        <v>103</v>
      </c>
      <c r="E100" s="9"/>
      <c r="F100" s="9"/>
      <c r="G100" s="9">
        <f t="shared" si="1"/>
        <v>0</v>
      </c>
    </row>
    <row r="101" spans="2:7" ht="14.25">
      <c r="B101" s="32"/>
      <c r="C101" s="32"/>
      <c r="D101" s="8" t="s">
        <v>104</v>
      </c>
      <c r="E101" s="9"/>
      <c r="F101" s="9"/>
      <c r="G101" s="9">
        <f t="shared" si="1"/>
        <v>0</v>
      </c>
    </row>
    <row r="102" spans="2:7" ht="14.25">
      <c r="B102" s="32"/>
      <c r="C102" s="32"/>
      <c r="D102" s="8" t="s">
        <v>105</v>
      </c>
      <c r="E102" s="9">
        <f>+E103+E104</f>
        <v>0</v>
      </c>
      <c r="F102" s="9">
        <f>+F103+F104</f>
        <v>0</v>
      </c>
      <c r="G102" s="9">
        <f t="shared" si="1"/>
        <v>0</v>
      </c>
    </row>
    <row r="103" spans="2:7" ht="14.25">
      <c r="B103" s="32"/>
      <c r="C103" s="32"/>
      <c r="D103" s="8" t="s">
        <v>106</v>
      </c>
      <c r="E103" s="9"/>
      <c r="F103" s="9"/>
      <c r="G103" s="9">
        <f t="shared" si="1"/>
        <v>0</v>
      </c>
    </row>
    <row r="104" spans="2:7" ht="14.25">
      <c r="B104" s="32"/>
      <c r="C104" s="32"/>
      <c r="D104" s="8" t="s">
        <v>107</v>
      </c>
      <c r="E104" s="9"/>
      <c r="F104" s="9"/>
      <c r="G104" s="9">
        <f t="shared" si="1"/>
        <v>0</v>
      </c>
    </row>
    <row r="105" spans="2:7" ht="14.25">
      <c r="B105" s="32"/>
      <c r="C105" s="32"/>
      <c r="D105" s="8" t="s">
        <v>108</v>
      </c>
      <c r="E105" s="9"/>
      <c r="F105" s="9"/>
      <c r="G105" s="9">
        <f t="shared" si="1"/>
        <v>0</v>
      </c>
    </row>
    <row r="106" spans="2:7" ht="14.25">
      <c r="B106" s="32"/>
      <c r="C106" s="32"/>
      <c r="D106" s="8" t="s">
        <v>109</v>
      </c>
      <c r="E106" s="9"/>
      <c r="F106" s="9"/>
      <c r="G106" s="9">
        <f t="shared" si="1"/>
        <v>0</v>
      </c>
    </row>
    <row r="107" spans="2:7" ht="14.25">
      <c r="B107" s="32"/>
      <c r="C107" s="32"/>
      <c r="D107" s="8" t="s">
        <v>110</v>
      </c>
      <c r="E107" s="9"/>
      <c r="F107" s="9"/>
      <c r="G107" s="9">
        <f t="shared" si="1"/>
        <v>0</v>
      </c>
    </row>
    <row r="108" spans="2:7" ht="14.25">
      <c r="B108" s="32"/>
      <c r="C108" s="32"/>
      <c r="D108" s="8" t="s">
        <v>111</v>
      </c>
      <c r="E108" s="9"/>
      <c r="F108" s="9"/>
      <c r="G108" s="9">
        <f t="shared" si="1"/>
        <v>0</v>
      </c>
    </row>
    <row r="109" spans="2:7" ht="14.25">
      <c r="B109" s="32"/>
      <c r="C109" s="32"/>
      <c r="D109" s="8" t="s">
        <v>112</v>
      </c>
      <c r="E109" s="9">
        <f>+E110+E111</f>
        <v>0</v>
      </c>
      <c r="F109" s="9">
        <f>+F110+F111</f>
        <v>0</v>
      </c>
      <c r="G109" s="9">
        <f t="shared" si="1"/>
        <v>0</v>
      </c>
    </row>
    <row r="110" spans="2:7" ht="14.25">
      <c r="B110" s="32"/>
      <c r="C110" s="32"/>
      <c r="D110" s="8" t="s">
        <v>113</v>
      </c>
      <c r="E110" s="9"/>
      <c r="F110" s="9"/>
      <c r="G110" s="9">
        <f t="shared" si="1"/>
        <v>0</v>
      </c>
    </row>
    <row r="111" spans="2:7" ht="14.25">
      <c r="B111" s="32"/>
      <c r="C111" s="32"/>
      <c r="D111" s="8" t="s">
        <v>114</v>
      </c>
      <c r="E111" s="9"/>
      <c r="F111" s="9"/>
      <c r="G111" s="9">
        <f t="shared" si="1"/>
        <v>0</v>
      </c>
    </row>
    <row r="112" spans="2:7" ht="14.25">
      <c r="B112" s="32"/>
      <c r="C112" s="33"/>
      <c r="D112" s="10" t="s">
        <v>115</v>
      </c>
      <c r="E112" s="11">
        <f>+E89+E93+E96+E97+E102+E105+E106+E107+E108+E109</f>
        <v>0</v>
      </c>
      <c r="F112" s="11">
        <f>+F89+F93+F96+F97+F102+F105+F106+F107+F108+F109</f>
        <v>700000</v>
      </c>
      <c r="G112" s="11">
        <f t="shared" si="1"/>
        <v>-700000</v>
      </c>
    </row>
    <row r="113" spans="2:7" ht="14.25">
      <c r="B113" s="32"/>
      <c r="C113" s="31" t="s">
        <v>24</v>
      </c>
      <c r="D113" s="8" t="s">
        <v>116</v>
      </c>
      <c r="E113" s="9"/>
      <c r="F113" s="9"/>
      <c r="G113" s="9">
        <f t="shared" si="1"/>
        <v>0</v>
      </c>
    </row>
    <row r="114" spans="2:7" ht="14.25">
      <c r="B114" s="32"/>
      <c r="C114" s="32"/>
      <c r="D114" s="8" t="s">
        <v>117</v>
      </c>
      <c r="E114" s="9"/>
      <c r="F114" s="9"/>
      <c r="G114" s="9">
        <f t="shared" si="1"/>
        <v>0</v>
      </c>
    </row>
    <row r="115" spans="2:7" ht="14.25">
      <c r="B115" s="32"/>
      <c r="C115" s="32"/>
      <c r="D115" s="8" t="s">
        <v>118</v>
      </c>
      <c r="E115" s="9">
        <f>+E116+E117+E118+E119</f>
        <v>1</v>
      </c>
      <c r="F115" s="9">
        <f>+F116+F117+F118+F119</f>
        <v>1</v>
      </c>
      <c r="G115" s="9">
        <f t="shared" si="1"/>
        <v>0</v>
      </c>
    </row>
    <row r="116" spans="2:7" ht="14.25">
      <c r="B116" s="32"/>
      <c r="C116" s="32"/>
      <c r="D116" s="8" t="s">
        <v>119</v>
      </c>
      <c r="E116" s="9"/>
      <c r="F116" s="9"/>
      <c r="G116" s="9">
        <f t="shared" si="1"/>
        <v>0</v>
      </c>
    </row>
    <row r="117" spans="2:7" ht="14.25">
      <c r="B117" s="32"/>
      <c r="C117" s="32"/>
      <c r="D117" s="8" t="s">
        <v>120</v>
      </c>
      <c r="E117" s="9"/>
      <c r="F117" s="9"/>
      <c r="G117" s="9">
        <f t="shared" si="1"/>
        <v>0</v>
      </c>
    </row>
    <row r="118" spans="2:7" ht="14.25">
      <c r="B118" s="32"/>
      <c r="C118" s="32"/>
      <c r="D118" s="8" t="s">
        <v>121</v>
      </c>
      <c r="E118" s="9">
        <v>1</v>
      </c>
      <c r="F118" s="9">
        <v>1</v>
      </c>
      <c r="G118" s="9">
        <f t="shared" si="1"/>
        <v>0</v>
      </c>
    </row>
    <row r="119" spans="2:7" ht="14.25">
      <c r="B119" s="32"/>
      <c r="C119" s="32"/>
      <c r="D119" s="8" t="s">
        <v>122</v>
      </c>
      <c r="E119" s="9"/>
      <c r="F119" s="9"/>
      <c r="G119" s="9">
        <f t="shared" si="1"/>
        <v>0</v>
      </c>
    </row>
    <row r="120" spans="2:7" ht="14.25">
      <c r="B120" s="32"/>
      <c r="C120" s="32"/>
      <c r="D120" s="8" t="s">
        <v>123</v>
      </c>
      <c r="E120" s="9"/>
      <c r="F120" s="9"/>
      <c r="G120" s="9">
        <f t="shared" si="1"/>
        <v>0</v>
      </c>
    </row>
    <row r="121" spans="2:7" ht="14.25">
      <c r="B121" s="32"/>
      <c r="C121" s="32"/>
      <c r="D121" s="8" t="s">
        <v>124</v>
      </c>
      <c r="E121" s="9"/>
      <c r="F121" s="9">
        <v>700000</v>
      </c>
      <c r="G121" s="9">
        <f t="shared" si="1"/>
        <v>-700000</v>
      </c>
    </row>
    <row r="122" spans="2:7" ht="14.25">
      <c r="B122" s="32"/>
      <c r="C122" s="32"/>
      <c r="D122" s="8" t="s">
        <v>125</v>
      </c>
      <c r="E122" s="9"/>
      <c r="F122" s="9"/>
      <c r="G122" s="9">
        <f t="shared" si="1"/>
        <v>0</v>
      </c>
    </row>
    <row r="123" spans="2:7" ht="14.25">
      <c r="B123" s="32"/>
      <c r="C123" s="32"/>
      <c r="D123" s="8" t="s">
        <v>126</v>
      </c>
      <c r="E123" s="9"/>
      <c r="F123" s="9"/>
      <c r="G123" s="9">
        <f t="shared" si="1"/>
        <v>0</v>
      </c>
    </row>
    <row r="124" spans="2:7" ht="14.25">
      <c r="B124" s="32"/>
      <c r="C124" s="32"/>
      <c r="D124" s="8" t="s">
        <v>127</v>
      </c>
      <c r="E124" s="9">
        <v>10170000</v>
      </c>
      <c r="F124" s="9">
        <v>14259000</v>
      </c>
      <c r="G124" s="9">
        <f t="shared" si="1"/>
        <v>-4089000</v>
      </c>
    </row>
    <row r="125" spans="2:7" ht="14.25">
      <c r="B125" s="32"/>
      <c r="C125" s="32"/>
      <c r="D125" s="8" t="s">
        <v>128</v>
      </c>
      <c r="E125" s="9"/>
      <c r="F125" s="9"/>
      <c r="G125" s="9">
        <f t="shared" si="1"/>
        <v>0</v>
      </c>
    </row>
    <row r="126" spans="2:7" ht="14.25">
      <c r="B126" s="32"/>
      <c r="C126" s="32"/>
      <c r="D126" s="8" t="s">
        <v>129</v>
      </c>
      <c r="E126" s="9"/>
      <c r="F126" s="9"/>
      <c r="G126" s="9">
        <f t="shared" si="1"/>
        <v>0</v>
      </c>
    </row>
    <row r="127" spans="2:7" ht="14.25">
      <c r="B127" s="32"/>
      <c r="C127" s="32"/>
      <c r="D127" s="8" t="s">
        <v>130</v>
      </c>
      <c r="E127" s="9"/>
      <c r="F127" s="9">
        <v>1</v>
      </c>
      <c r="G127" s="9">
        <f t="shared" si="1"/>
        <v>-1</v>
      </c>
    </row>
    <row r="128" spans="2:7" ht="14.25">
      <c r="B128" s="32"/>
      <c r="C128" s="33"/>
      <c r="D128" s="10" t="s">
        <v>131</v>
      </c>
      <c r="E128" s="11">
        <f>+E113+E114+E115+E120+E121+E122+E123+E124+E125+E126+E127</f>
        <v>10170001</v>
      </c>
      <c r="F128" s="11">
        <f>+F113+F114+F115+F120+F121+F122+F123+F124+F125+F126+F127</f>
        <v>14959002</v>
      </c>
      <c r="G128" s="11">
        <f t="shared" si="1"/>
        <v>-4789001</v>
      </c>
    </row>
    <row r="129" spans="2:7" ht="14.25">
      <c r="B129" s="33"/>
      <c r="C129" s="18" t="s">
        <v>132</v>
      </c>
      <c r="D129" s="19"/>
      <c r="E129" s="20">
        <f xml:space="preserve"> +E112 - E128</f>
        <v>-10170001</v>
      </c>
      <c r="F129" s="20">
        <f xml:space="preserve"> +F112 - F128</f>
        <v>-14259002</v>
      </c>
      <c r="G129" s="20">
        <f t="shared" si="1"/>
        <v>4089001</v>
      </c>
    </row>
    <row r="130" spans="2:7" ht="14.25">
      <c r="B130" s="12" t="s">
        <v>133</v>
      </c>
      <c r="C130" s="21"/>
      <c r="D130" s="22"/>
      <c r="E130" s="23">
        <f xml:space="preserve"> +E88 +E129</f>
        <v>-62277</v>
      </c>
      <c r="F130" s="23">
        <f xml:space="preserve"> +F88 +F129</f>
        <v>-4518691</v>
      </c>
      <c r="G130" s="23">
        <f t="shared" si="1"/>
        <v>4456414</v>
      </c>
    </row>
    <row r="131" spans="2:7" ht="14.25">
      <c r="B131" s="34" t="s">
        <v>134</v>
      </c>
      <c r="C131" s="21" t="s">
        <v>135</v>
      </c>
      <c r="D131" s="22"/>
      <c r="E131" s="23">
        <v>4691107</v>
      </c>
      <c r="F131" s="23">
        <v>4709798</v>
      </c>
      <c r="G131" s="23">
        <f t="shared" si="1"/>
        <v>-18691</v>
      </c>
    </row>
    <row r="132" spans="2:7" ht="14.25">
      <c r="B132" s="35"/>
      <c r="C132" s="21" t="s">
        <v>136</v>
      </c>
      <c r="D132" s="22"/>
      <c r="E132" s="23">
        <f xml:space="preserve"> +E130 +E131</f>
        <v>4628830</v>
      </c>
      <c r="F132" s="23">
        <f xml:space="preserve"> +F130 +F131</f>
        <v>191107</v>
      </c>
      <c r="G132" s="23">
        <f t="shared" si="1"/>
        <v>4437723</v>
      </c>
    </row>
    <row r="133" spans="2:7" ht="14.25">
      <c r="B133" s="35"/>
      <c r="C133" s="21" t="s">
        <v>137</v>
      </c>
      <c r="D133" s="22"/>
      <c r="E133" s="23"/>
      <c r="F133" s="23"/>
      <c r="G133" s="23">
        <f t="shared" si="1"/>
        <v>0</v>
      </c>
    </row>
    <row r="134" spans="2:7" ht="14.25">
      <c r="B134" s="35"/>
      <c r="C134" s="21" t="s">
        <v>138</v>
      </c>
      <c r="D134" s="22"/>
      <c r="E134" s="23">
        <f>+E135+E136+E137</f>
        <v>0</v>
      </c>
      <c r="F134" s="23">
        <f>+F135+F136+F137</f>
        <v>4500000</v>
      </c>
      <c r="G134" s="23">
        <f t="shared" si="1"/>
        <v>-4500000</v>
      </c>
    </row>
    <row r="135" spans="2:7" ht="14.25">
      <c r="B135" s="35"/>
      <c r="C135" s="24" t="s">
        <v>139</v>
      </c>
      <c r="D135" s="19"/>
      <c r="E135" s="20"/>
      <c r="F135" s="20"/>
      <c r="G135" s="20">
        <f t="shared" ref="G135:G142" si="2">E135-F135</f>
        <v>0</v>
      </c>
    </row>
    <row r="136" spans="2:7" ht="14.25">
      <c r="B136" s="35"/>
      <c r="C136" s="24" t="s">
        <v>140</v>
      </c>
      <c r="D136" s="19"/>
      <c r="E136" s="20"/>
      <c r="F136" s="20"/>
      <c r="G136" s="20">
        <f t="shared" si="2"/>
        <v>0</v>
      </c>
    </row>
    <row r="137" spans="2:7" ht="14.25">
      <c r="B137" s="35"/>
      <c r="C137" s="24" t="s">
        <v>141</v>
      </c>
      <c r="D137" s="19"/>
      <c r="E137" s="20"/>
      <c r="F137" s="20">
        <v>4500000</v>
      </c>
      <c r="G137" s="20">
        <f t="shared" si="2"/>
        <v>-4500000</v>
      </c>
    </row>
    <row r="138" spans="2:7" ht="14.25">
      <c r="B138" s="35"/>
      <c r="C138" s="21" t="s">
        <v>142</v>
      </c>
      <c r="D138" s="22"/>
      <c r="E138" s="23">
        <f>+E139+E140+E141</f>
        <v>500000</v>
      </c>
      <c r="F138" s="23">
        <f>+F139+F140+F141</f>
        <v>0</v>
      </c>
      <c r="G138" s="23">
        <f t="shared" si="2"/>
        <v>500000</v>
      </c>
    </row>
    <row r="139" spans="2:7" ht="14.25">
      <c r="B139" s="35"/>
      <c r="C139" s="24" t="s">
        <v>143</v>
      </c>
      <c r="D139" s="19"/>
      <c r="E139" s="20">
        <v>500000</v>
      </c>
      <c r="F139" s="20"/>
      <c r="G139" s="20">
        <f t="shared" si="2"/>
        <v>500000</v>
      </c>
    </row>
    <row r="140" spans="2:7" ht="14.25">
      <c r="B140" s="35"/>
      <c r="C140" s="24" t="s">
        <v>144</v>
      </c>
      <c r="D140" s="19"/>
      <c r="E140" s="20"/>
      <c r="F140" s="20"/>
      <c r="G140" s="20">
        <f t="shared" si="2"/>
        <v>0</v>
      </c>
    </row>
    <row r="141" spans="2:7" ht="14.25">
      <c r="B141" s="35"/>
      <c r="C141" s="24" t="s">
        <v>145</v>
      </c>
      <c r="D141" s="19"/>
      <c r="E141" s="20"/>
      <c r="F141" s="20"/>
      <c r="G141" s="20">
        <f t="shared" si="2"/>
        <v>0</v>
      </c>
    </row>
    <row r="142" spans="2:7" ht="14.25">
      <c r="B142" s="36"/>
      <c r="C142" s="21" t="s">
        <v>176</v>
      </c>
      <c r="D142" s="22"/>
      <c r="E142" s="23">
        <f xml:space="preserve"> +E132 +E133 +E134 - E138</f>
        <v>4128830</v>
      </c>
      <c r="F142" s="23">
        <f xml:space="preserve"> +F132 +F133 +F134 - F138</f>
        <v>4691107</v>
      </c>
      <c r="G142" s="23">
        <f t="shared" si="2"/>
        <v>-562277</v>
      </c>
    </row>
  </sheetData>
  <mergeCells count="13">
    <mergeCell ref="B131:B142"/>
    <mergeCell ref="B76:B87"/>
    <mergeCell ref="C76:C80"/>
    <mergeCell ref="C81:C86"/>
    <mergeCell ref="B89:B129"/>
    <mergeCell ref="C89:C112"/>
    <mergeCell ref="C113:C128"/>
    <mergeCell ref="B2:G2"/>
    <mergeCell ref="B3:G3"/>
    <mergeCell ref="B5:D5"/>
    <mergeCell ref="B6:B75"/>
    <mergeCell ref="C6:C19"/>
    <mergeCell ref="C20:C74"/>
  </mergeCells>
  <phoneticPr fontId="2"/>
  <pageMargins left="0.70866141732283472" right="0.70866141732283472" top="0.74803149606299213" bottom="0.78740157480314965" header="0.31496062992125984" footer="0.31496062992125984"/>
  <pageSetup paperSize="9" scale="70" fitToHeight="0" orientation="portrait" verticalDpi="0" r:id="rId1"/>
  <rowBreaks count="1" manualBreakCount="1"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2"/>
  <sheetViews>
    <sheetView showGridLines="0" topLeftCell="A55" workbookViewId="0">
      <selection activeCell="C143" sqref="C143"/>
    </sheetView>
  </sheetViews>
  <sheetFormatPr defaultRowHeight="13.5"/>
  <cols>
    <col min="1" max="3" width="2.875" customWidth="1"/>
    <col min="4" max="4" width="51.25" customWidth="1"/>
    <col min="5" max="7" width="20.75" customWidth="1"/>
  </cols>
  <sheetData>
    <row r="1" spans="2:7" ht="21">
      <c r="B1" s="25" t="s">
        <v>177</v>
      </c>
      <c r="C1" s="1"/>
      <c r="D1" s="1"/>
      <c r="E1" s="2"/>
      <c r="F1" s="2"/>
      <c r="G1" s="3" t="s">
        <v>0</v>
      </c>
    </row>
    <row r="2" spans="2:7" ht="21">
      <c r="B2" s="28" t="s">
        <v>154</v>
      </c>
      <c r="C2" s="28"/>
      <c r="D2" s="28"/>
      <c r="E2" s="28"/>
      <c r="F2" s="28"/>
      <c r="G2" s="28"/>
    </row>
    <row r="3" spans="2:7" ht="21">
      <c r="B3" s="29" t="s">
        <v>155</v>
      </c>
      <c r="C3" s="29"/>
      <c r="D3" s="29"/>
      <c r="E3" s="29"/>
      <c r="F3" s="29"/>
      <c r="G3" s="29"/>
    </row>
    <row r="4" spans="2:7" ht="15.75">
      <c r="B4" s="4"/>
      <c r="C4" s="4"/>
      <c r="D4" s="4"/>
      <c r="E4" s="4"/>
      <c r="F4" s="2"/>
      <c r="G4" s="4" t="s">
        <v>156</v>
      </c>
    </row>
    <row r="5" spans="2:7" ht="14.25">
      <c r="B5" s="30" t="s">
        <v>4</v>
      </c>
      <c r="C5" s="30"/>
      <c r="D5" s="30"/>
      <c r="E5" s="5" t="s">
        <v>5</v>
      </c>
      <c r="F5" s="5" t="s">
        <v>6</v>
      </c>
      <c r="G5" s="5" t="s">
        <v>157</v>
      </c>
    </row>
    <row r="6" spans="2:7" ht="14.25">
      <c r="B6" s="31" t="s">
        <v>8</v>
      </c>
      <c r="C6" s="31" t="s">
        <v>9</v>
      </c>
      <c r="D6" s="6" t="s">
        <v>10</v>
      </c>
      <c r="E6" s="7">
        <f>+E7</f>
        <v>1898306</v>
      </c>
      <c r="F6" s="7">
        <f>+F7</f>
        <v>1887011</v>
      </c>
      <c r="G6" s="7">
        <f>E6-F6</f>
        <v>11295</v>
      </c>
    </row>
    <row r="7" spans="2:7" ht="14.25">
      <c r="B7" s="32"/>
      <c r="C7" s="32"/>
      <c r="D7" s="8" t="s">
        <v>11</v>
      </c>
      <c r="E7" s="9">
        <f>+E8</f>
        <v>1898306</v>
      </c>
      <c r="F7" s="9">
        <f>+F8</f>
        <v>1887011</v>
      </c>
      <c r="G7" s="9">
        <f t="shared" ref="G7:G70" si="0">E7-F7</f>
        <v>11295</v>
      </c>
    </row>
    <row r="8" spans="2:7" ht="14.25">
      <c r="B8" s="32"/>
      <c r="C8" s="32"/>
      <c r="D8" s="8" t="s">
        <v>12</v>
      </c>
      <c r="E8" s="9">
        <v>1898306</v>
      </c>
      <c r="F8" s="9">
        <v>1887011</v>
      </c>
      <c r="G8" s="9">
        <f t="shared" si="0"/>
        <v>11295</v>
      </c>
    </row>
    <row r="9" spans="2:7" ht="14.25">
      <c r="B9" s="32"/>
      <c r="C9" s="32"/>
      <c r="D9" s="8" t="s">
        <v>13</v>
      </c>
      <c r="E9" s="9">
        <f>+E10+E14+E15</f>
        <v>34472227</v>
      </c>
      <c r="F9" s="9">
        <f>+F10+F14+F15</f>
        <v>31293868</v>
      </c>
      <c r="G9" s="9">
        <f t="shared" si="0"/>
        <v>3178359</v>
      </c>
    </row>
    <row r="10" spans="2:7" ht="14.25">
      <c r="B10" s="32"/>
      <c r="C10" s="32"/>
      <c r="D10" s="8" t="s">
        <v>14</v>
      </c>
      <c r="E10" s="9">
        <f>+E11+E12+E13</f>
        <v>34350427</v>
      </c>
      <c r="F10" s="9">
        <f>+F11+F12+F13</f>
        <v>31212468</v>
      </c>
      <c r="G10" s="9">
        <f t="shared" si="0"/>
        <v>3137959</v>
      </c>
    </row>
    <row r="11" spans="2:7" ht="14.25">
      <c r="B11" s="32"/>
      <c r="C11" s="32"/>
      <c r="D11" s="8" t="s">
        <v>15</v>
      </c>
      <c r="E11" s="9">
        <v>14385596</v>
      </c>
      <c r="F11" s="9">
        <v>12875446</v>
      </c>
      <c r="G11" s="9">
        <f t="shared" si="0"/>
        <v>1510150</v>
      </c>
    </row>
    <row r="12" spans="2:7" ht="14.25">
      <c r="B12" s="32"/>
      <c r="C12" s="32"/>
      <c r="D12" s="8" t="s">
        <v>16</v>
      </c>
      <c r="E12" s="9">
        <v>19964831</v>
      </c>
      <c r="F12" s="9">
        <v>18337022</v>
      </c>
      <c r="G12" s="9">
        <f t="shared" si="0"/>
        <v>1627809</v>
      </c>
    </row>
    <row r="13" spans="2:7" ht="14.25">
      <c r="B13" s="32"/>
      <c r="C13" s="32"/>
      <c r="D13" s="8" t="s">
        <v>17</v>
      </c>
      <c r="E13" s="9"/>
      <c r="F13" s="9"/>
      <c r="G13" s="9">
        <f t="shared" si="0"/>
        <v>0</v>
      </c>
    </row>
    <row r="14" spans="2:7" ht="14.25">
      <c r="B14" s="32"/>
      <c r="C14" s="32"/>
      <c r="D14" s="8" t="s">
        <v>18</v>
      </c>
      <c r="E14" s="9">
        <v>16800</v>
      </c>
      <c r="F14" s="9">
        <v>27400</v>
      </c>
      <c r="G14" s="9">
        <f t="shared" si="0"/>
        <v>-10600</v>
      </c>
    </row>
    <row r="15" spans="2:7" ht="14.25">
      <c r="B15" s="32"/>
      <c r="C15" s="32"/>
      <c r="D15" s="8" t="s">
        <v>19</v>
      </c>
      <c r="E15" s="9">
        <f>+E16+E17</f>
        <v>105000</v>
      </c>
      <c r="F15" s="9">
        <f>+F16+F17</f>
        <v>54000</v>
      </c>
      <c r="G15" s="9">
        <f t="shared" si="0"/>
        <v>51000</v>
      </c>
    </row>
    <row r="16" spans="2:7" ht="14.25">
      <c r="B16" s="32"/>
      <c r="C16" s="32"/>
      <c r="D16" s="8" t="s">
        <v>20</v>
      </c>
      <c r="E16" s="9"/>
      <c r="F16" s="9">
        <v>54000</v>
      </c>
      <c r="G16" s="9">
        <f t="shared" si="0"/>
        <v>-54000</v>
      </c>
    </row>
    <row r="17" spans="2:7" ht="14.25">
      <c r="B17" s="32"/>
      <c r="C17" s="32"/>
      <c r="D17" s="8" t="s">
        <v>21</v>
      </c>
      <c r="E17" s="9">
        <v>105000</v>
      </c>
      <c r="F17" s="9"/>
      <c r="G17" s="9">
        <f t="shared" si="0"/>
        <v>105000</v>
      </c>
    </row>
    <row r="18" spans="2:7" ht="14.25">
      <c r="B18" s="32"/>
      <c r="C18" s="32"/>
      <c r="D18" s="8" t="s">
        <v>22</v>
      </c>
      <c r="E18" s="9">
        <v>184513</v>
      </c>
      <c r="F18" s="9">
        <v>187415</v>
      </c>
      <c r="G18" s="9">
        <f t="shared" si="0"/>
        <v>-2902</v>
      </c>
    </row>
    <row r="19" spans="2:7" ht="14.25">
      <c r="B19" s="32"/>
      <c r="C19" s="33"/>
      <c r="D19" s="10" t="s">
        <v>23</v>
      </c>
      <c r="E19" s="11">
        <f>+E6+E9+E18</f>
        <v>36555046</v>
      </c>
      <c r="F19" s="11">
        <f>+F6+F9+F18</f>
        <v>33368294</v>
      </c>
      <c r="G19" s="11">
        <f t="shared" si="0"/>
        <v>3186752</v>
      </c>
    </row>
    <row r="20" spans="2:7" ht="14.25">
      <c r="B20" s="32"/>
      <c r="C20" s="31" t="s">
        <v>24</v>
      </c>
      <c r="D20" s="8" t="s">
        <v>25</v>
      </c>
      <c r="E20" s="9">
        <f>+E21+E22+E23+E24+E25+E26+E27</f>
        <v>24988236</v>
      </c>
      <c r="F20" s="9">
        <f>+F21+F22+F23+F24+F25+F26+F27</f>
        <v>24723200</v>
      </c>
      <c r="G20" s="9">
        <f t="shared" si="0"/>
        <v>265036</v>
      </c>
    </row>
    <row r="21" spans="2:7" ht="14.25">
      <c r="B21" s="32"/>
      <c r="C21" s="32"/>
      <c r="D21" s="8" t="s">
        <v>26</v>
      </c>
      <c r="E21" s="9"/>
      <c r="F21" s="9"/>
      <c r="G21" s="9">
        <f t="shared" si="0"/>
        <v>0</v>
      </c>
    </row>
    <row r="22" spans="2:7" ht="14.25">
      <c r="B22" s="32"/>
      <c r="C22" s="32"/>
      <c r="D22" s="8" t="s">
        <v>27</v>
      </c>
      <c r="E22" s="9">
        <v>13890022</v>
      </c>
      <c r="F22" s="9">
        <v>14258033</v>
      </c>
      <c r="G22" s="9">
        <f t="shared" si="0"/>
        <v>-368011</v>
      </c>
    </row>
    <row r="23" spans="2:7" ht="14.25">
      <c r="B23" s="32"/>
      <c r="C23" s="32"/>
      <c r="D23" s="8" t="s">
        <v>28</v>
      </c>
      <c r="E23" s="9">
        <v>2025550</v>
      </c>
      <c r="F23" s="9">
        <v>1828100</v>
      </c>
      <c r="G23" s="9">
        <f t="shared" si="0"/>
        <v>197450</v>
      </c>
    </row>
    <row r="24" spans="2:7" ht="14.25">
      <c r="B24" s="32"/>
      <c r="C24" s="32"/>
      <c r="D24" s="8" t="s">
        <v>29</v>
      </c>
      <c r="E24" s="9">
        <v>1556600</v>
      </c>
      <c r="F24" s="9">
        <v>1320000</v>
      </c>
      <c r="G24" s="9">
        <f t="shared" si="0"/>
        <v>236600</v>
      </c>
    </row>
    <row r="25" spans="2:7" ht="14.25">
      <c r="B25" s="32"/>
      <c r="C25" s="32"/>
      <c r="D25" s="8" t="s">
        <v>30</v>
      </c>
      <c r="E25" s="9">
        <v>4322613</v>
      </c>
      <c r="F25" s="9">
        <v>4063753</v>
      </c>
      <c r="G25" s="9">
        <f t="shared" si="0"/>
        <v>258860</v>
      </c>
    </row>
    <row r="26" spans="2:7" ht="14.25">
      <c r="B26" s="32"/>
      <c r="C26" s="32"/>
      <c r="D26" s="8" t="s">
        <v>31</v>
      </c>
      <c r="E26" s="9">
        <v>311500</v>
      </c>
      <c r="F26" s="9">
        <v>357600</v>
      </c>
      <c r="G26" s="9">
        <f t="shared" si="0"/>
        <v>-46100</v>
      </c>
    </row>
    <row r="27" spans="2:7" ht="14.25">
      <c r="B27" s="32"/>
      <c r="C27" s="32"/>
      <c r="D27" s="8" t="s">
        <v>32</v>
      </c>
      <c r="E27" s="9">
        <v>2881951</v>
      </c>
      <c r="F27" s="9">
        <v>2895714</v>
      </c>
      <c r="G27" s="9">
        <f t="shared" si="0"/>
        <v>-13763</v>
      </c>
    </row>
    <row r="28" spans="2:7" ht="14.25">
      <c r="B28" s="32"/>
      <c r="C28" s="32"/>
      <c r="D28" s="8" t="s">
        <v>33</v>
      </c>
      <c r="E28" s="9">
        <f>+E29+E30+E31+E32+E33+E34+E35+E36+E37+E38+E39+E40</f>
        <v>1075015</v>
      </c>
      <c r="F28" s="9">
        <f>+F29+F30+F31+F32+F33+F34+F35+F36+F37+F38+F39+F40</f>
        <v>1083687</v>
      </c>
      <c r="G28" s="9">
        <f t="shared" si="0"/>
        <v>-8672</v>
      </c>
    </row>
    <row r="29" spans="2:7" ht="14.25">
      <c r="B29" s="32"/>
      <c r="C29" s="32"/>
      <c r="D29" s="8" t="s">
        <v>34</v>
      </c>
      <c r="E29" s="9">
        <v>13816</v>
      </c>
      <c r="F29" s="9">
        <v>8511</v>
      </c>
      <c r="G29" s="9">
        <f t="shared" si="0"/>
        <v>5305</v>
      </c>
    </row>
    <row r="30" spans="2:7" ht="14.25">
      <c r="B30" s="32"/>
      <c r="C30" s="32"/>
      <c r="D30" s="8" t="s">
        <v>35</v>
      </c>
      <c r="E30" s="9"/>
      <c r="F30" s="9"/>
      <c r="G30" s="9">
        <f t="shared" si="0"/>
        <v>0</v>
      </c>
    </row>
    <row r="31" spans="2:7" ht="14.25">
      <c r="B31" s="32"/>
      <c r="C31" s="32"/>
      <c r="D31" s="8" t="s">
        <v>36</v>
      </c>
      <c r="E31" s="9">
        <v>612</v>
      </c>
      <c r="F31" s="9"/>
      <c r="G31" s="9">
        <f t="shared" si="0"/>
        <v>612</v>
      </c>
    </row>
    <row r="32" spans="2:7" ht="14.25">
      <c r="B32" s="32"/>
      <c r="C32" s="32"/>
      <c r="D32" s="8" t="s">
        <v>37</v>
      </c>
      <c r="E32" s="9">
        <v>226301</v>
      </c>
      <c r="F32" s="9">
        <v>208093</v>
      </c>
      <c r="G32" s="9">
        <f t="shared" si="0"/>
        <v>18208</v>
      </c>
    </row>
    <row r="33" spans="2:7" ht="14.25">
      <c r="B33" s="32"/>
      <c r="C33" s="32"/>
      <c r="D33" s="8" t="s">
        <v>38</v>
      </c>
      <c r="E33" s="9">
        <v>326986</v>
      </c>
      <c r="F33" s="9">
        <v>325216</v>
      </c>
      <c r="G33" s="9">
        <f t="shared" si="0"/>
        <v>1770</v>
      </c>
    </row>
    <row r="34" spans="2:7" ht="14.25">
      <c r="B34" s="32"/>
      <c r="C34" s="32"/>
      <c r="D34" s="8" t="s">
        <v>39</v>
      </c>
      <c r="E34" s="9">
        <v>157386</v>
      </c>
      <c r="F34" s="9">
        <v>194128</v>
      </c>
      <c r="G34" s="9">
        <f t="shared" si="0"/>
        <v>-36742</v>
      </c>
    </row>
    <row r="35" spans="2:7" ht="14.25">
      <c r="B35" s="32"/>
      <c r="C35" s="32"/>
      <c r="D35" s="8" t="s">
        <v>40</v>
      </c>
      <c r="E35" s="9">
        <v>49040</v>
      </c>
      <c r="F35" s="9">
        <v>49466</v>
      </c>
      <c r="G35" s="9">
        <f t="shared" si="0"/>
        <v>-426</v>
      </c>
    </row>
    <row r="36" spans="2:7" ht="14.25">
      <c r="B36" s="32"/>
      <c r="C36" s="32"/>
      <c r="D36" s="8" t="s">
        <v>41</v>
      </c>
      <c r="E36" s="9"/>
      <c r="F36" s="9"/>
      <c r="G36" s="9">
        <f t="shared" si="0"/>
        <v>0</v>
      </c>
    </row>
    <row r="37" spans="2:7" ht="14.25">
      <c r="B37" s="32"/>
      <c r="C37" s="32"/>
      <c r="D37" s="8" t="s">
        <v>42</v>
      </c>
      <c r="E37" s="9">
        <v>115866</v>
      </c>
      <c r="F37" s="9">
        <v>154126</v>
      </c>
      <c r="G37" s="9">
        <f t="shared" si="0"/>
        <v>-38260</v>
      </c>
    </row>
    <row r="38" spans="2:7" ht="14.25">
      <c r="B38" s="32"/>
      <c r="C38" s="32"/>
      <c r="D38" s="8" t="s">
        <v>43</v>
      </c>
      <c r="E38" s="9"/>
      <c r="F38" s="9"/>
      <c r="G38" s="9">
        <f t="shared" si="0"/>
        <v>0</v>
      </c>
    </row>
    <row r="39" spans="2:7" ht="14.25">
      <c r="B39" s="32"/>
      <c r="C39" s="32"/>
      <c r="D39" s="8" t="s">
        <v>44</v>
      </c>
      <c r="E39" s="9">
        <v>95917</v>
      </c>
      <c r="F39" s="9">
        <v>60936</v>
      </c>
      <c r="G39" s="9">
        <f t="shared" si="0"/>
        <v>34981</v>
      </c>
    </row>
    <row r="40" spans="2:7" ht="14.25">
      <c r="B40" s="32"/>
      <c r="C40" s="32"/>
      <c r="D40" s="8" t="s">
        <v>45</v>
      </c>
      <c r="E40" s="9">
        <v>89091</v>
      </c>
      <c r="F40" s="9">
        <v>83211</v>
      </c>
      <c r="G40" s="9">
        <f t="shared" si="0"/>
        <v>5880</v>
      </c>
    </row>
    <row r="41" spans="2:7" ht="14.25">
      <c r="B41" s="32"/>
      <c r="C41" s="32"/>
      <c r="D41" s="8" t="s">
        <v>46</v>
      </c>
      <c r="E41" s="9">
        <f>+E42+E43+E44+E45+E46+E47+E48+E49+E50+E51+E52+E53+E54+E55+E56+E57+E58+E59+E60+E61+E62</f>
        <v>1205394</v>
      </c>
      <c r="F41" s="9">
        <f>+F42+F43+F44+F45+F46+F47+F48+F49+F50+F51+F52+F53+F54+F55+F56+F57+F58+F59+F60+F61+F62</f>
        <v>1314209</v>
      </c>
      <c r="G41" s="9">
        <f t="shared" si="0"/>
        <v>-108815</v>
      </c>
    </row>
    <row r="42" spans="2:7" ht="14.25">
      <c r="B42" s="32"/>
      <c r="C42" s="32"/>
      <c r="D42" s="8" t="s">
        <v>47</v>
      </c>
      <c r="E42" s="9">
        <v>43674</v>
      </c>
      <c r="F42" s="9">
        <v>53054</v>
      </c>
      <c r="G42" s="9">
        <f t="shared" si="0"/>
        <v>-9380</v>
      </c>
    </row>
    <row r="43" spans="2:7" ht="14.25">
      <c r="B43" s="32"/>
      <c r="C43" s="32"/>
      <c r="D43" s="8" t="s">
        <v>48</v>
      </c>
      <c r="E43" s="9">
        <v>3046</v>
      </c>
      <c r="F43" s="9">
        <v>3046</v>
      </c>
      <c r="G43" s="9">
        <f t="shared" si="0"/>
        <v>0</v>
      </c>
    </row>
    <row r="44" spans="2:7" ht="14.25">
      <c r="B44" s="32"/>
      <c r="C44" s="32"/>
      <c r="D44" s="8" t="s">
        <v>49</v>
      </c>
      <c r="E44" s="9">
        <v>25197</v>
      </c>
      <c r="F44" s="9">
        <v>22168</v>
      </c>
      <c r="G44" s="9">
        <f t="shared" si="0"/>
        <v>3029</v>
      </c>
    </row>
    <row r="45" spans="2:7" ht="14.25">
      <c r="B45" s="32"/>
      <c r="C45" s="32"/>
      <c r="D45" s="8" t="s">
        <v>50</v>
      </c>
      <c r="E45" s="9">
        <v>48320</v>
      </c>
      <c r="F45" s="9">
        <v>233859</v>
      </c>
      <c r="G45" s="9">
        <f t="shared" si="0"/>
        <v>-185539</v>
      </c>
    </row>
    <row r="46" spans="2:7" ht="14.25">
      <c r="B46" s="32"/>
      <c r="C46" s="32"/>
      <c r="D46" s="8" t="s">
        <v>51</v>
      </c>
      <c r="E46" s="9">
        <v>58212</v>
      </c>
      <c r="F46" s="9">
        <v>66992</v>
      </c>
      <c r="G46" s="9">
        <f t="shared" si="0"/>
        <v>-8780</v>
      </c>
    </row>
    <row r="47" spans="2:7" ht="14.25">
      <c r="B47" s="32"/>
      <c r="C47" s="32"/>
      <c r="D47" s="8" t="s">
        <v>52</v>
      </c>
      <c r="E47" s="9">
        <v>437</v>
      </c>
      <c r="F47" s="9">
        <v>37093</v>
      </c>
      <c r="G47" s="9">
        <f t="shared" si="0"/>
        <v>-36656</v>
      </c>
    </row>
    <row r="48" spans="2:7" ht="14.25">
      <c r="B48" s="32"/>
      <c r="C48" s="32"/>
      <c r="D48" s="8" t="s">
        <v>38</v>
      </c>
      <c r="E48" s="9">
        <v>120940</v>
      </c>
      <c r="F48" s="9">
        <v>120285</v>
      </c>
      <c r="G48" s="9">
        <f t="shared" si="0"/>
        <v>655</v>
      </c>
    </row>
    <row r="49" spans="2:7" ht="14.25">
      <c r="B49" s="32"/>
      <c r="C49" s="32"/>
      <c r="D49" s="8" t="s">
        <v>53</v>
      </c>
      <c r="E49" s="9">
        <v>87303</v>
      </c>
      <c r="F49" s="9">
        <v>13824</v>
      </c>
      <c r="G49" s="9">
        <f t="shared" si="0"/>
        <v>73479</v>
      </c>
    </row>
    <row r="50" spans="2:7" ht="14.25">
      <c r="B50" s="32"/>
      <c r="C50" s="32"/>
      <c r="D50" s="8" t="s">
        <v>54</v>
      </c>
      <c r="E50" s="9">
        <v>215303</v>
      </c>
      <c r="F50" s="9">
        <v>225354</v>
      </c>
      <c r="G50" s="9">
        <f t="shared" si="0"/>
        <v>-10051</v>
      </c>
    </row>
    <row r="51" spans="2:7" ht="14.25">
      <c r="B51" s="32"/>
      <c r="C51" s="32"/>
      <c r="D51" s="8" t="s">
        <v>55</v>
      </c>
      <c r="E51" s="9"/>
      <c r="F51" s="9">
        <v>14060</v>
      </c>
      <c r="G51" s="9">
        <f t="shared" si="0"/>
        <v>-14060</v>
      </c>
    </row>
    <row r="52" spans="2:7" ht="14.25">
      <c r="B52" s="32"/>
      <c r="C52" s="32"/>
      <c r="D52" s="8" t="s">
        <v>56</v>
      </c>
      <c r="E52" s="9"/>
      <c r="F52" s="9"/>
      <c r="G52" s="9">
        <f t="shared" si="0"/>
        <v>0</v>
      </c>
    </row>
    <row r="53" spans="2:7" ht="14.25">
      <c r="B53" s="32"/>
      <c r="C53" s="32"/>
      <c r="D53" s="8" t="s">
        <v>57</v>
      </c>
      <c r="E53" s="9">
        <v>130800</v>
      </c>
      <c r="F53" s="9">
        <v>145434</v>
      </c>
      <c r="G53" s="9">
        <f t="shared" si="0"/>
        <v>-14634</v>
      </c>
    </row>
    <row r="54" spans="2:7" ht="14.25">
      <c r="B54" s="32"/>
      <c r="C54" s="32"/>
      <c r="D54" s="8" t="s">
        <v>58</v>
      </c>
      <c r="E54" s="9">
        <v>3292</v>
      </c>
      <c r="F54" s="9">
        <v>4406</v>
      </c>
      <c r="G54" s="9">
        <f t="shared" si="0"/>
        <v>-1114</v>
      </c>
    </row>
    <row r="55" spans="2:7" ht="14.25">
      <c r="B55" s="32"/>
      <c r="C55" s="32"/>
      <c r="D55" s="8" t="s">
        <v>40</v>
      </c>
      <c r="E55" s="9">
        <v>125891</v>
      </c>
      <c r="F55" s="9">
        <v>108480</v>
      </c>
      <c r="G55" s="9">
        <f t="shared" si="0"/>
        <v>17411</v>
      </c>
    </row>
    <row r="56" spans="2:7" ht="14.25">
      <c r="B56" s="32"/>
      <c r="C56" s="32"/>
      <c r="D56" s="8" t="s">
        <v>41</v>
      </c>
      <c r="E56" s="9">
        <v>176220</v>
      </c>
      <c r="F56" s="9">
        <v>115740</v>
      </c>
      <c r="G56" s="9">
        <f t="shared" si="0"/>
        <v>60480</v>
      </c>
    </row>
    <row r="57" spans="2:7" ht="14.25">
      <c r="B57" s="32"/>
      <c r="C57" s="32"/>
      <c r="D57" s="8" t="s">
        <v>59</v>
      </c>
      <c r="E57" s="9"/>
      <c r="F57" s="9"/>
      <c r="G57" s="9">
        <f t="shared" si="0"/>
        <v>0</v>
      </c>
    </row>
    <row r="58" spans="2:7" ht="14.25">
      <c r="B58" s="32"/>
      <c r="C58" s="32"/>
      <c r="D58" s="8" t="s">
        <v>60</v>
      </c>
      <c r="E58" s="9">
        <v>58335</v>
      </c>
      <c r="F58" s="9">
        <v>44166</v>
      </c>
      <c r="G58" s="9">
        <f t="shared" si="0"/>
        <v>14169</v>
      </c>
    </row>
    <row r="59" spans="2:7" ht="14.25">
      <c r="B59" s="32"/>
      <c r="C59" s="32"/>
      <c r="D59" s="8" t="s">
        <v>61</v>
      </c>
      <c r="E59" s="9">
        <v>14472</v>
      </c>
      <c r="F59" s="9">
        <v>14472</v>
      </c>
      <c r="G59" s="9">
        <f t="shared" si="0"/>
        <v>0</v>
      </c>
    </row>
    <row r="60" spans="2:7" ht="14.25">
      <c r="B60" s="32"/>
      <c r="C60" s="32"/>
      <c r="D60" s="8" t="s">
        <v>62</v>
      </c>
      <c r="E60" s="9"/>
      <c r="F60" s="9"/>
      <c r="G60" s="9">
        <f t="shared" si="0"/>
        <v>0</v>
      </c>
    </row>
    <row r="61" spans="2:7" ht="14.25">
      <c r="B61" s="32"/>
      <c r="C61" s="32"/>
      <c r="D61" s="8" t="s">
        <v>63</v>
      </c>
      <c r="E61" s="9">
        <v>61000</v>
      </c>
      <c r="F61" s="9">
        <v>61000</v>
      </c>
      <c r="G61" s="9">
        <f t="shared" si="0"/>
        <v>0</v>
      </c>
    </row>
    <row r="62" spans="2:7" ht="14.25">
      <c r="B62" s="32"/>
      <c r="C62" s="32"/>
      <c r="D62" s="8" t="s">
        <v>45</v>
      </c>
      <c r="E62" s="9">
        <v>32952</v>
      </c>
      <c r="F62" s="9">
        <v>30776</v>
      </c>
      <c r="G62" s="9">
        <f t="shared" si="0"/>
        <v>2176</v>
      </c>
    </row>
    <row r="63" spans="2:7" ht="14.25">
      <c r="B63" s="32"/>
      <c r="C63" s="32"/>
      <c r="D63" s="8" t="s">
        <v>64</v>
      </c>
      <c r="E63" s="9">
        <f>+E64</f>
        <v>1863490</v>
      </c>
      <c r="F63" s="9">
        <f>+F64</f>
        <v>1914508</v>
      </c>
      <c r="G63" s="9">
        <f t="shared" si="0"/>
        <v>-51018</v>
      </c>
    </row>
    <row r="64" spans="2:7" ht="14.25">
      <c r="B64" s="32"/>
      <c r="C64" s="32"/>
      <c r="D64" s="8" t="s">
        <v>65</v>
      </c>
      <c r="E64" s="9">
        <f>+E65+E66+E67-E68</f>
        <v>1863490</v>
      </c>
      <c r="F64" s="9">
        <f>+F65+F66+F67-F68</f>
        <v>1914508</v>
      </c>
      <c r="G64" s="9">
        <f t="shared" si="0"/>
        <v>-51018</v>
      </c>
    </row>
    <row r="65" spans="2:7" ht="14.25">
      <c r="B65" s="32"/>
      <c r="C65" s="32"/>
      <c r="D65" s="8" t="s">
        <v>66</v>
      </c>
      <c r="E65" s="9">
        <v>21735</v>
      </c>
      <c r="F65" s="9">
        <v>51968</v>
      </c>
      <c r="G65" s="9">
        <f t="shared" si="0"/>
        <v>-30233</v>
      </c>
    </row>
    <row r="66" spans="2:7" ht="14.25">
      <c r="B66" s="32"/>
      <c r="C66" s="32"/>
      <c r="D66" s="8" t="s">
        <v>67</v>
      </c>
      <c r="E66" s="9">
        <v>1904685</v>
      </c>
      <c r="F66" s="9">
        <v>1884275</v>
      </c>
      <c r="G66" s="9">
        <f t="shared" si="0"/>
        <v>20410</v>
      </c>
    </row>
    <row r="67" spans="2:7" ht="14.25">
      <c r="B67" s="32"/>
      <c r="C67" s="32"/>
      <c r="D67" s="8" t="s">
        <v>68</v>
      </c>
      <c r="E67" s="9"/>
      <c r="F67" s="9"/>
      <c r="G67" s="9">
        <f t="shared" si="0"/>
        <v>0</v>
      </c>
    </row>
    <row r="68" spans="2:7" ht="14.25">
      <c r="B68" s="32"/>
      <c r="C68" s="32"/>
      <c r="D68" s="8" t="s">
        <v>69</v>
      </c>
      <c r="E68" s="9">
        <v>62930</v>
      </c>
      <c r="F68" s="9">
        <v>21735</v>
      </c>
      <c r="G68" s="9">
        <f t="shared" si="0"/>
        <v>41195</v>
      </c>
    </row>
    <row r="69" spans="2:7" ht="14.25">
      <c r="B69" s="32"/>
      <c r="C69" s="32"/>
      <c r="D69" s="8" t="s">
        <v>70</v>
      </c>
      <c r="E69" s="9">
        <v>425909</v>
      </c>
      <c r="F69" s="9">
        <v>440561</v>
      </c>
      <c r="G69" s="9">
        <f t="shared" si="0"/>
        <v>-14652</v>
      </c>
    </row>
    <row r="70" spans="2:7" ht="14.25">
      <c r="B70" s="32"/>
      <c r="C70" s="32"/>
      <c r="D70" s="8" t="s">
        <v>71</v>
      </c>
      <c r="E70" s="9">
        <v>-58667</v>
      </c>
      <c r="F70" s="9">
        <v>-52950</v>
      </c>
      <c r="G70" s="9">
        <f t="shared" si="0"/>
        <v>-5717</v>
      </c>
    </row>
    <row r="71" spans="2:7" ht="14.25">
      <c r="B71" s="32"/>
      <c r="C71" s="32"/>
      <c r="D71" s="8" t="s">
        <v>72</v>
      </c>
      <c r="E71" s="9"/>
      <c r="F71" s="9"/>
      <c r="G71" s="9">
        <f t="shared" ref="G71:G134" si="1">E71-F71</f>
        <v>0</v>
      </c>
    </row>
    <row r="72" spans="2:7" ht="14.25">
      <c r="B72" s="32"/>
      <c r="C72" s="32"/>
      <c r="D72" s="8" t="s">
        <v>73</v>
      </c>
      <c r="E72" s="9"/>
      <c r="F72" s="9"/>
      <c r="G72" s="9">
        <f t="shared" si="1"/>
        <v>0</v>
      </c>
    </row>
    <row r="73" spans="2:7" ht="14.25">
      <c r="B73" s="32"/>
      <c r="C73" s="32"/>
      <c r="D73" s="8" t="s">
        <v>74</v>
      </c>
      <c r="E73" s="9"/>
      <c r="F73" s="9"/>
      <c r="G73" s="9">
        <f t="shared" si="1"/>
        <v>0</v>
      </c>
    </row>
    <row r="74" spans="2:7" ht="14.25">
      <c r="B74" s="32"/>
      <c r="C74" s="33"/>
      <c r="D74" s="10" t="s">
        <v>75</v>
      </c>
      <c r="E74" s="11">
        <f>+E20+E28+E41+E63+E69+E70+E71+E72+E73</f>
        <v>29499377</v>
      </c>
      <c r="F74" s="11">
        <f>+F20+F28+F41+F63+F69+F70+F71+F72+F73</f>
        <v>29423215</v>
      </c>
      <c r="G74" s="11">
        <f t="shared" si="1"/>
        <v>76162</v>
      </c>
    </row>
    <row r="75" spans="2:7" ht="14.25">
      <c r="B75" s="33"/>
      <c r="C75" s="12" t="s">
        <v>76</v>
      </c>
      <c r="D75" s="13"/>
      <c r="E75" s="14">
        <f xml:space="preserve"> +E19 - E74</f>
        <v>7055669</v>
      </c>
      <c r="F75" s="14">
        <f xml:space="preserve"> +F19 - F74</f>
        <v>3945079</v>
      </c>
      <c r="G75" s="14">
        <f t="shared" si="1"/>
        <v>3110590</v>
      </c>
    </row>
    <row r="76" spans="2:7" ht="14.25">
      <c r="B76" s="31" t="s">
        <v>77</v>
      </c>
      <c r="C76" s="31" t="s">
        <v>9</v>
      </c>
      <c r="D76" s="8" t="s">
        <v>78</v>
      </c>
      <c r="E76" s="9">
        <v>20</v>
      </c>
      <c r="F76" s="9">
        <v>42</v>
      </c>
      <c r="G76" s="9">
        <f t="shared" si="1"/>
        <v>-22</v>
      </c>
    </row>
    <row r="77" spans="2:7" ht="14.25">
      <c r="B77" s="32"/>
      <c r="C77" s="32"/>
      <c r="D77" s="8" t="s">
        <v>79</v>
      </c>
      <c r="E77" s="9">
        <f>+E78+E79</f>
        <v>23000</v>
      </c>
      <c r="F77" s="9">
        <f>+F78+F79</f>
        <v>32090</v>
      </c>
      <c r="G77" s="9">
        <f t="shared" si="1"/>
        <v>-9090</v>
      </c>
    </row>
    <row r="78" spans="2:7" ht="14.25">
      <c r="B78" s="32"/>
      <c r="C78" s="32"/>
      <c r="D78" s="8" t="s">
        <v>80</v>
      </c>
      <c r="E78" s="9">
        <v>5000</v>
      </c>
      <c r="F78" s="9">
        <v>10000</v>
      </c>
      <c r="G78" s="9">
        <f t="shared" si="1"/>
        <v>-5000</v>
      </c>
    </row>
    <row r="79" spans="2:7" ht="14.25">
      <c r="B79" s="32"/>
      <c r="C79" s="32"/>
      <c r="D79" s="8" t="s">
        <v>81</v>
      </c>
      <c r="E79" s="9">
        <v>18000</v>
      </c>
      <c r="F79" s="9">
        <v>22090</v>
      </c>
      <c r="G79" s="9">
        <f t="shared" si="1"/>
        <v>-4090</v>
      </c>
    </row>
    <row r="80" spans="2:7" ht="14.25">
      <c r="B80" s="32"/>
      <c r="C80" s="33"/>
      <c r="D80" s="10" t="s">
        <v>82</v>
      </c>
      <c r="E80" s="11">
        <f>+E76+E77</f>
        <v>23020</v>
      </c>
      <c r="F80" s="11">
        <f>+F76+F77</f>
        <v>32132</v>
      </c>
      <c r="G80" s="11">
        <f t="shared" si="1"/>
        <v>-9112</v>
      </c>
    </row>
    <row r="81" spans="2:7" ht="14.25">
      <c r="B81" s="32"/>
      <c r="C81" s="31" t="s">
        <v>24</v>
      </c>
      <c r="D81" s="8" t="s">
        <v>83</v>
      </c>
      <c r="E81" s="9"/>
      <c r="F81" s="9"/>
      <c r="G81" s="9">
        <f t="shared" si="1"/>
        <v>0</v>
      </c>
    </row>
    <row r="82" spans="2:7" ht="14.25">
      <c r="B82" s="32"/>
      <c r="C82" s="32"/>
      <c r="D82" s="8" t="s">
        <v>84</v>
      </c>
      <c r="E82" s="9">
        <f>+E83+E84+E85</f>
        <v>0</v>
      </c>
      <c r="F82" s="9">
        <f>+F83+F84+F85</f>
        <v>0</v>
      </c>
      <c r="G82" s="9">
        <f t="shared" si="1"/>
        <v>0</v>
      </c>
    </row>
    <row r="83" spans="2:7" ht="14.25">
      <c r="B83" s="32"/>
      <c r="C83" s="32"/>
      <c r="D83" s="8" t="s">
        <v>85</v>
      </c>
      <c r="E83" s="9"/>
      <c r="F83" s="9"/>
      <c r="G83" s="9">
        <f t="shared" si="1"/>
        <v>0</v>
      </c>
    </row>
    <row r="84" spans="2:7" ht="14.25">
      <c r="B84" s="32"/>
      <c r="C84" s="32"/>
      <c r="D84" s="8" t="s">
        <v>86</v>
      </c>
      <c r="E84" s="9"/>
      <c r="F84" s="9"/>
      <c r="G84" s="9">
        <f t="shared" si="1"/>
        <v>0</v>
      </c>
    </row>
    <row r="85" spans="2:7" ht="14.25">
      <c r="B85" s="32"/>
      <c r="C85" s="32"/>
      <c r="D85" s="8" t="s">
        <v>87</v>
      </c>
      <c r="E85" s="9"/>
      <c r="F85" s="9"/>
      <c r="G85" s="9">
        <f t="shared" si="1"/>
        <v>0</v>
      </c>
    </row>
    <row r="86" spans="2:7" ht="14.25">
      <c r="B86" s="32"/>
      <c r="C86" s="33"/>
      <c r="D86" s="10" t="s">
        <v>88</v>
      </c>
      <c r="E86" s="11">
        <f>+E81+E82</f>
        <v>0</v>
      </c>
      <c r="F86" s="11">
        <f>+F81+F82</f>
        <v>0</v>
      </c>
      <c r="G86" s="11">
        <f t="shared" si="1"/>
        <v>0</v>
      </c>
    </row>
    <row r="87" spans="2:7" ht="14.25">
      <c r="B87" s="33"/>
      <c r="C87" s="12" t="s">
        <v>89</v>
      </c>
      <c r="D87" s="15"/>
      <c r="E87" s="16">
        <f xml:space="preserve"> +E80 - E86</f>
        <v>23020</v>
      </c>
      <c r="F87" s="16">
        <f xml:space="preserve"> +F80 - F86</f>
        <v>32132</v>
      </c>
      <c r="G87" s="16">
        <f t="shared" si="1"/>
        <v>-9112</v>
      </c>
    </row>
    <row r="88" spans="2:7" ht="14.25">
      <c r="B88" s="12" t="s">
        <v>90</v>
      </c>
      <c r="C88" s="17"/>
      <c r="D88" s="13"/>
      <c r="E88" s="14">
        <f xml:space="preserve"> +E75 +E87</f>
        <v>7078689</v>
      </c>
      <c r="F88" s="14">
        <f xml:space="preserve"> +F75 +F87</f>
        <v>3977211</v>
      </c>
      <c r="G88" s="14">
        <f t="shared" si="1"/>
        <v>3101478</v>
      </c>
    </row>
    <row r="89" spans="2:7" ht="14.25">
      <c r="B89" s="31" t="s">
        <v>91</v>
      </c>
      <c r="C89" s="31" t="s">
        <v>9</v>
      </c>
      <c r="D89" s="8" t="s">
        <v>92</v>
      </c>
      <c r="E89" s="9">
        <f>+E90+E91+E92</f>
        <v>0</v>
      </c>
      <c r="F89" s="9">
        <f>+F90+F91+F92</f>
        <v>98000</v>
      </c>
      <c r="G89" s="9">
        <f t="shared" si="1"/>
        <v>-98000</v>
      </c>
    </row>
    <row r="90" spans="2:7" ht="14.25">
      <c r="B90" s="32"/>
      <c r="C90" s="32"/>
      <c r="D90" s="8" t="s">
        <v>93</v>
      </c>
      <c r="E90" s="9"/>
      <c r="F90" s="9">
        <v>98000</v>
      </c>
      <c r="G90" s="9">
        <f t="shared" si="1"/>
        <v>-98000</v>
      </c>
    </row>
    <row r="91" spans="2:7" ht="14.25">
      <c r="B91" s="32"/>
      <c r="C91" s="32"/>
      <c r="D91" s="8" t="s">
        <v>94</v>
      </c>
      <c r="E91" s="9"/>
      <c r="F91" s="9"/>
      <c r="G91" s="9">
        <f t="shared" si="1"/>
        <v>0</v>
      </c>
    </row>
    <row r="92" spans="2:7" ht="14.25">
      <c r="B92" s="32"/>
      <c r="C92" s="32"/>
      <c r="D92" s="8" t="s">
        <v>95</v>
      </c>
      <c r="E92" s="9"/>
      <c r="F92" s="9"/>
      <c r="G92" s="9">
        <f t="shared" si="1"/>
        <v>0</v>
      </c>
    </row>
    <row r="93" spans="2:7" ht="14.25">
      <c r="B93" s="32"/>
      <c r="C93" s="32"/>
      <c r="D93" s="8" t="s">
        <v>96</v>
      </c>
      <c r="E93" s="9">
        <f>+E94+E95</f>
        <v>0</v>
      </c>
      <c r="F93" s="9">
        <f>+F94+F95</f>
        <v>0</v>
      </c>
      <c r="G93" s="9">
        <f t="shared" si="1"/>
        <v>0</v>
      </c>
    </row>
    <row r="94" spans="2:7" ht="14.25">
      <c r="B94" s="32"/>
      <c r="C94" s="32"/>
      <c r="D94" s="8" t="s">
        <v>97</v>
      </c>
      <c r="E94" s="9"/>
      <c r="F94" s="9"/>
      <c r="G94" s="9">
        <f t="shared" si="1"/>
        <v>0</v>
      </c>
    </row>
    <row r="95" spans="2:7" ht="14.25">
      <c r="B95" s="32"/>
      <c r="C95" s="32"/>
      <c r="D95" s="8" t="s">
        <v>98</v>
      </c>
      <c r="E95" s="9"/>
      <c r="F95" s="9"/>
      <c r="G95" s="9">
        <f t="shared" si="1"/>
        <v>0</v>
      </c>
    </row>
    <row r="96" spans="2:7" ht="14.25">
      <c r="B96" s="32"/>
      <c r="C96" s="32"/>
      <c r="D96" s="8" t="s">
        <v>99</v>
      </c>
      <c r="E96" s="9"/>
      <c r="F96" s="9"/>
      <c r="G96" s="9">
        <f t="shared" si="1"/>
        <v>0</v>
      </c>
    </row>
    <row r="97" spans="2:7" ht="14.25">
      <c r="B97" s="32"/>
      <c r="C97" s="32"/>
      <c r="D97" s="8" t="s">
        <v>100</v>
      </c>
      <c r="E97" s="9">
        <f>+E98+E99+E100+E101</f>
        <v>0</v>
      </c>
      <c r="F97" s="9">
        <f>+F98+F99+F100+F101</f>
        <v>0</v>
      </c>
      <c r="G97" s="9">
        <f t="shared" si="1"/>
        <v>0</v>
      </c>
    </row>
    <row r="98" spans="2:7" ht="14.25">
      <c r="B98" s="32"/>
      <c r="C98" s="32"/>
      <c r="D98" s="8" t="s">
        <v>101</v>
      </c>
      <c r="E98" s="9"/>
      <c r="F98" s="9"/>
      <c r="G98" s="9">
        <f t="shared" si="1"/>
        <v>0</v>
      </c>
    </row>
    <row r="99" spans="2:7" ht="14.25">
      <c r="B99" s="32"/>
      <c r="C99" s="32"/>
      <c r="D99" s="8" t="s">
        <v>102</v>
      </c>
      <c r="E99" s="9"/>
      <c r="F99" s="9"/>
      <c r="G99" s="9">
        <f t="shared" si="1"/>
        <v>0</v>
      </c>
    </row>
    <row r="100" spans="2:7" ht="14.25">
      <c r="B100" s="32"/>
      <c r="C100" s="32"/>
      <c r="D100" s="8" t="s">
        <v>103</v>
      </c>
      <c r="E100" s="9"/>
      <c r="F100" s="9"/>
      <c r="G100" s="9">
        <f t="shared" si="1"/>
        <v>0</v>
      </c>
    </row>
    <row r="101" spans="2:7" ht="14.25">
      <c r="B101" s="32"/>
      <c r="C101" s="32"/>
      <c r="D101" s="8" t="s">
        <v>104</v>
      </c>
      <c r="E101" s="9"/>
      <c r="F101" s="9"/>
      <c r="G101" s="9">
        <f t="shared" si="1"/>
        <v>0</v>
      </c>
    </row>
    <row r="102" spans="2:7" ht="14.25">
      <c r="B102" s="32"/>
      <c r="C102" s="32"/>
      <c r="D102" s="8" t="s">
        <v>105</v>
      </c>
      <c r="E102" s="9">
        <f>+E103+E104</f>
        <v>0</v>
      </c>
      <c r="F102" s="9">
        <f>+F103+F104</f>
        <v>0</v>
      </c>
      <c r="G102" s="9">
        <f t="shared" si="1"/>
        <v>0</v>
      </c>
    </row>
    <row r="103" spans="2:7" ht="14.25">
      <c r="B103" s="32"/>
      <c r="C103" s="32"/>
      <c r="D103" s="8" t="s">
        <v>106</v>
      </c>
      <c r="E103" s="9"/>
      <c r="F103" s="9"/>
      <c r="G103" s="9">
        <f t="shared" si="1"/>
        <v>0</v>
      </c>
    </row>
    <row r="104" spans="2:7" ht="14.25">
      <c r="B104" s="32"/>
      <c r="C104" s="32"/>
      <c r="D104" s="8" t="s">
        <v>107</v>
      </c>
      <c r="E104" s="9"/>
      <c r="F104" s="9"/>
      <c r="G104" s="9">
        <f t="shared" si="1"/>
        <v>0</v>
      </c>
    </row>
    <row r="105" spans="2:7" ht="14.25">
      <c r="B105" s="32"/>
      <c r="C105" s="32"/>
      <c r="D105" s="8" t="s">
        <v>108</v>
      </c>
      <c r="E105" s="9"/>
      <c r="F105" s="9"/>
      <c r="G105" s="9">
        <f t="shared" si="1"/>
        <v>0</v>
      </c>
    </row>
    <row r="106" spans="2:7" ht="14.25">
      <c r="B106" s="32"/>
      <c r="C106" s="32"/>
      <c r="D106" s="8" t="s">
        <v>109</v>
      </c>
      <c r="E106" s="9"/>
      <c r="F106" s="9"/>
      <c r="G106" s="9">
        <f t="shared" si="1"/>
        <v>0</v>
      </c>
    </row>
    <row r="107" spans="2:7" ht="14.25">
      <c r="B107" s="32"/>
      <c r="C107" s="32"/>
      <c r="D107" s="8" t="s">
        <v>110</v>
      </c>
      <c r="E107" s="9"/>
      <c r="F107" s="9"/>
      <c r="G107" s="9">
        <f t="shared" si="1"/>
        <v>0</v>
      </c>
    </row>
    <row r="108" spans="2:7" ht="14.25">
      <c r="B108" s="32"/>
      <c r="C108" s="32"/>
      <c r="D108" s="8" t="s">
        <v>111</v>
      </c>
      <c r="E108" s="9"/>
      <c r="F108" s="9"/>
      <c r="G108" s="9">
        <f t="shared" si="1"/>
        <v>0</v>
      </c>
    </row>
    <row r="109" spans="2:7" ht="14.25">
      <c r="B109" s="32"/>
      <c r="C109" s="32"/>
      <c r="D109" s="8" t="s">
        <v>112</v>
      </c>
      <c r="E109" s="9">
        <f>+E110+E111</f>
        <v>0</v>
      </c>
      <c r="F109" s="9">
        <f>+F110+F111</f>
        <v>0</v>
      </c>
      <c r="G109" s="9">
        <f t="shared" si="1"/>
        <v>0</v>
      </c>
    </row>
    <row r="110" spans="2:7" ht="14.25">
      <c r="B110" s="32"/>
      <c r="C110" s="32"/>
      <c r="D110" s="8" t="s">
        <v>113</v>
      </c>
      <c r="E110" s="9"/>
      <c r="F110" s="9"/>
      <c r="G110" s="9">
        <f t="shared" si="1"/>
        <v>0</v>
      </c>
    </row>
    <row r="111" spans="2:7" ht="14.25">
      <c r="B111" s="32"/>
      <c r="C111" s="32"/>
      <c r="D111" s="8" t="s">
        <v>114</v>
      </c>
      <c r="E111" s="9"/>
      <c r="F111" s="9"/>
      <c r="G111" s="9">
        <f t="shared" si="1"/>
        <v>0</v>
      </c>
    </row>
    <row r="112" spans="2:7" ht="14.25">
      <c r="B112" s="32"/>
      <c r="C112" s="33"/>
      <c r="D112" s="10" t="s">
        <v>115</v>
      </c>
      <c r="E112" s="11">
        <f>+E89+E93+E96+E97+E102+E105+E106+E107+E108+E109</f>
        <v>0</v>
      </c>
      <c r="F112" s="11">
        <f>+F89+F93+F96+F97+F102+F105+F106+F107+F108+F109</f>
        <v>98000</v>
      </c>
      <c r="G112" s="11">
        <f t="shared" si="1"/>
        <v>-98000</v>
      </c>
    </row>
    <row r="113" spans="2:7" ht="14.25">
      <c r="B113" s="32"/>
      <c r="C113" s="31" t="s">
        <v>24</v>
      </c>
      <c r="D113" s="8" t="s">
        <v>116</v>
      </c>
      <c r="E113" s="9"/>
      <c r="F113" s="9"/>
      <c r="G113" s="9">
        <f t="shared" si="1"/>
        <v>0</v>
      </c>
    </row>
    <row r="114" spans="2:7" ht="14.25">
      <c r="B114" s="32"/>
      <c r="C114" s="32"/>
      <c r="D114" s="8" t="s">
        <v>117</v>
      </c>
      <c r="E114" s="9"/>
      <c r="F114" s="9"/>
      <c r="G114" s="9">
        <f t="shared" si="1"/>
        <v>0</v>
      </c>
    </row>
    <row r="115" spans="2:7" ht="14.25">
      <c r="B115" s="32"/>
      <c r="C115" s="32"/>
      <c r="D115" s="8" t="s">
        <v>118</v>
      </c>
      <c r="E115" s="9">
        <f>+E116+E117+E118+E119</f>
        <v>0</v>
      </c>
      <c r="F115" s="9">
        <f>+F116+F117+F118+F119</f>
        <v>2</v>
      </c>
      <c r="G115" s="9">
        <f t="shared" si="1"/>
        <v>-2</v>
      </c>
    </row>
    <row r="116" spans="2:7" ht="14.25">
      <c r="B116" s="32"/>
      <c r="C116" s="32"/>
      <c r="D116" s="8" t="s">
        <v>119</v>
      </c>
      <c r="E116" s="9"/>
      <c r="F116" s="9"/>
      <c r="G116" s="9">
        <f t="shared" si="1"/>
        <v>0</v>
      </c>
    </row>
    <row r="117" spans="2:7" ht="14.25">
      <c r="B117" s="32"/>
      <c r="C117" s="32"/>
      <c r="D117" s="8" t="s">
        <v>120</v>
      </c>
      <c r="E117" s="9"/>
      <c r="F117" s="9"/>
      <c r="G117" s="9">
        <f t="shared" si="1"/>
        <v>0</v>
      </c>
    </row>
    <row r="118" spans="2:7" ht="14.25">
      <c r="B118" s="32"/>
      <c r="C118" s="32"/>
      <c r="D118" s="8" t="s">
        <v>121</v>
      </c>
      <c r="E118" s="9"/>
      <c r="F118" s="9">
        <v>2</v>
      </c>
      <c r="G118" s="9">
        <f t="shared" si="1"/>
        <v>-2</v>
      </c>
    </row>
    <row r="119" spans="2:7" ht="14.25">
      <c r="B119" s="32"/>
      <c r="C119" s="32"/>
      <c r="D119" s="8" t="s">
        <v>122</v>
      </c>
      <c r="E119" s="9"/>
      <c r="F119" s="9"/>
      <c r="G119" s="9">
        <f t="shared" si="1"/>
        <v>0</v>
      </c>
    </row>
    <row r="120" spans="2:7" ht="14.25">
      <c r="B120" s="32"/>
      <c r="C120" s="32"/>
      <c r="D120" s="8" t="s">
        <v>123</v>
      </c>
      <c r="E120" s="9"/>
      <c r="F120" s="9"/>
      <c r="G120" s="9">
        <f t="shared" si="1"/>
        <v>0</v>
      </c>
    </row>
    <row r="121" spans="2:7" ht="14.25">
      <c r="B121" s="32"/>
      <c r="C121" s="32"/>
      <c r="D121" s="8" t="s">
        <v>124</v>
      </c>
      <c r="E121" s="9"/>
      <c r="F121" s="9">
        <v>328000</v>
      </c>
      <c r="G121" s="9">
        <f t="shared" si="1"/>
        <v>-328000</v>
      </c>
    </row>
    <row r="122" spans="2:7" ht="14.25">
      <c r="B122" s="32"/>
      <c r="C122" s="32"/>
      <c r="D122" s="8" t="s">
        <v>125</v>
      </c>
      <c r="E122" s="9"/>
      <c r="F122" s="9"/>
      <c r="G122" s="9">
        <f t="shared" si="1"/>
        <v>0</v>
      </c>
    </row>
    <row r="123" spans="2:7" ht="14.25">
      <c r="B123" s="32"/>
      <c r="C123" s="32"/>
      <c r="D123" s="8" t="s">
        <v>126</v>
      </c>
      <c r="E123" s="9"/>
      <c r="F123" s="9"/>
      <c r="G123" s="9">
        <f t="shared" si="1"/>
        <v>0</v>
      </c>
    </row>
    <row r="124" spans="2:7" ht="14.25">
      <c r="B124" s="32"/>
      <c r="C124" s="32"/>
      <c r="D124" s="8" t="s">
        <v>127</v>
      </c>
      <c r="E124" s="9">
        <v>6876000</v>
      </c>
      <c r="F124" s="9">
        <v>3959000</v>
      </c>
      <c r="G124" s="9">
        <f t="shared" si="1"/>
        <v>2917000</v>
      </c>
    </row>
    <row r="125" spans="2:7" ht="14.25">
      <c r="B125" s="32"/>
      <c r="C125" s="32"/>
      <c r="D125" s="8" t="s">
        <v>128</v>
      </c>
      <c r="E125" s="9"/>
      <c r="F125" s="9"/>
      <c r="G125" s="9">
        <f t="shared" si="1"/>
        <v>0</v>
      </c>
    </row>
    <row r="126" spans="2:7" ht="14.25">
      <c r="B126" s="32"/>
      <c r="C126" s="32"/>
      <c r="D126" s="8" t="s">
        <v>129</v>
      </c>
      <c r="E126" s="9"/>
      <c r="F126" s="9"/>
      <c r="G126" s="9">
        <f t="shared" si="1"/>
        <v>0</v>
      </c>
    </row>
    <row r="127" spans="2:7" ht="14.25">
      <c r="B127" s="32"/>
      <c r="C127" s="32"/>
      <c r="D127" s="8" t="s">
        <v>130</v>
      </c>
      <c r="E127" s="9"/>
      <c r="F127" s="9"/>
      <c r="G127" s="9">
        <f t="shared" si="1"/>
        <v>0</v>
      </c>
    </row>
    <row r="128" spans="2:7" ht="14.25">
      <c r="B128" s="32"/>
      <c r="C128" s="33"/>
      <c r="D128" s="10" t="s">
        <v>131</v>
      </c>
      <c r="E128" s="11">
        <f>+E113+E114+E115+E120+E121+E122+E123+E124+E125+E126+E127</f>
        <v>6876000</v>
      </c>
      <c r="F128" s="11">
        <f>+F113+F114+F115+F120+F121+F122+F123+F124+F125+F126+F127</f>
        <v>4287002</v>
      </c>
      <c r="G128" s="11">
        <f t="shared" si="1"/>
        <v>2588998</v>
      </c>
    </row>
    <row r="129" spans="2:7" ht="14.25">
      <c r="B129" s="33"/>
      <c r="C129" s="18" t="s">
        <v>132</v>
      </c>
      <c r="D129" s="19"/>
      <c r="E129" s="20">
        <f xml:space="preserve"> +E112 - E128</f>
        <v>-6876000</v>
      </c>
      <c r="F129" s="20">
        <f xml:space="preserve"> +F112 - F128</f>
        <v>-4189002</v>
      </c>
      <c r="G129" s="20">
        <f t="shared" si="1"/>
        <v>-2686998</v>
      </c>
    </row>
    <row r="130" spans="2:7" ht="14.25">
      <c r="B130" s="12" t="s">
        <v>133</v>
      </c>
      <c r="C130" s="21"/>
      <c r="D130" s="22"/>
      <c r="E130" s="23">
        <f xml:space="preserve"> +E88 +E129</f>
        <v>202689</v>
      </c>
      <c r="F130" s="23">
        <f xml:space="preserve"> +F88 +F129</f>
        <v>-211791</v>
      </c>
      <c r="G130" s="23">
        <f t="shared" si="1"/>
        <v>414480</v>
      </c>
    </row>
    <row r="131" spans="2:7" ht="14.25">
      <c r="B131" s="34" t="s">
        <v>134</v>
      </c>
      <c r="C131" s="21" t="s">
        <v>135</v>
      </c>
      <c r="D131" s="22"/>
      <c r="E131" s="23">
        <v>-1697402</v>
      </c>
      <c r="F131" s="23">
        <v>-1485611</v>
      </c>
      <c r="G131" s="23">
        <f t="shared" si="1"/>
        <v>-211791</v>
      </c>
    </row>
    <row r="132" spans="2:7" ht="14.25">
      <c r="B132" s="35"/>
      <c r="C132" s="21" t="s">
        <v>136</v>
      </c>
      <c r="D132" s="22"/>
      <c r="E132" s="23">
        <f xml:space="preserve"> +E130 +E131</f>
        <v>-1494713</v>
      </c>
      <c r="F132" s="23">
        <f xml:space="preserve"> +F130 +F131</f>
        <v>-1697402</v>
      </c>
      <c r="G132" s="23">
        <f t="shared" si="1"/>
        <v>202689</v>
      </c>
    </row>
    <row r="133" spans="2:7" ht="14.25">
      <c r="B133" s="35"/>
      <c r="C133" s="21" t="s">
        <v>137</v>
      </c>
      <c r="D133" s="22"/>
      <c r="E133" s="23"/>
      <c r="F133" s="23"/>
      <c r="G133" s="23">
        <f t="shared" si="1"/>
        <v>0</v>
      </c>
    </row>
    <row r="134" spans="2:7" ht="14.25">
      <c r="B134" s="35"/>
      <c r="C134" s="21" t="s">
        <v>138</v>
      </c>
      <c r="D134" s="22"/>
      <c r="E134" s="23">
        <f>+E135+E136+E137</f>
        <v>0</v>
      </c>
      <c r="F134" s="23">
        <f>+F135+F136+F137</f>
        <v>0</v>
      </c>
      <c r="G134" s="23">
        <f t="shared" si="1"/>
        <v>0</v>
      </c>
    </row>
    <row r="135" spans="2:7" ht="14.25">
      <c r="B135" s="35"/>
      <c r="C135" s="24" t="s">
        <v>139</v>
      </c>
      <c r="D135" s="19"/>
      <c r="E135" s="20"/>
      <c r="F135" s="20"/>
      <c r="G135" s="20">
        <f t="shared" ref="G135:G142" si="2">E135-F135</f>
        <v>0</v>
      </c>
    </row>
    <row r="136" spans="2:7" ht="14.25">
      <c r="B136" s="35"/>
      <c r="C136" s="24" t="s">
        <v>140</v>
      </c>
      <c r="D136" s="19"/>
      <c r="E136" s="20"/>
      <c r="F136" s="20"/>
      <c r="G136" s="20">
        <f t="shared" si="2"/>
        <v>0</v>
      </c>
    </row>
    <row r="137" spans="2:7" ht="14.25">
      <c r="B137" s="35"/>
      <c r="C137" s="24" t="s">
        <v>141</v>
      </c>
      <c r="D137" s="19"/>
      <c r="E137" s="20"/>
      <c r="F137" s="20"/>
      <c r="G137" s="20">
        <f t="shared" si="2"/>
        <v>0</v>
      </c>
    </row>
    <row r="138" spans="2:7" ht="14.25">
      <c r="B138" s="35"/>
      <c r="C138" s="21" t="s">
        <v>142</v>
      </c>
      <c r="D138" s="22"/>
      <c r="E138" s="23">
        <f>+E139+E140+E141</f>
        <v>500000</v>
      </c>
      <c r="F138" s="23">
        <f>+F139+F140+F141</f>
        <v>0</v>
      </c>
      <c r="G138" s="23">
        <f t="shared" si="2"/>
        <v>500000</v>
      </c>
    </row>
    <row r="139" spans="2:7" ht="14.25">
      <c r="B139" s="35"/>
      <c r="C139" s="24" t="s">
        <v>143</v>
      </c>
      <c r="D139" s="19"/>
      <c r="E139" s="20">
        <v>500000</v>
      </c>
      <c r="F139" s="20"/>
      <c r="G139" s="20">
        <f t="shared" si="2"/>
        <v>500000</v>
      </c>
    </row>
    <row r="140" spans="2:7" ht="14.25">
      <c r="B140" s="35"/>
      <c r="C140" s="24" t="s">
        <v>144</v>
      </c>
      <c r="D140" s="19"/>
      <c r="E140" s="20"/>
      <c r="F140" s="20"/>
      <c r="G140" s="20">
        <f t="shared" si="2"/>
        <v>0</v>
      </c>
    </row>
    <row r="141" spans="2:7" ht="14.25">
      <c r="B141" s="35"/>
      <c r="C141" s="24" t="s">
        <v>145</v>
      </c>
      <c r="D141" s="19"/>
      <c r="E141" s="20"/>
      <c r="F141" s="20"/>
      <c r="G141" s="20">
        <f t="shared" si="2"/>
        <v>0</v>
      </c>
    </row>
    <row r="142" spans="2:7" ht="14.25">
      <c r="B142" s="36"/>
      <c r="C142" s="21" t="s">
        <v>176</v>
      </c>
      <c r="D142" s="22"/>
      <c r="E142" s="23">
        <f xml:space="preserve"> +E132 +E133 +E134 - E138</f>
        <v>-1994713</v>
      </c>
      <c r="F142" s="23">
        <f xml:space="preserve"> +F132 +F133 +F134 - F138</f>
        <v>-1697402</v>
      </c>
      <c r="G142" s="23">
        <f t="shared" si="2"/>
        <v>-297311</v>
      </c>
    </row>
  </sheetData>
  <mergeCells count="13">
    <mergeCell ref="B131:B142"/>
    <mergeCell ref="B76:B87"/>
    <mergeCell ref="C76:C80"/>
    <mergeCell ref="C81:C86"/>
    <mergeCell ref="B89:B129"/>
    <mergeCell ref="C89:C112"/>
    <mergeCell ref="C113:C128"/>
    <mergeCell ref="B2:G2"/>
    <mergeCell ref="B3:G3"/>
    <mergeCell ref="B5:D5"/>
    <mergeCell ref="B6:B75"/>
    <mergeCell ref="C6:C19"/>
    <mergeCell ref="C20:C74"/>
  </mergeCells>
  <phoneticPr fontId="2"/>
  <pageMargins left="0.70866141732283472" right="0.70866141732283472" top="0.74803149606299213" bottom="0.78740157480314965" header="0.31496062992125984" footer="0.31496062992125984"/>
  <pageSetup paperSize="9" scale="70" fitToHeight="0" orientation="portrait" verticalDpi="0" r:id="rId1"/>
  <rowBreaks count="1" manualBreakCount="1">
    <brk id="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2"/>
  <sheetViews>
    <sheetView showGridLines="0" topLeftCell="A67" workbookViewId="0">
      <selection activeCell="C143" sqref="C143"/>
    </sheetView>
  </sheetViews>
  <sheetFormatPr defaultRowHeight="13.5"/>
  <cols>
    <col min="1" max="3" width="2.875" customWidth="1"/>
    <col min="4" max="4" width="51.25" customWidth="1"/>
    <col min="5" max="7" width="20.75" customWidth="1"/>
  </cols>
  <sheetData>
    <row r="1" spans="2:7" ht="21">
      <c r="B1" s="25" t="s">
        <v>177</v>
      </c>
      <c r="C1" s="1"/>
      <c r="D1" s="1"/>
      <c r="E1" s="2"/>
      <c r="F1" s="2"/>
      <c r="G1" s="3" t="s">
        <v>0</v>
      </c>
    </row>
    <row r="2" spans="2:7" ht="21">
      <c r="B2" s="28" t="s">
        <v>158</v>
      </c>
      <c r="C2" s="28"/>
      <c r="D2" s="28"/>
      <c r="E2" s="28"/>
      <c r="F2" s="28"/>
      <c r="G2" s="28"/>
    </row>
    <row r="3" spans="2:7" ht="21">
      <c r="B3" s="29" t="s">
        <v>159</v>
      </c>
      <c r="C3" s="29"/>
      <c r="D3" s="29"/>
      <c r="E3" s="29"/>
      <c r="F3" s="29"/>
      <c r="G3" s="29"/>
    </row>
    <row r="4" spans="2:7" ht="15.75">
      <c r="B4" s="4"/>
      <c r="C4" s="4"/>
      <c r="D4" s="4"/>
      <c r="E4" s="4"/>
      <c r="F4" s="2"/>
      <c r="G4" s="4" t="s">
        <v>160</v>
      </c>
    </row>
    <row r="5" spans="2:7" ht="14.25">
      <c r="B5" s="30" t="s">
        <v>4</v>
      </c>
      <c r="C5" s="30"/>
      <c r="D5" s="30"/>
      <c r="E5" s="5" t="s">
        <v>5</v>
      </c>
      <c r="F5" s="5" t="s">
        <v>6</v>
      </c>
      <c r="G5" s="5" t="s">
        <v>161</v>
      </c>
    </row>
    <row r="6" spans="2:7" ht="14.25">
      <c r="B6" s="31" t="s">
        <v>8</v>
      </c>
      <c r="C6" s="31" t="s">
        <v>9</v>
      </c>
      <c r="D6" s="6" t="s">
        <v>10</v>
      </c>
      <c r="E6" s="7">
        <f>+E7</f>
        <v>2107175</v>
      </c>
      <c r="F6" s="7">
        <f>+F7</f>
        <v>2535262</v>
      </c>
      <c r="G6" s="7">
        <f>E6-F6</f>
        <v>-428087</v>
      </c>
    </row>
    <row r="7" spans="2:7" ht="14.25">
      <c r="B7" s="32"/>
      <c r="C7" s="32"/>
      <c r="D7" s="8" t="s">
        <v>11</v>
      </c>
      <c r="E7" s="9">
        <f>+E8</f>
        <v>2107175</v>
      </c>
      <c r="F7" s="9">
        <f>+F8</f>
        <v>2535262</v>
      </c>
      <c r="G7" s="9">
        <f t="shared" ref="G7:G70" si="0">E7-F7</f>
        <v>-428087</v>
      </c>
    </row>
    <row r="8" spans="2:7" ht="14.25">
      <c r="B8" s="32"/>
      <c r="C8" s="32"/>
      <c r="D8" s="8" t="s">
        <v>12</v>
      </c>
      <c r="E8" s="9">
        <v>2107175</v>
      </c>
      <c r="F8" s="9">
        <v>2535262</v>
      </c>
      <c r="G8" s="9">
        <f t="shared" si="0"/>
        <v>-428087</v>
      </c>
    </row>
    <row r="9" spans="2:7" ht="14.25">
      <c r="B9" s="32"/>
      <c r="C9" s="32"/>
      <c r="D9" s="8" t="s">
        <v>13</v>
      </c>
      <c r="E9" s="9">
        <f>+E10+E14+E15</f>
        <v>31812702</v>
      </c>
      <c r="F9" s="9">
        <f>+F10+F14+F15</f>
        <v>33491680</v>
      </c>
      <c r="G9" s="9">
        <f t="shared" si="0"/>
        <v>-1678978</v>
      </c>
    </row>
    <row r="10" spans="2:7" ht="14.25">
      <c r="B10" s="32"/>
      <c r="C10" s="32"/>
      <c r="D10" s="8" t="s">
        <v>14</v>
      </c>
      <c r="E10" s="9">
        <f>+E11+E12+E13</f>
        <v>31812702</v>
      </c>
      <c r="F10" s="9">
        <f>+F11+F12+F13</f>
        <v>33491680</v>
      </c>
      <c r="G10" s="9">
        <f t="shared" si="0"/>
        <v>-1678978</v>
      </c>
    </row>
    <row r="11" spans="2:7" ht="14.25">
      <c r="B11" s="32"/>
      <c r="C11" s="32"/>
      <c r="D11" s="8" t="s">
        <v>15</v>
      </c>
      <c r="E11" s="9"/>
      <c r="F11" s="9"/>
      <c r="G11" s="9">
        <f t="shared" si="0"/>
        <v>0</v>
      </c>
    </row>
    <row r="12" spans="2:7" ht="14.25">
      <c r="B12" s="32"/>
      <c r="C12" s="32"/>
      <c r="D12" s="8" t="s">
        <v>16</v>
      </c>
      <c r="E12" s="9">
        <v>31812702</v>
      </c>
      <c r="F12" s="9">
        <v>33491680</v>
      </c>
      <c r="G12" s="9">
        <f t="shared" si="0"/>
        <v>-1678978</v>
      </c>
    </row>
    <row r="13" spans="2:7" ht="14.25">
      <c r="B13" s="32"/>
      <c r="C13" s="32"/>
      <c r="D13" s="8" t="s">
        <v>17</v>
      </c>
      <c r="E13" s="9"/>
      <c r="F13" s="9"/>
      <c r="G13" s="9">
        <f t="shared" si="0"/>
        <v>0</v>
      </c>
    </row>
    <row r="14" spans="2:7" ht="14.25">
      <c r="B14" s="32"/>
      <c r="C14" s="32"/>
      <c r="D14" s="8" t="s">
        <v>18</v>
      </c>
      <c r="E14" s="9"/>
      <c r="F14" s="9"/>
      <c r="G14" s="9">
        <f t="shared" si="0"/>
        <v>0</v>
      </c>
    </row>
    <row r="15" spans="2:7" ht="14.25">
      <c r="B15" s="32"/>
      <c r="C15" s="32"/>
      <c r="D15" s="8" t="s">
        <v>19</v>
      </c>
      <c r="E15" s="9">
        <f>+E16+E17</f>
        <v>0</v>
      </c>
      <c r="F15" s="9">
        <f>+F16+F17</f>
        <v>0</v>
      </c>
      <c r="G15" s="9">
        <f t="shared" si="0"/>
        <v>0</v>
      </c>
    </row>
    <row r="16" spans="2:7" ht="14.25">
      <c r="B16" s="32"/>
      <c r="C16" s="32"/>
      <c r="D16" s="8" t="s">
        <v>20</v>
      </c>
      <c r="E16" s="9"/>
      <c r="F16" s="9"/>
      <c r="G16" s="9">
        <f t="shared" si="0"/>
        <v>0</v>
      </c>
    </row>
    <row r="17" spans="2:7" ht="14.25">
      <c r="B17" s="32"/>
      <c r="C17" s="32"/>
      <c r="D17" s="8" t="s">
        <v>21</v>
      </c>
      <c r="E17" s="9"/>
      <c r="F17" s="9"/>
      <c r="G17" s="9">
        <f t="shared" si="0"/>
        <v>0</v>
      </c>
    </row>
    <row r="18" spans="2:7" ht="14.25">
      <c r="B18" s="32"/>
      <c r="C18" s="32"/>
      <c r="D18" s="8" t="s">
        <v>22</v>
      </c>
      <c r="E18" s="9"/>
      <c r="F18" s="9">
        <v>4327</v>
      </c>
      <c r="G18" s="9">
        <f t="shared" si="0"/>
        <v>-4327</v>
      </c>
    </row>
    <row r="19" spans="2:7" ht="14.25">
      <c r="B19" s="32"/>
      <c r="C19" s="33"/>
      <c r="D19" s="10" t="s">
        <v>23</v>
      </c>
      <c r="E19" s="11">
        <f>+E6+E9+E18</f>
        <v>33919877</v>
      </c>
      <c r="F19" s="11">
        <f>+F6+F9+F18</f>
        <v>36031269</v>
      </c>
      <c r="G19" s="11">
        <f t="shared" si="0"/>
        <v>-2111392</v>
      </c>
    </row>
    <row r="20" spans="2:7" ht="14.25">
      <c r="B20" s="32"/>
      <c r="C20" s="31" t="s">
        <v>24</v>
      </c>
      <c r="D20" s="8" t="s">
        <v>25</v>
      </c>
      <c r="E20" s="9">
        <f>+E21+E22+E23+E24+E25+E26+E27</f>
        <v>21386334</v>
      </c>
      <c r="F20" s="9">
        <f>+F21+F22+F23+F24+F25+F26+F27</f>
        <v>21132169</v>
      </c>
      <c r="G20" s="9">
        <f t="shared" si="0"/>
        <v>254165</v>
      </c>
    </row>
    <row r="21" spans="2:7" ht="14.25">
      <c r="B21" s="32"/>
      <c r="C21" s="32"/>
      <c r="D21" s="8" t="s">
        <v>26</v>
      </c>
      <c r="E21" s="9"/>
      <c r="F21" s="9"/>
      <c r="G21" s="9">
        <f t="shared" si="0"/>
        <v>0</v>
      </c>
    </row>
    <row r="22" spans="2:7" ht="14.25">
      <c r="B22" s="32"/>
      <c r="C22" s="32"/>
      <c r="D22" s="8" t="s">
        <v>27</v>
      </c>
      <c r="E22" s="9">
        <v>11459432</v>
      </c>
      <c r="F22" s="9">
        <v>11064318</v>
      </c>
      <c r="G22" s="9">
        <f t="shared" si="0"/>
        <v>395114</v>
      </c>
    </row>
    <row r="23" spans="2:7" ht="14.25">
      <c r="B23" s="32"/>
      <c r="C23" s="32"/>
      <c r="D23" s="8" t="s">
        <v>28</v>
      </c>
      <c r="E23" s="9">
        <v>1666100</v>
      </c>
      <c r="F23" s="9">
        <v>1606800</v>
      </c>
      <c r="G23" s="9">
        <f t="shared" si="0"/>
        <v>59300</v>
      </c>
    </row>
    <row r="24" spans="2:7" ht="14.25">
      <c r="B24" s="32"/>
      <c r="C24" s="32"/>
      <c r="D24" s="8" t="s">
        <v>29</v>
      </c>
      <c r="E24" s="9">
        <v>1371800</v>
      </c>
      <c r="F24" s="9">
        <v>1314900</v>
      </c>
      <c r="G24" s="9">
        <f t="shared" si="0"/>
        <v>56900</v>
      </c>
    </row>
    <row r="25" spans="2:7" ht="14.25">
      <c r="B25" s="32"/>
      <c r="C25" s="32"/>
      <c r="D25" s="8" t="s">
        <v>30</v>
      </c>
      <c r="E25" s="9">
        <v>4119353</v>
      </c>
      <c r="F25" s="9">
        <v>4391177</v>
      </c>
      <c r="G25" s="9">
        <f t="shared" si="0"/>
        <v>-271824</v>
      </c>
    </row>
    <row r="26" spans="2:7" ht="14.25">
      <c r="B26" s="32"/>
      <c r="C26" s="32"/>
      <c r="D26" s="8" t="s">
        <v>31</v>
      </c>
      <c r="E26" s="9">
        <v>400500</v>
      </c>
      <c r="F26" s="9">
        <v>268200</v>
      </c>
      <c r="G26" s="9">
        <f t="shared" si="0"/>
        <v>132300</v>
      </c>
    </row>
    <row r="27" spans="2:7" ht="14.25">
      <c r="B27" s="32"/>
      <c r="C27" s="32"/>
      <c r="D27" s="8" t="s">
        <v>32</v>
      </c>
      <c r="E27" s="9">
        <v>2369149</v>
      </c>
      <c r="F27" s="9">
        <v>2486774</v>
      </c>
      <c r="G27" s="9">
        <f t="shared" si="0"/>
        <v>-117625</v>
      </c>
    </row>
    <row r="28" spans="2:7" ht="14.25">
      <c r="B28" s="32"/>
      <c r="C28" s="32"/>
      <c r="D28" s="8" t="s">
        <v>33</v>
      </c>
      <c r="E28" s="9">
        <f>+E29+E30+E31+E32+E33+E34+E35+E36+E37+E38+E39+E40</f>
        <v>1028943</v>
      </c>
      <c r="F28" s="9">
        <f>+F29+F30+F31+F32+F33+F34+F35+F36+F37+F38+F39+F40</f>
        <v>973161</v>
      </c>
      <c r="G28" s="9">
        <f t="shared" si="0"/>
        <v>55782</v>
      </c>
    </row>
    <row r="29" spans="2:7" ht="14.25">
      <c r="B29" s="32"/>
      <c r="C29" s="32"/>
      <c r="D29" s="8" t="s">
        <v>34</v>
      </c>
      <c r="E29" s="9">
        <v>3486</v>
      </c>
      <c r="F29" s="9">
        <v>598</v>
      </c>
      <c r="G29" s="9">
        <f t="shared" si="0"/>
        <v>2888</v>
      </c>
    </row>
    <row r="30" spans="2:7" ht="14.25">
      <c r="B30" s="32"/>
      <c r="C30" s="32"/>
      <c r="D30" s="8" t="s">
        <v>35</v>
      </c>
      <c r="E30" s="9"/>
      <c r="F30" s="9"/>
      <c r="G30" s="9">
        <f t="shared" si="0"/>
        <v>0</v>
      </c>
    </row>
    <row r="31" spans="2:7" ht="14.25">
      <c r="B31" s="32"/>
      <c r="C31" s="32"/>
      <c r="D31" s="8" t="s">
        <v>36</v>
      </c>
      <c r="E31" s="9">
        <v>5000</v>
      </c>
      <c r="F31" s="9"/>
      <c r="G31" s="9">
        <f t="shared" si="0"/>
        <v>5000</v>
      </c>
    </row>
    <row r="32" spans="2:7" ht="14.25">
      <c r="B32" s="32"/>
      <c r="C32" s="32"/>
      <c r="D32" s="8" t="s">
        <v>37</v>
      </c>
      <c r="E32" s="9">
        <v>264268</v>
      </c>
      <c r="F32" s="9">
        <v>204025</v>
      </c>
      <c r="G32" s="9">
        <f t="shared" si="0"/>
        <v>60243</v>
      </c>
    </row>
    <row r="33" spans="2:7" ht="14.25">
      <c r="B33" s="32"/>
      <c r="C33" s="32"/>
      <c r="D33" s="8" t="s">
        <v>38</v>
      </c>
      <c r="E33" s="9">
        <v>340000</v>
      </c>
      <c r="F33" s="9">
        <v>310000</v>
      </c>
      <c r="G33" s="9">
        <f t="shared" si="0"/>
        <v>30000</v>
      </c>
    </row>
    <row r="34" spans="2:7" ht="14.25">
      <c r="B34" s="32"/>
      <c r="C34" s="32"/>
      <c r="D34" s="8" t="s">
        <v>39</v>
      </c>
      <c r="E34" s="9">
        <v>111548</v>
      </c>
      <c r="F34" s="9">
        <v>164059</v>
      </c>
      <c r="G34" s="9">
        <f t="shared" si="0"/>
        <v>-52511</v>
      </c>
    </row>
    <row r="35" spans="2:7" ht="14.25">
      <c r="B35" s="32"/>
      <c r="C35" s="32"/>
      <c r="D35" s="8" t="s">
        <v>40</v>
      </c>
      <c r="E35" s="9">
        <v>49040</v>
      </c>
      <c r="F35" s="9">
        <v>49466</v>
      </c>
      <c r="G35" s="9">
        <f t="shared" si="0"/>
        <v>-426</v>
      </c>
    </row>
    <row r="36" spans="2:7" ht="14.25">
      <c r="B36" s="32"/>
      <c r="C36" s="32"/>
      <c r="D36" s="8" t="s">
        <v>41</v>
      </c>
      <c r="E36" s="9"/>
      <c r="F36" s="9"/>
      <c r="G36" s="9">
        <f t="shared" si="0"/>
        <v>0</v>
      </c>
    </row>
    <row r="37" spans="2:7" ht="14.25">
      <c r="B37" s="32"/>
      <c r="C37" s="32"/>
      <c r="D37" s="8" t="s">
        <v>42</v>
      </c>
      <c r="E37" s="9">
        <v>105637</v>
      </c>
      <c r="F37" s="9">
        <v>101880</v>
      </c>
      <c r="G37" s="9">
        <f t="shared" si="0"/>
        <v>3757</v>
      </c>
    </row>
    <row r="38" spans="2:7" ht="14.25">
      <c r="B38" s="32"/>
      <c r="C38" s="32"/>
      <c r="D38" s="8" t="s">
        <v>43</v>
      </c>
      <c r="E38" s="9"/>
      <c r="F38" s="9"/>
      <c r="G38" s="9">
        <f t="shared" si="0"/>
        <v>0</v>
      </c>
    </row>
    <row r="39" spans="2:7" ht="14.25">
      <c r="B39" s="32"/>
      <c r="C39" s="32"/>
      <c r="D39" s="8" t="s">
        <v>44</v>
      </c>
      <c r="E39" s="9"/>
      <c r="F39" s="9"/>
      <c r="G39" s="9">
        <f t="shared" si="0"/>
        <v>0</v>
      </c>
    </row>
    <row r="40" spans="2:7" ht="14.25">
      <c r="B40" s="32"/>
      <c r="C40" s="32"/>
      <c r="D40" s="8" t="s">
        <v>45</v>
      </c>
      <c r="E40" s="9">
        <v>149964</v>
      </c>
      <c r="F40" s="9">
        <v>143133</v>
      </c>
      <c r="G40" s="9">
        <f t="shared" si="0"/>
        <v>6831</v>
      </c>
    </row>
    <row r="41" spans="2:7" ht="14.25">
      <c r="B41" s="32"/>
      <c r="C41" s="32"/>
      <c r="D41" s="8" t="s">
        <v>46</v>
      </c>
      <c r="E41" s="9">
        <f>+E42+E43+E44+E45+E46+E47+E48+E49+E50+E51+E52+E53+E54+E55+E56+E57+E58+E59+E60+E61+E62</f>
        <v>1232781</v>
      </c>
      <c r="F41" s="9">
        <f>+F42+F43+F44+F45+F46+F47+F48+F49+F50+F51+F52+F53+F54+F55+F56+F57+F58+F59+F60+F61+F62</f>
        <v>1195746</v>
      </c>
      <c r="G41" s="9">
        <f t="shared" si="0"/>
        <v>37035</v>
      </c>
    </row>
    <row r="42" spans="2:7" ht="14.25">
      <c r="B42" s="32"/>
      <c r="C42" s="32"/>
      <c r="D42" s="8" t="s">
        <v>47</v>
      </c>
      <c r="E42" s="9">
        <v>39378</v>
      </c>
      <c r="F42" s="9">
        <v>45190</v>
      </c>
      <c r="G42" s="9">
        <f t="shared" si="0"/>
        <v>-5812</v>
      </c>
    </row>
    <row r="43" spans="2:7" ht="14.25">
      <c r="B43" s="32"/>
      <c r="C43" s="32"/>
      <c r="D43" s="8" t="s">
        <v>48</v>
      </c>
      <c r="E43" s="9">
        <v>21162</v>
      </c>
      <c r="F43" s="9">
        <v>32484</v>
      </c>
      <c r="G43" s="9">
        <f t="shared" si="0"/>
        <v>-11322</v>
      </c>
    </row>
    <row r="44" spans="2:7" ht="14.25">
      <c r="B44" s="32"/>
      <c r="C44" s="32"/>
      <c r="D44" s="8" t="s">
        <v>49</v>
      </c>
      <c r="E44" s="9">
        <v>56970</v>
      </c>
      <c r="F44" s="9">
        <v>69011</v>
      </c>
      <c r="G44" s="9">
        <f t="shared" si="0"/>
        <v>-12041</v>
      </c>
    </row>
    <row r="45" spans="2:7" ht="14.25">
      <c r="B45" s="32"/>
      <c r="C45" s="32"/>
      <c r="D45" s="8" t="s">
        <v>50</v>
      </c>
      <c r="E45" s="9">
        <v>178424</v>
      </c>
      <c r="F45" s="9">
        <v>128838</v>
      </c>
      <c r="G45" s="9">
        <f t="shared" si="0"/>
        <v>49586</v>
      </c>
    </row>
    <row r="46" spans="2:7" ht="14.25">
      <c r="B46" s="32"/>
      <c r="C46" s="32"/>
      <c r="D46" s="8" t="s">
        <v>51</v>
      </c>
      <c r="E46" s="9">
        <v>39192</v>
      </c>
      <c r="F46" s="9">
        <v>57642</v>
      </c>
      <c r="G46" s="9">
        <f t="shared" si="0"/>
        <v>-18450</v>
      </c>
    </row>
    <row r="47" spans="2:7" ht="14.25">
      <c r="B47" s="32"/>
      <c r="C47" s="32"/>
      <c r="D47" s="8" t="s">
        <v>52</v>
      </c>
      <c r="E47" s="9">
        <v>34560</v>
      </c>
      <c r="F47" s="9">
        <v>51840</v>
      </c>
      <c r="G47" s="9">
        <f t="shared" si="0"/>
        <v>-17280</v>
      </c>
    </row>
    <row r="48" spans="2:7" ht="14.25">
      <c r="B48" s="32"/>
      <c r="C48" s="32"/>
      <c r="D48" s="8" t="s">
        <v>38</v>
      </c>
      <c r="E48" s="9">
        <v>126118</v>
      </c>
      <c r="F48" s="9">
        <v>117204</v>
      </c>
      <c r="G48" s="9">
        <f t="shared" si="0"/>
        <v>8914</v>
      </c>
    </row>
    <row r="49" spans="2:7" ht="14.25">
      <c r="B49" s="32"/>
      <c r="C49" s="32"/>
      <c r="D49" s="8" t="s">
        <v>53</v>
      </c>
      <c r="E49" s="9">
        <v>17997</v>
      </c>
      <c r="F49" s="9">
        <v>21136</v>
      </c>
      <c r="G49" s="9">
        <f t="shared" si="0"/>
        <v>-3139</v>
      </c>
    </row>
    <row r="50" spans="2:7" ht="14.25">
      <c r="B50" s="32"/>
      <c r="C50" s="32"/>
      <c r="D50" s="8" t="s">
        <v>54</v>
      </c>
      <c r="E50" s="9">
        <v>167434</v>
      </c>
      <c r="F50" s="9">
        <v>210088</v>
      </c>
      <c r="G50" s="9">
        <f t="shared" si="0"/>
        <v>-42654</v>
      </c>
    </row>
    <row r="51" spans="2:7" ht="14.25">
      <c r="B51" s="32"/>
      <c r="C51" s="32"/>
      <c r="D51" s="8" t="s">
        <v>55</v>
      </c>
      <c r="E51" s="9">
        <v>5138</v>
      </c>
      <c r="F51" s="9">
        <v>5786</v>
      </c>
      <c r="G51" s="9">
        <f t="shared" si="0"/>
        <v>-648</v>
      </c>
    </row>
    <row r="52" spans="2:7" ht="14.25">
      <c r="B52" s="32"/>
      <c r="C52" s="32"/>
      <c r="D52" s="8" t="s">
        <v>56</v>
      </c>
      <c r="E52" s="9">
        <v>2068</v>
      </c>
      <c r="F52" s="9">
        <v>15000</v>
      </c>
      <c r="G52" s="9">
        <f t="shared" si="0"/>
        <v>-12932</v>
      </c>
    </row>
    <row r="53" spans="2:7" ht="14.25">
      <c r="B53" s="32"/>
      <c r="C53" s="32"/>
      <c r="D53" s="8" t="s">
        <v>57</v>
      </c>
      <c r="E53" s="9">
        <v>160980</v>
      </c>
      <c r="F53" s="9">
        <v>135738</v>
      </c>
      <c r="G53" s="9">
        <f t="shared" si="0"/>
        <v>25242</v>
      </c>
    </row>
    <row r="54" spans="2:7" ht="14.25">
      <c r="B54" s="32"/>
      <c r="C54" s="32"/>
      <c r="D54" s="8" t="s">
        <v>58</v>
      </c>
      <c r="E54" s="9">
        <v>5378</v>
      </c>
      <c r="F54" s="9">
        <v>5816</v>
      </c>
      <c r="G54" s="9">
        <f t="shared" si="0"/>
        <v>-438</v>
      </c>
    </row>
    <row r="55" spans="2:7" ht="14.25">
      <c r="B55" s="32"/>
      <c r="C55" s="32"/>
      <c r="D55" s="8" t="s">
        <v>40</v>
      </c>
      <c r="E55" s="9">
        <v>54715</v>
      </c>
      <c r="F55" s="9">
        <v>54867</v>
      </c>
      <c r="G55" s="9">
        <f t="shared" si="0"/>
        <v>-152</v>
      </c>
    </row>
    <row r="56" spans="2:7" ht="14.25">
      <c r="B56" s="32"/>
      <c r="C56" s="32"/>
      <c r="D56" s="8" t="s">
        <v>41</v>
      </c>
      <c r="E56" s="9">
        <v>153540</v>
      </c>
      <c r="F56" s="9">
        <v>65520</v>
      </c>
      <c r="G56" s="9">
        <f t="shared" si="0"/>
        <v>88020</v>
      </c>
    </row>
    <row r="57" spans="2:7" ht="14.25">
      <c r="B57" s="32"/>
      <c r="C57" s="32"/>
      <c r="D57" s="8" t="s">
        <v>59</v>
      </c>
      <c r="E57" s="9"/>
      <c r="F57" s="9"/>
      <c r="G57" s="9">
        <f t="shared" si="0"/>
        <v>0</v>
      </c>
    </row>
    <row r="58" spans="2:7" ht="14.25">
      <c r="B58" s="32"/>
      <c r="C58" s="32"/>
      <c r="D58" s="8" t="s">
        <v>60</v>
      </c>
      <c r="E58" s="9">
        <v>57037</v>
      </c>
      <c r="F58" s="9">
        <v>59586</v>
      </c>
      <c r="G58" s="9">
        <f t="shared" si="0"/>
        <v>-2549</v>
      </c>
    </row>
    <row r="59" spans="2:7" ht="14.25">
      <c r="B59" s="32"/>
      <c r="C59" s="32"/>
      <c r="D59" s="8" t="s">
        <v>61</v>
      </c>
      <c r="E59" s="9"/>
      <c r="F59" s="9"/>
      <c r="G59" s="9">
        <f t="shared" si="0"/>
        <v>0</v>
      </c>
    </row>
    <row r="60" spans="2:7" ht="14.25">
      <c r="B60" s="32"/>
      <c r="C60" s="32"/>
      <c r="D60" s="8" t="s">
        <v>62</v>
      </c>
      <c r="E60" s="9"/>
      <c r="F60" s="9"/>
      <c r="G60" s="9">
        <f t="shared" si="0"/>
        <v>0</v>
      </c>
    </row>
    <row r="61" spans="2:7" ht="14.25">
      <c r="B61" s="32"/>
      <c r="C61" s="32"/>
      <c r="D61" s="8" t="s">
        <v>63</v>
      </c>
      <c r="E61" s="9">
        <v>60000</v>
      </c>
      <c r="F61" s="9">
        <v>60000</v>
      </c>
      <c r="G61" s="9">
        <f t="shared" si="0"/>
        <v>0</v>
      </c>
    </row>
    <row r="62" spans="2:7" ht="14.25">
      <c r="B62" s="32"/>
      <c r="C62" s="32"/>
      <c r="D62" s="8" t="s">
        <v>45</v>
      </c>
      <c r="E62" s="9">
        <v>52690</v>
      </c>
      <c r="F62" s="9">
        <v>60000</v>
      </c>
      <c r="G62" s="9">
        <f t="shared" si="0"/>
        <v>-7310</v>
      </c>
    </row>
    <row r="63" spans="2:7" ht="14.25">
      <c r="B63" s="32"/>
      <c r="C63" s="32"/>
      <c r="D63" s="8" t="s">
        <v>64</v>
      </c>
      <c r="E63" s="9">
        <f>+E64</f>
        <v>2096396</v>
      </c>
      <c r="F63" s="9">
        <f>+F64</f>
        <v>2523740</v>
      </c>
      <c r="G63" s="9">
        <f t="shared" si="0"/>
        <v>-427344</v>
      </c>
    </row>
    <row r="64" spans="2:7" ht="14.25">
      <c r="B64" s="32"/>
      <c r="C64" s="32"/>
      <c r="D64" s="8" t="s">
        <v>65</v>
      </c>
      <c r="E64" s="9">
        <f>+E65+E66+E67-E68</f>
        <v>2096396</v>
      </c>
      <c r="F64" s="9">
        <f>+F65+F66+F67-F68</f>
        <v>2523740</v>
      </c>
      <c r="G64" s="9">
        <f t="shared" si="0"/>
        <v>-427344</v>
      </c>
    </row>
    <row r="65" spans="2:7" ht="14.25">
      <c r="B65" s="32"/>
      <c r="C65" s="32"/>
      <c r="D65" s="8" t="s">
        <v>66</v>
      </c>
      <c r="E65" s="9">
        <v>2096396</v>
      </c>
      <c r="F65" s="9"/>
      <c r="G65" s="9">
        <f t="shared" si="0"/>
        <v>2096396</v>
      </c>
    </row>
    <row r="66" spans="2:7" ht="14.25">
      <c r="B66" s="32"/>
      <c r="C66" s="32"/>
      <c r="D66" s="8" t="s">
        <v>67</v>
      </c>
      <c r="E66" s="9"/>
      <c r="F66" s="9">
        <v>2523740</v>
      </c>
      <c r="G66" s="9">
        <f t="shared" si="0"/>
        <v>-2523740</v>
      </c>
    </row>
    <row r="67" spans="2:7" ht="14.25">
      <c r="B67" s="32"/>
      <c r="C67" s="32"/>
      <c r="D67" s="8" t="s">
        <v>68</v>
      </c>
      <c r="E67" s="9"/>
      <c r="F67" s="9"/>
      <c r="G67" s="9">
        <f t="shared" si="0"/>
        <v>0</v>
      </c>
    </row>
    <row r="68" spans="2:7" ht="14.25">
      <c r="B68" s="32"/>
      <c r="C68" s="32"/>
      <c r="D68" s="8" t="s">
        <v>69</v>
      </c>
      <c r="E68" s="9"/>
      <c r="F68" s="9"/>
      <c r="G68" s="9">
        <f t="shared" si="0"/>
        <v>0</v>
      </c>
    </row>
    <row r="69" spans="2:7" ht="14.25">
      <c r="B69" s="32"/>
      <c r="C69" s="32"/>
      <c r="D69" s="8" t="s">
        <v>70</v>
      </c>
      <c r="E69" s="9">
        <v>193778</v>
      </c>
      <c r="F69" s="9">
        <v>193778</v>
      </c>
      <c r="G69" s="9">
        <f t="shared" si="0"/>
        <v>0</v>
      </c>
    </row>
    <row r="70" spans="2:7" ht="14.25">
      <c r="B70" s="32"/>
      <c r="C70" s="32"/>
      <c r="D70" s="8" t="s">
        <v>71</v>
      </c>
      <c r="E70" s="9"/>
      <c r="F70" s="9"/>
      <c r="G70" s="9">
        <f t="shared" si="0"/>
        <v>0</v>
      </c>
    </row>
    <row r="71" spans="2:7" ht="14.25">
      <c r="B71" s="32"/>
      <c r="C71" s="32"/>
      <c r="D71" s="8" t="s">
        <v>72</v>
      </c>
      <c r="E71" s="9"/>
      <c r="F71" s="9"/>
      <c r="G71" s="9">
        <f t="shared" ref="G71:G134" si="1">E71-F71</f>
        <v>0</v>
      </c>
    </row>
    <row r="72" spans="2:7" ht="14.25">
      <c r="B72" s="32"/>
      <c r="C72" s="32"/>
      <c r="D72" s="8" t="s">
        <v>73</v>
      </c>
      <c r="E72" s="9"/>
      <c r="F72" s="9"/>
      <c r="G72" s="9">
        <f t="shared" si="1"/>
        <v>0</v>
      </c>
    </row>
    <row r="73" spans="2:7" ht="14.25">
      <c r="B73" s="32"/>
      <c r="C73" s="32"/>
      <c r="D73" s="8" t="s">
        <v>74</v>
      </c>
      <c r="E73" s="9"/>
      <c r="F73" s="9"/>
      <c r="G73" s="9">
        <f t="shared" si="1"/>
        <v>0</v>
      </c>
    </row>
    <row r="74" spans="2:7" ht="14.25">
      <c r="B74" s="32"/>
      <c r="C74" s="33"/>
      <c r="D74" s="10" t="s">
        <v>75</v>
      </c>
      <c r="E74" s="11">
        <f>+E20+E28+E41+E63+E69+E70+E71+E72+E73</f>
        <v>25938232</v>
      </c>
      <c r="F74" s="11">
        <f>+F20+F28+F41+F63+F69+F70+F71+F72+F73</f>
        <v>26018594</v>
      </c>
      <c r="G74" s="11">
        <f t="shared" si="1"/>
        <v>-80362</v>
      </c>
    </row>
    <row r="75" spans="2:7" ht="14.25">
      <c r="B75" s="33"/>
      <c r="C75" s="12" t="s">
        <v>76</v>
      </c>
      <c r="D75" s="13"/>
      <c r="E75" s="14">
        <f xml:space="preserve"> +E19 - E74</f>
        <v>7981645</v>
      </c>
      <c r="F75" s="14">
        <f xml:space="preserve"> +F19 - F74</f>
        <v>10012675</v>
      </c>
      <c r="G75" s="14">
        <f t="shared" si="1"/>
        <v>-2031030</v>
      </c>
    </row>
    <row r="76" spans="2:7" ht="14.25">
      <c r="B76" s="31" t="s">
        <v>77</v>
      </c>
      <c r="C76" s="31" t="s">
        <v>9</v>
      </c>
      <c r="D76" s="8" t="s">
        <v>78</v>
      </c>
      <c r="E76" s="9">
        <v>1055</v>
      </c>
      <c r="F76" s="9">
        <v>1786</v>
      </c>
      <c r="G76" s="9">
        <f t="shared" si="1"/>
        <v>-731</v>
      </c>
    </row>
    <row r="77" spans="2:7" ht="14.25">
      <c r="B77" s="32"/>
      <c r="C77" s="32"/>
      <c r="D77" s="8" t="s">
        <v>79</v>
      </c>
      <c r="E77" s="9">
        <f>+E78+E79</f>
        <v>10000</v>
      </c>
      <c r="F77" s="9">
        <f>+F78+F79</f>
        <v>24000</v>
      </c>
      <c r="G77" s="9">
        <f t="shared" si="1"/>
        <v>-14000</v>
      </c>
    </row>
    <row r="78" spans="2:7" ht="14.25">
      <c r="B78" s="32"/>
      <c r="C78" s="32"/>
      <c r="D78" s="8" t="s">
        <v>80</v>
      </c>
      <c r="E78" s="9">
        <v>10000</v>
      </c>
      <c r="F78" s="9">
        <v>10000</v>
      </c>
      <c r="G78" s="9">
        <f t="shared" si="1"/>
        <v>0</v>
      </c>
    </row>
    <row r="79" spans="2:7" ht="14.25">
      <c r="B79" s="32"/>
      <c r="C79" s="32"/>
      <c r="D79" s="8" t="s">
        <v>81</v>
      </c>
      <c r="E79" s="9"/>
      <c r="F79" s="9">
        <v>14000</v>
      </c>
      <c r="G79" s="9">
        <f t="shared" si="1"/>
        <v>-14000</v>
      </c>
    </row>
    <row r="80" spans="2:7" ht="14.25">
      <c r="B80" s="32"/>
      <c r="C80" s="33"/>
      <c r="D80" s="10" t="s">
        <v>82</v>
      </c>
      <c r="E80" s="11">
        <f>+E76+E77</f>
        <v>11055</v>
      </c>
      <c r="F80" s="11">
        <f>+F76+F77</f>
        <v>25786</v>
      </c>
      <c r="G80" s="11">
        <f t="shared" si="1"/>
        <v>-14731</v>
      </c>
    </row>
    <row r="81" spans="2:7" ht="14.25">
      <c r="B81" s="32"/>
      <c r="C81" s="31" t="s">
        <v>24</v>
      </c>
      <c r="D81" s="8" t="s">
        <v>83</v>
      </c>
      <c r="E81" s="9"/>
      <c r="F81" s="9"/>
      <c r="G81" s="9">
        <f t="shared" si="1"/>
        <v>0</v>
      </c>
    </row>
    <row r="82" spans="2:7" ht="14.25">
      <c r="B82" s="32"/>
      <c r="C82" s="32"/>
      <c r="D82" s="8" t="s">
        <v>84</v>
      </c>
      <c r="E82" s="9">
        <f>+E83+E84+E85</f>
        <v>0</v>
      </c>
      <c r="F82" s="9">
        <f>+F83+F84+F85</f>
        <v>0</v>
      </c>
      <c r="G82" s="9">
        <f t="shared" si="1"/>
        <v>0</v>
      </c>
    </row>
    <row r="83" spans="2:7" ht="14.25">
      <c r="B83" s="32"/>
      <c r="C83" s="32"/>
      <c r="D83" s="8" t="s">
        <v>85</v>
      </c>
      <c r="E83" s="9"/>
      <c r="F83" s="9"/>
      <c r="G83" s="9">
        <f t="shared" si="1"/>
        <v>0</v>
      </c>
    </row>
    <row r="84" spans="2:7" ht="14.25">
      <c r="B84" s="32"/>
      <c r="C84" s="32"/>
      <c r="D84" s="8" t="s">
        <v>86</v>
      </c>
      <c r="E84" s="9"/>
      <c r="F84" s="9"/>
      <c r="G84" s="9">
        <f t="shared" si="1"/>
        <v>0</v>
      </c>
    </row>
    <row r="85" spans="2:7" ht="14.25">
      <c r="B85" s="32"/>
      <c r="C85" s="32"/>
      <c r="D85" s="8" t="s">
        <v>87</v>
      </c>
      <c r="E85" s="9"/>
      <c r="F85" s="9"/>
      <c r="G85" s="9">
        <f t="shared" si="1"/>
        <v>0</v>
      </c>
    </row>
    <row r="86" spans="2:7" ht="14.25">
      <c r="B86" s="32"/>
      <c r="C86" s="33"/>
      <c r="D86" s="10" t="s">
        <v>88</v>
      </c>
      <c r="E86" s="11">
        <f>+E81+E82</f>
        <v>0</v>
      </c>
      <c r="F86" s="11">
        <f>+F81+F82</f>
        <v>0</v>
      </c>
      <c r="G86" s="11">
        <f t="shared" si="1"/>
        <v>0</v>
      </c>
    </row>
    <row r="87" spans="2:7" ht="14.25">
      <c r="B87" s="33"/>
      <c r="C87" s="12" t="s">
        <v>89</v>
      </c>
      <c r="D87" s="15"/>
      <c r="E87" s="16">
        <f xml:space="preserve"> +E80 - E86</f>
        <v>11055</v>
      </c>
      <c r="F87" s="16">
        <f xml:space="preserve"> +F80 - F86</f>
        <v>25786</v>
      </c>
      <c r="G87" s="16">
        <f t="shared" si="1"/>
        <v>-14731</v>
      </c>
    </row>
    <row r="88" spans="2:7" ht="14.25">
      <c r="B88" s="12" t="s">
        <v>90</v>
      </c>
      <c r="C88" s="17"/>
      <c r="D88" s="13"/>
      <c r="E88" s="14">
        <f xml:space="preserve"> +E75 +E87</f>
        <v>7992700</v>
      </c>
      <c r="F88" s="14">
        <f xml:space="preserve"> +F75 +F87</f>
        <v>10038461</v>
      </c>
      <c r="G88" s="14">
        <f t="shared" si="1"/>
        <v>-2045761</v>
      </c>
    </row>
    <row r="89" spans="2:7" ht="14.25">
      <c r="B89" s="31" t="s">
        <v>91</v>
      </c>
      <c r="C89" s="31" t="s">
        <v>9</v>
      </c>
      <c r="D89" s="8" t="s">
        <v>92</v>
      </c>
      <c r="E89" s="9">
        <f>+E90+E91+E92</f>
        <v>0</v>
      </c>
      <c r="F89" s="9">
        <f>+F90+F91+F92</f>
        <v>0</v>
      </c>
      <c r="G89" s="9">
        <f t="shared" si="1"/>
        <v>0</v>
      </c>
    </row>
    <row r="90" spans="2:7" ht="14.25">
      <c r="B90" s="32"/>
      <c r="C90" s="32"/>
      <c r="D90" s="8" t="s">
        <v>93</v>
      </c>
      <c r="E90" s="9"/>
      <c r="F90" s="9"/>
      <c r="G90" s="9">
        <f t="shared" si="1"/>
        <v>0</v>
      </c>
    </row>
    <row r="91" spans="2:7" ht="14.25">
      <c r="B91" s="32"/>
      <c r="C91" s="32"/>
      <c r="D91" s="8" t="s">
        <v>94</v>
      </c>
      <c r="E91" s="9"/>
      <c r="F91" s="9"/>
      <c r="G91" s="9">
        <f t="shared" si="1"/>
        <v>0</v>
      </c>
    </row>
    <row r="92" spans="2:7" ht="14.25">
      <c r="B92" s="32"/>
      <c r="C92" s="32"/>
      <c r="D92" s="8" t="s">
        <v>95</v>
      </c>
      <c r="E92" s="9"/>
      <c r="F92" s="9"/>
      <c r="G92" s="9">
        <f t="shared" si="1"/>
        <v>0</v>
      </c>
    </row>
    <row r="93" spans="2:7" ht="14.25">
      <c r="B93" s="32"/>
      <c r="C93" s="32"/>
      <c r="D93" s="8" t="s">
        <v>96</v>
      </c>
      <c r="E93" s="9">
        <f>+E94+E95</f>
        <v>0</v>
      </c>
      <c r="F93" s="9">
        <f>+F94+F95</f>
        <v>0</v>
      </c>
      <c r="G93" s="9">
        <f t="shared" si="1"/>
        <v>0</v>
      </c>
    </row>
    <row r="94" spans="2:7" ht="14.25">
      <c r="B94" s="32"/>
      <c r="C94" s="32"/>
      <c r="D94" s="8" t="s">
        <v>97</v>
      </c>
      <c r="E94" s="9"/>
      <c r="F94" s="9"/>
      <c r="G94" s="9">
        <f t="shared" si="1"/>
        <v>0</v>
      </c>
    </row>
    <row r="95" spans="2:7" ht="14.25">
      <c r="B95" s="32"/>
      <c r="C95" s="32"/>
      <c r="D95" s="8" t="s">
        <v>98</v>
      </c>
      <c r="E95" s="9"/>
      <c r="F95" s="9"/>
      <c r="G95" s="9">
        <f t="shared" si="1"/>
        <v>0</v>
      </c>
    </row>
    <row r="96" spans="2:7" ht="14.25">
      <c r="B96" s="32"/>
      <c r="C96" s="32"/>
      <c r="D96" s="8" t="s">
        <v>99</v>
      </c>
      <c r="E96" s="9"/>
      <c r="F96" s="9"/>
      <c r="G96" s="9">
        <f t="shared" si="1"/>
        <v>0</v>
      </c>
    </row>
    <row r="97" spans="2:7" ht="14.25">
      <c r="B97" s="32"/>
      <c r="C97" s="32"/>
      <c r="D97" s="8" t="s">
        <v>100</v>
      </c>
      <c r="E97" s="9">
        <f>+E98+E99+E100+E101</f>
        <v>0</v>
      </c>
      <c r="F97" s="9">
        <f>+F98+F99+F100+F101</f>
        <v>0</v>
      </c>
      <c r="G97" s="9">
        <f t="shared" si="1"/>
        <v>0</v>
      </c>
    </row>
    <row r="98" spans="2:7" ht="14.25">
      <c r="B98" s="32"/>
      <c r="C98" s="32"/>
      <c r="D98" s="8" t="s">
        <v>101</v>
      </c>
      <c r="E98" s="9"/>
      <c r="F98" s="9"/>
      <c r="G98" s="9">
        <f t="shared" si="1"/>
        <v>0</v>
      </c>
    </row>
    <row r="99" spans="2:7" ht="14.25">
      <c r="B99" s="32"/>
      <c r="C99" s="32"/>
      <c r="D99" s="8" t="s">
        <v>102</v>
      </c>
      <c r="E99" s="9"/>
      <c r="F99" s="9"/>
      <c r="G99" s="9">
        <f t="shared" si="1"/>
        <v>0</v>
      </c>
    </row>
    <row r="100" spans="2:7" ht="14.25">
      <c r="B100" s="32"/>
      <c r="C100" s="32"/>
      <c r="D100" s="8" t="s">
        <v>103</v>
      </c>
      <c r="E100" s="9"/>
      <c r="F100" s="9"/>
      <c r="G100" s="9">
        <f t="shared" si="1"/>
        <v>0</v>
      </c>
    </row>
    <row r="101" spans="2:7" ht="14.25">
      <c r="B101" s="32"/>
      <c r="C101" s="32"/>
      <c r="D101" s="8" t="s">
        <v>104</v>
      </c>
      <c r="E101" s="9"/>
      <c r="F101" s="9"/>
      <c r="G101" s="9">
        <f t="shared" si="1"/>
        <v>0</v>
      </c>
    </row>
    <row r="102" spans="2:7" ht="14.25">
      <c r="B102" s="32"/>
      <c r="C102" s="32"/>
      <c r="D102" s="8" t="s">
        <v>105</v>
      </c>
      <c r="E102" s="9">
        <f>+E103+E104</f>
        <v>0</v>
      </c>
      <c r="F102" s="9">
        <f>+F103+F104</f>
        <v>0</v>
      </c>
      <c r="G102" s="9">
        <f t="shared" si="1"/>
        <v>0</v>
      </c>
    </row>
    <row r="103" spans="2:7" ht="14.25">
      <c r="B103" s="32"/>
      <c r="C103" s="32"/>
      <c r="D103" s="8" t="s">
        <v>106</v>
      </c>
      <c r="E103" s="9"/>
      <c r="F103" s="9"/>
      <c r="G103" s="9">
        <f t="shared" si="1"/>
        <v>0</v>
      </c>
    </row>
    <row r="104" spans="2:7" ht="14.25">
      <c r="B104" s="32"/>
      <c r="C104" s="32"/>
      <c r="D104" s="8" t="s">
        <v>107</v>
      </c>
      <c r="E104" s="9"/>
      <c r="F104" s="9"/>
      <c r="G104" s="9">
        <f t="shared" si="1"/>
        <v>0</v>
      </c>
    </row>
    <row r="105" spans="2:7" ht="14.25">
      <c r="B105" s="32"/>
      <c r="C105" s="32"/>
      <c r="D105" s="8" t="s">
        <v>108</v>
      </c>
      <c r="E105" s="9"/>
      <c r="F105" s="9"/>
      <c r="G105" s="9">
        <f t="shared" si="1"/>
        <v>0</v>
      </c>
    </row>
    <row r="106" spans="2:7" ht="14.25">
      <c r="B106" s="32"/>
      <c r="C106" s="32"/>
      <c r="D106" s="8" t="s">
        <v>109</v>
      </c>
      <c r="E106" s="9"/>
      <c r="F106" s="9"/>
      <c r="G106" s="9">
        <f t="shared" si="1"/>
        <v>0</v>
      </c>
    </row>
    <row r="107" spans="2:7" ht="14.25">
      <c r="B107" s="32"/>
      <c r="C107" s="32"/>
      <c r="D107" s="8" t="s">
        <v>110</v>
      </c>
      <c r="E107" s="9"/>
      <c r="F107" s="9"/>
      <c r="G107" s="9">
        <f t="shared" si="1"/>
        <v>0</v>
      </c>
    </row>
    <row r="108" spans="2:7" ht="14.25">
      <c r="B108" s="32"/>
      <c r="C108" s="32"/>
      <c r="D108" s="8" t="s">
        <v>111</v>
      </c>
      <c r="E108" s="9"/>
      <c r="F108" s="9"/>
      <c r="G108" s="9">
        <f t="shared" si="1"/>
        <v>0</v>
      </c>
    </row>
    <row r="109" spans="2:7" ht="14.25">
      <c r="B109" s="32"/>
      <c r="C109" s="32"/>
      <c r="D109" s="8" t="s">
        <v>112</v>
      </c>
      <c r="E109" s="9">
        <f>+E110+E111</f>
        <v>0</v>
      </c>
      <c r="F109" s="9">
        <f>+F110+F111</f>
        <v>0</v>
      </c>
      <c r="G109" s="9">
        <f t="shared" si="1"/>
        <v>0</v>
      </c>
    </row>
    <row r="110" spans="2:7" ht="14.25">
      <c r="B110" s="32"/>
      <c r="C110" s="32"/>
      <c r="D110" s="8" t="s">
        <v>113</v>
      </c>
      <c r="E110" s="9"/>
      <c r="F110" s="9"/>
      <c r="G110" s="9">
        <f t="shared" si="1"/>
        <v>0</v>
      </c>
    </row>
    <row r="111" spans="2:7" ht="14.25">
      <c r="B111" s="32"/>
      <c r="C111" s="32"/>
      <c r="D111" s="8" t="s">
        <v>114</v>
      </c>
      <c r="E111" s="9"/>
      <c r="F111" s="9"/>
      <c r="G111" s="9">
        <f t="shared" si="1"/>
        <v>0</v>
      </c>
    </row>
    <row r="112" spans="2:7" ht="14.25">
      <c r="B112" s="32"/>
      <c r="C112" s="33"/>
      <c r="D112" s="10" t="s">
        <v>115</v>
      </c>
      <c r="E112" s="11">
        <f>+E89+E93+E96+E97+E102+E105+E106+E107+E108+E109</f>
        <v>0</v>
      </c>
      <c r="F112" s="11">
        <f>+F89+F93+F96+F97+F102+F105+F106+F107+F108+F109</f>
        <v>0</v>
      </c>
      <c r="G112" s="11">
        <f t="shared" si="1"/>
        <v>0</v>
      </c>
    </row>
    <row r="113" spans="2:7" ht="14.25">
      <c r="B113" s="32"/>
      <c r="C113" s="31" t="s">
        <v>24</v>
      </c>
      <c r="D113" s="8" t="s">
        <v>116</v>
      </c>
      <c r="E113" s="9"/>
      <c r="F113" s="9"/>
      <c r="G113" s="9">
        <f t="shared" si="1"/>
        <v>0</v>
      </c>
    </row>
    <row r="114" spans="2:7" ht="14.25">
      <c r="B114" s="32"/>
      <c r="C114" s="32"/>
      <c r="D114" s="8" t="s">
        <v>117</v>
      </c>
      <c r="E114" s="9"/>
      <c r="F114" s="9"/>
      <c r="G114" s="9">
        <f t="shared" si="1"/>
        <v>0</v>
      </c>
    </row>
    <row r="115" spans="2:7" ht="14.25">
      <c r="B115" s="32"/>
      <c r="C115" s="32"/>
      <c r="D115" s="8" t="s">
        <v>118</v>
      </c>
      <c r="E115" s="9">
        <f>+E116+E117+E118+E119</f>
        <v>1</v>
      </c>
      <c r="F115" s="9">
        <f>+F116+F117+F118+F119</f>
        <v>0</v>
      </c>
      <c r="G115" s="9">
        <f t="shared" si="1"/>
        <v>1</v>
      </c>
    </row>
    <row r="116" spans="2:7" ht="14.25">
      <c r="B116" s="32"/>
      <c r="C116" s="32"/>
      <c r="D116" s="8" t="s">
        <v>119</v>
      </c>
      <c r="E116" s="9"/>
      <c r="F116" s="9"/>
      <c r="G116" s="9">
        <f t="shared" si="1"/>
        <v>0</v>
      </c>
    </row>
    <row r="117" spans="2:7" ht="14.25">
      <c r="B117" s="32"/>
      <c r="C117" s="32"/>
      <c r="D117" s="8" t="s">
        <v>120</v>
      </c>
      <c r="E117" s="9"/>
      <c r="F117" s="9"/>
      <c r="G117" s="9">
        <f t="shared" si="1"/>
        <v>0</v>
      </c>
    </row>
    <row r="118" spans="2:7" ht="14.25">
      <c r="B118" s="32"/>
      <c r="C118" s="32"/>
      <c r="D118" s="8" t="s">
        <v>121</v>
      </c>
      <c r="E118" s="9">
        <v>1</v>
      </c>
      <c r="F118" s="9"/>
      <c r="G118" s="9">
        <f t="shared" si="1"/>
        <v>1</v>
      </c>
    </row>
    <row r="119" spans="2:7" ht="14.25">
      <c r="B119" s="32"/>
      <c r="C119" s="32"/>
      <c r="D119" s="8" t="s">
        <v>122</v>
      </c>
      <c r="E119" s="9"/>
      <c r="F119" s="9"/>
      <c r="G119" s="9">
        <f t="shared" si="1"/>
        <v>0</v>
      </c>
    </row>
    <row r="120" spans="2:7" ht="14.25">
      <c r="B120" s="32"/>
      <c r="C120" s="32"/>
      <c r="D120" s="8" t="s">
        <v>123</v>
      </c>
      <c r="E120" s="9"/>
      <c r="F120" s="9"/>
      <c r="G120" s="9">
        <f t="shared" si="1"/>
        <v>0</v>
      </c>
    </row>
    <row r="121" spans="2:7" ht="14.25">
      <c r="B121" s="32"/>
      <c r="C121" s="32"/>
      <c r="D121" s="8" t="s">
        <v>124</v>
      </c>
      <c r="E121" s="9"/>
      <c r="F121" s="9"/>
      <c r="G121" s="9">
        <f t="shared" si="1"/>
        <v>0</v>
      </c>
    </row>
    <row r="122" spans="2:7" ht="14.25">
      <c r="B122" s="32"/>
      <c r="C122" s="32"/>
      <c r="D122" s="8" t="s">
        <v>125</v>
      </c>
      <c r="E122" s="9"/>
      <c r="F122" s="9"/>
      <c r="G122" s="9">
        <f t="shared" si="1"/>
        <v>0</v>
      </c>
    </row>
    <row r="123" spans="2:7" ht="14.25">
      <c r="B123" s="32"/>
      <c r="C123" s="32"/>
      <c r="D123" s="8" t="s">
        <v>126</v>
      </c>
      <c r="E123" s="9"/>
      <c r="F123" s="9"/>
      <c r="G123" s="9">
        <f t="shared" si="1"/>
        <v>0</v>
      </c>
    </row>
    <row r="124" spans="2:7" ht="14.25">
      <c r="B124" s="32"/>
      <c r="C124" s="32"/>
      <c r="D124" s="8" t="s">
        <v>127</v>
      </c>
      <c r="E124" s="9">
        <v>8243000</v>
      </c>
      <c r="F124" s="9">
        <v>11959000</v>
      </c>
      <c r="G124" s="9">
        <f t="shared" si="1"/>
        <v>-3716000</v>
      </c>
    </row>
    <row r="125" spans="2:7" ht="14.25">
      <c r="B125" s="32"/>
      <c r="C125" s="32"/>
      <c r="D125" s="8" t="s">
        <v>128</v>
      </c>
      <c r="E125" s="9"/>
      <c r="F125" s="9"/>
      <c r="G125" s="9">
        <f t="shared" si="1"/>
        <v>0</v>
      </c>
    </row>
    <row r="126" spans="2:7" ht="14.25">
      <c r="B126" s="32"/>
      <c r="C126" s="32"/>
      <c r="D126" s="8" t="s">
        <v>129</v>
      </c>
      <c r="E126" s="9"/>
      <c r="F126" s="9"/>
      <c r="G126" s="9">
        <f t="shared" si="1"/>
        <v>0</v>
      </c>
    </row>
    <row r="127" spans="2:7" ht="14.25">
      <c r="B127" s="32"/>
      <c r="C127" s="32"/>
      <c r="D127" s="8" t="s">
        <v>130</v>
      </c>
      <c r="E127" s="9"/>
      <c r="F127" s="9"/>
      <c r="G127" s="9">
        <f t="shared" si="1"/>
        <v>0</v>
      </c>
    </row>
    <row r="128" spans="2:7" ht="14.25">
      <c r="B128" s="32"/>
      <c r="C128" s="33"/>
      <c r="D128" s="10" t="s">
        <v>131</v>
      </c>
      <c r="E128" s="11">
        <f>+E113+E114+E115+E120+E121+E122+E123+E124+E125+E126+E127</f>
        <v>8243001</v>
      </c>
      <c r="F128" s="11">
        <f>+F113+F114+F115+F120+F121+F122+F123+F124+F125+F126+F127</f>
        <v>11959000</v>
      </c>
      <c r="G128" s="11">
        <f t="shared" si="1"/>
        <v>-3715999</v>
      </c>
    </row>
    <row r="129" spans="2:7" ht="14.25">
      <c r="B129" s="33"/>
      <c r="C129" s="18" t="s">
        <v>132</v>
      </c>
      <c r="D129" s="19"/>
      <c r="E129" s="20">
        <f xml:space="preserve"> +E112 - E128</f>
        <v>-8243001</v>
      </c>
      <c r="F129" s="20">
        <f xml:space="preserve"> +F112 - F128</f>
        <v>-11959000</v>
      </c>
      <c r="G129" s="20">
        <f t="shared" si="1"/>
        <v>3715999</v>
      </c>
    </row>
    <row r="130" spans="2:7" ht="14.25">
      <c r="B130" s="12" t="s">
        <v>133</v>
      </c>
      <c r="C130" s="21"/>
      <c r="D130" s="22"/>
      <c r="E130" s="23">
        <f xml:space="preserve"> +E88 +E129</f>
        <v>-250301</v>
      </c>
      <c r="F130" s="23">
        <f xml:space="preserve"> +F88 +F129</f>
        <v>-1920539</v>
      </c>
      <c r="G130" s="23">
        <f t="shared" si="1"/>
        <v>1670238</v>
      </c>
    </row>
    <row r="131" spans="2:7" ht="14.25">
      <c r="B131" s="34" t="s">
        <v>134</v>
      </c>
      <c r="C131" s="21" t="s">
        <v>135</v>
      </c>
      <c r="D131" s="22"/>
      <c r="E131" s="23">
        <v>4393995</v>
      </c>
      <c r="F131" s="23">
        <v>4314534</v>
      </c>
      <c r="G131" s="23">
        <f t="shared" si="1"/>
        <v>79461</v>
      </c>
    </row>
    <row r="132" spans="2:7" ht="14.25">
      <c r="B132" s="35"/>
      <c r="C132" s="21" t="s">
        <v>136</v>
      </c>
      <c r="D132" s="22"/>
      <c r="E132" s="23">
        <f xml:space="preserve"> +E130 +E131</f>
        <v>4143694</v>
      </c>
      <c r="F132" s="23">
        <f xml:space="preserve"> +F130 +F131</f>
        <v>2393995</v>
      </c>
      <c r="G132" s="23">
        <f t="shared" si="1"/>
        <v>1749699</v>
      </c>
    </row>
    <row r="133" spans="2:7" ht="14.25">
      <c r="B133" s="35"/>
      <c r="C133" s="21" t="s">
        <v>137</v>
      </c>
      <c r="D133" s="22"/>
      <c r="E133" s="23"/>
      <c r="F133" s="23"/>
      <c r="G133" s="23">
        <f t="shared" si="1"/>
        <v>0</v>
      </c>
    </row>
    <row r="134" spans="2:7" ht="14.25">
      <c r="B134" s="35"/>
      <c r="C134" s="21" t="s">
        <v>138</v>
      </c>
      <c r="D134" s="22"/>
      <c r="E134" s="23">
        <f>+E135+E136+E137</f>
        <v>0</v>
      </c>
      <c r="F134" s="23">
        <f>+F135+F136+F137</f>
        <v>2000000</v>
      </c>
      <c r="G134" s="23">
        <f t="shared" si="1"/>
        <v>-2000000</v>
      </c>
    </row>
    <row r="135" spans="2:7" ht="14.25">
      <c r="B135" s="35"/>
      <c r="C135" s="24" t="s">
        <v>139</v>
      </c>
      <c r="D135" s="19"/>
      <c r="E135" s="20"/>
      <c r="F135" s="20"/>
      <c r="G135" s="20">
        <f t="shared" ref="G135:G142" si="2">E135-F135</f>
        <v>0</v>
      </c>
    </row>
    <row r="136" spans="2:7" ht="14.25">
      <c r="B136" s="35"/>
      <c r="C136" s="24" t="s">
        <v>140</v>
      </c>
      <c r="D136" s="19"/>
      <c r="E136" s="20"/>
      <c r="F136" s="20"/>
      <c r="G136" s="20">
        <f t="shared" si="2"/>
        <v>0</v>
      </c>
    </row>
    <row r="137" spans="2:7" ht="14.25">
      <c r="B137" s="35"/>
      <c r="C137" s="24" t="s">
        <v>141</v>
      </c>
      <c r="D137" s="19"/>
      <c r="E137" s="20"/>
      <c r="F137" s="20">
        <v>2000000</v>
      </c>
      <c r="G137" s="20">
        <f t="shared" si="2"/>
        <v>-2000000</v>
      </c>
    </row>
    <row r="138" spans="2:7" ht="14.25">
      <c r="B138" s="35"/>
      <c r="C138" s="21" t="s">
        <v>142</v>
      </c>
      <c r="D138" s="22"/>
      <c r="E138" s="23">
        <f>+E139+E140+E141</f>
        <v>0</v>
      </c>
      <c r="F138" s="23">
        <f>+F139+F140+F141</f>
        <v>0</v>
      </c>
      <c r="G138" s="23">
        <f t="shared" si="2"/>
        <v>0</v>
      </c>
    </row>
    <row r="139" spans="2:7" ht="14.25">
      <c r="B139" s="35"/>
      <c r="C139" s="24" t="s">
        <v>143</v>
      </c>
      <c r="D139" s="19"/>
      <c r="E139" s="20"/>
      <c r="F139" s="20"/>
      <c r="G139" s="20">
        <f t="shared" si="2"/>
        <v>0</v>
      </c>
    </row>
    <row r="140" spans="2:7" ht="14.25">
      <c r="B140" s="35"/>
      <c r="C140" s="24" t="s">
        <v>144</v>
      </c>
      <c r="D140" s="19"/>
      <c r="E140" s="20"/>
      <c r="F140" s="20"/>
      <c r="G140" s="20">
        <f t="shared" si="2"/>
        <v>0</v>
      </c>
    </row>
    <row r="141" spans="2:7" ht="14.25">
      <c r="B141" s="35"/>
      <c r="C141" s="24" t="s">
        <v>145</v>
      </c>
      <c r="D141" s="19"/>
      <c r="E141" s="20"/>
      <c r="F141" s="20"/>
      <c r="G141" s="20">
        <f t="shared" si="2"/>
        <v>0</v>
      </c>
    </row>
    <row r="142" spans="2:7" ht="14.25">
      <c r="B142" s="36"/>
      <c r="C142" s="21" t="s">
        <v>176</v>
      </c>
      <c r="D142" s="22"/>
      <c r="E142" s="23">
        <f xml:space="preserve"> +E132 +E133 +E134 - E138</f>
        <v>4143694</v>
      </c>
      <c r="F142" s="23">
        <f xml:space="preserve"> +F132 +F133 +F134 - F138</f>
        <v>4393995</v>
      </c>
      <c r="G142" s="23">
        <f t="shared" si="2"/>
        <v>-250301</v>
      </c>
    </row>
  </sheetData>
  <mergeCells count="13">
    <mergeCell ref="B131:B142"/>
    <mergeCell ref="B76:B87"/>
    <mergeCell ref="C76:C80"/>
    <mergeCell ref="C81:C86"/>
    <mergeCell ref="B89:B129"/>
    <mergeCell ref="C89:C112"/>
    <mergeCell ref="C113:C128"/>
    <mergeCell ref="B2:G2"/>
    <mergeCell ref="B3:G3"/>
    <mergeCell ref="B5:D5"/>
    <mergeCell ref="B6:B75"/>
    <mergeCell ref="C6:C19"/>
    <mergeCell ref="C20:C74"/>
  </mergeCells>
  <phoneticPr fontId="2"/>
  <pageMargins left="0.70866141732283472" right="0.70866141732283472" top="0.74803149606299213" bottom="0.78740157480314965" header="0.31496062992125984" footer="0.31496062992125984"/>
  <pageSetup paperSize="9" scale="70" fitToHeight="0" orientation="portrait" verticalDpi="0" r:id="rId1"/>
  <rowBreaks count="1" manualBreakCount="1">
    <brk id="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2"/>
  <sheetViews>
    <sheetView showGridLines="0" workbookViewId="0">
      <selection activeCell="C143" sqref="C143"/>
    </sheetView>
  </sheetViews>
  <sheetFormatPr defaultRowHeight="13.5"/>
  <cols>
    <col min="1" max="3" width="2.875" customWidth="1"/>
    <col min="4" max="4" width="51.25" customWidth="1"/>
    <col min="5" max="7" width="20.75" customWidth="1"/>
  </cols>
  <sheetData>
    <row r="1" spans="2:7" ht="21">
      <c r="B1" s="25" t="s">
        <v>177</v>
      </c>
      <c r="C1" s="1"/>
      <c r="D1" s="1"/>
      <c r="E1" s="2"/>
      <c r="F1" s="2"/>
      <c r="G1" s="3" t="s">
        <v>0</v>
      </c>
    </row>
    <row r="2" spans="2:7" ht="21">
      <c r="B2" s="28" t="s">
        <v>162</v>
      </c>
      <c r="C2" s="28"/>
      <c r="D2" s="28"/>
      <c r="E2" s="28"/>
      <c r="F2" s="28"/>
      <c r="G2" s="28"/>
    </row>
    <row r="3" spans="2:7" ht="21">
      <c r="B3" s="29" t="s">
        <v>163</v>
      </c>
      <c r="C3" s="29"/>
      <c r="D3" s="29"/>
      <c r="E3" s="29"/>
      <c r="F3" s="29"/>
      <c r="G3" s="29"/>
    </row>
    <row r="4" spans="2:7" ht="15.75">
      <c r="B4" s="4"/>
      <c r="C4" s="4"/>
      <c r="D4" s="4"/>
      <c r="E4" s="4"/>
      <c r="F4" s="2"/>
      <c r="G4" s="4" t="s">
        <v>164</v>
      </c>
    </row>
    <row r="5" spans="2:7" ht="14.25">
      <c r="B5" s="30" t="s">
        <v>4</v>
      </c>
      <c r="C5" s="30"/>
      <c r="D5" s="30"/>
      <c r="E5" s="5" t="s">
        <v>5</v>
      </c>
      <c r="F5" s="5" t="s">
        <v>6</v>
      </c>
      <c r="G5" s="5" t="s">
        <v>165</v>
      </c>
    </row>
    <row r="6" spans="2:7" ht="14.25">
      <c r="B6" s="31" t="s">
        <v>8</v>
      </c>
      <c r="C6" s="31" t="s">
        <v>9</v>
      </c>
      <c r="D6" s="6" t="s">
        <v>10</v>
      </c>
      <c r="E6" s="7">
        <f>+E7</f>
        <v>10874528</v>
      </c>
      <c r="F6" s="7">
        <f>+F7</f>
        <v>11835855</v>
      </c>
      <c r="G6" s="7">
        <f>E6-F6</f>
        <v>-961327</v>
      </c>
    </row>
    <row r="7" spans="2:7" ht="14.25">
      <c r="B7" s="32"/>
      <c r="C7" s="32"/>
      <c r="D7" s="8" t="s">
        <v>11</v>
      </c>
      <c r="E7" s="9">
        <f>+E8</f>
        <v>10874528</v>
      </c>
      <c r="F7" s="9">
        <f>+F8</f>
        <v>11835855</v>
      </c>
      <c r="G7" s="9">
        <f t="shared" ref="G7:G70" si="0">E7-F7</f>
        <v>-961327</v>
      </c>
    </row>
    <row r="8" spans="2:7" ht="14.25">
      <c r="B8" s="32"/>
      <c r="C8" s="32"/>
      <c r="D8" s="8" t="s">
        <v>12</v>
      </c>
      <c r="E8" s="9">
        <v>10874528</v>
      </c>
      <c r="F8" s="9">
        <v>11835855</v>
      </c>
      <c r="G8" s="9">
        <f t="shared" si="0"/>
        <v>-961327</v>
      </c>
    </row>
    <row r="9" spans="2:7" ht="14.25">
      <c r="B9" s="32"/>
      <c r="C9" s="32"/>
      <c r="D9" s="8" t="s">
        <v>13</v>
      </c>
      <c r="E9" s="9">
        <f>+E10+E14+E15</f>
        <v>53121850</v>
      </c>
      <c r="F9" s="9">
        <f>+F10+F14+F15</f>
        <v>51022412</v>
      </c>
      <c r="G9" s="9">
        <f t="shared" si="0"/>
        <v>2099438</v>
      </c>
    </row>
    <row r="10" spans="2:7" ht="14.25">
      <c r="B10" s="32"/>
      <c r="C10" s="32"/>
      <c r="D10" s="8" t="s">
        <v>14</v>
      </c>
      <c r="E10" s="9">
        <f>+E11+E12+E13</f>
        <v>52846750</v>
      </c>
      <c r="F10" s="9">
        <f>+F11+F12+F13</f>
        <v>50788896</v>
      </c>
      <c r="G10" s="9">
        <f t="shared" si="0"/>
        <v>2057854</v>
      </c>
    </row>
    <row r="11" spans="2:7" ht="14.25">
      <c r="B11" s="32"/>
      <c r="C11" s="32"/>
      <c r="D11" s="8" t="s">
        <v>15</v>
      </c>
      <c r="E11" s="9"/>
      <c r="F11" s="9"/>
      <c r="G11" s="9">
        <f t="shared" si="0"/>
        <v>0</v>
      </c>
    </row>
    <row r="12" spans="2:7" ht="14.25">
      <c r="B12" s="32"/>
      <c r="C12" s="32"/>
      <c r="D12" s="8" t="s">
        <v>16</v>
      </c>
      <c r="E12" s="9">
        <v>52846750</v>
      </c>
      <c r="F12" s="9">
        <v>50788896</v>
      </c>
      <c r="G12" s="9">
        <f t="shared" si="0"/>
        <v>2057854</v>
      </c>
    </row>
    <row r="13" spans="2:7" ht="14.25">
      <c r="B13" s="32"/>
      <c r="C13" s="32"/>
      <c r="D13" s="8" t="s">
        <v>17</v>
      </c>
      <c r="E13" s="9"/>
      <c r="F13" s="9"/>
      <c r="G13" s="9">
        <f t="shared" si="0"/>
        <v>0</v>
      </c>
    </row>
    <row r="14" spans="2:7" ht="14.25">
      <c r="B14" s="32"/>
      <c r="C14" s="32"/>
      <c r="D14" s="8" t="s">
        <v>18</v>
      </c>
      <c r="E14" s="9"/>
      <c r="F14" s="9"/>
      <c r="G14" s="9">
        <f t="shared" si="0"/>
        <v>0</v>
      </c>
    </row>
    <row r="15" spans="2:7" ht="14.25">
      <c r="B15" s="32"/>
      <c r="C15" s="32"/>
      <c r="D15" s="8" t="s">
        <v>19</v>
      </c>
      <c r="E15" s="9">
        <f>+E16+E17</f>
        <v>275100</v>
      </c>
      <c r="F15" s="9">
        <f>+F16+F17</f>
        <v>233516</v>
      </c>
      <c r="G15" s="9">
        <f t="shared" si="0"/>
        <v>41584</v>
      </c>
    </row>
    <row r="16" spans="2:7" ht="14.25">
      <c r="B16" s="32"/>
      <c r="C16" s="32"/>
      <c r="D16" s="8" t="s">
        <v>20</v>
      </c>
      <c r="E16" s="9"/>
      <c r="F16" s="9">
        <v>233516</v>
      </c>
      <c r="G16" s="9">
        <f t="shared" si="0"/>
        <v>-233516</v>
      </c>
    </row>
    <row r="17" spans="2:7" ht="14.25">
      <c r="B17" s="32"/>
      <c r="C17" s="32"/>
      <c r="D17" s="8" t="s">
        <v>21</v>
      </c>
      <c r="E17" s="9">
        <v>275100</v>
      </c>
      <c r="F17" s="9"/>
      <c r="G17" s="9">
        <f t="shared" si="0"/>
        <v>275100</v>
      </c>
    </row>
    <row r="18" spans="2:7" ht="14.25">
      <c r="B18" s="32"/>
      <c r="C18" s="32"/>
      <c r="D18" s="8" t="s">
        <v>22</v>
      </c>
      <c r="E18" s="9">
        <v>209000</v>
      </c>
      <c r="F18" s="9">
        <v>239505</v>
      </c>
      <c r="G18" s="9">
        <f t="shared" si="0"/>
        <v>-30505</v>
      </c>
    </row>
    <row r="19" spans="2:7" ht="14.25">
      <c r="B19" s="32"/>
      <c r="C19" s="33"/>
      <c r="D19" s="10" t="s">
        <v>23</v>
      </c>
      <c r="E19" s="11">
        <f>+E6+E9+E18</f>
        <v>64205378</v>
      </c>
      <c r="F19" s="11">
        <f>+F6+F9+F18</f>
        <v>63097772</v>
      </c>
      <c r="G19" s="11">
        <f t="shared" si="0"/>
        <v>1107606</v>
      </c>
    </row>
    <row r="20" spans="2:7" ht="14.25">
      <c r="B20" s="32"/>
      <c r="C20" s="31" t="s">
        <v>24</v>
      </c>
      <c r="D20" s="8" t="s">
        <v>25</v>
      </c>
      <c r="E20" s="9">
        <f>+E21+E22+E23+E24+E25+E26+E27</f>
        <v>37958617</v>
      </c>
      <c r="F20" s="9">
        <f>+F21+F22+F23+F24+F25+F26+F27</f>
        <v>37160469</v>
      </c>
      <c r="G20" s="9">
        <f t="shared" si="0"/>
        <v>798148</v>
      </c>
    </row>
    <row r="21" spans="2:7" ht="14.25">
      <c r="B21" s="32"/>
      <c r="C21" s="32"/>
      <c r="D21" s="8" t="s">
        <v>26</v>
      </c>
      <c r="E21" s="9"/>
      <c r="F21" s="9"/>
      <c r="G21" s="9">
        <f t="shared" si="0"/>
        <v>0</v>
      </c>
    </row>
    <row r="22" spans="2:7" ht="14.25">
      <c r="B22" s="32"/>
      <c r="C22" s="32"/>
      <c r="D22" s="8" t="s">
        <v>27</v>
      </c>
      <c r="E22" s="9">
        <v>24849984</v>
      </c>
      <c r="F22" s="9">
        <v>24768183</v>
      </c>
      <c r="G22" s="9">
        <f t="shared" si="0"/>
        <v>81801</v>
      </c>
    </row>
    <row r="23" spans="2:7" ht="14.25">
      <c r="B23" s="32"/>
      <c r="C23" s="32"/>
      <c r="D23" s="8" t="s">
        <v>28</v>
      </c>
      <c r="E23" s="9">
        <v>3741300</v>
      </c>
      <c r="F23" s="9">
        <v>3306200</v>
      </c>
      <c r="G23" s="9">
        <f t="shared" si="0"/>
        <v>435100</v>
      </c>
    </row>
    <row r="24" spans="2:7" ht="14.25">
      <c r="B24" s="32"/>
      <c r="C24" s="32"/>
      <c r="D24" s="8" t="s">
        <v>29</v>
      </c>
      <c r="E24" s="9">
        <v>2308200</v>
      </c>
      <c r="F24" s="9">
        <v>2093100</v>
      </c>
      <c r="G24" s="9">
        <f t="shared" si="0"/>
        <v>215100</v>
      </c>
    </row>
    <row r="25" spans="2:7" ht="14.25">
      <c r="B25" s="32"/>
      <c r="C25" s="32"/>
      <c r="D25" s="8" t="s">
        <v>30</v>
      </c>
      <c r="E25" s="9">
        <v>2165318</v>
      </c>
      <c r="F25" s="9">
        <v>2152295</v>
      </c>
      <c r="G25" s="9">
        <f t="shared" si="0"/>
        <v>13023</v>
      </c>
    </row>
    <row r="26" spans="2:7" ht="14.25">
      <c r="B26" s="32"/>
      <c r="C26" s="32"/>
      <c r="D26" s="8" t="s">
        <v>31</v>
      </c>
      <c r="E26" s="9">
        <v>534000</v>
      </c>
      <c r="F26" s="9">
        <v>447000</v>
      </c>
      <c r="G26" s="9">
        <f t="shared" si="0"/>
        <v>87000</v>
      </c>
    </row>
    <row r="27" spans="2:7" ht="14.25">
      <c r="B27" s="32"/>
      <c r="C27" s="32"/>
      <c r="D27" s="8" t="s">
        <v>32</v>
      </c>
      <c r="E27" s="9">
        <v>4359815</v>
      </c>
      <c r="F27" s="9">
        <v>4393691</v>
      </c>
      <c r="G27" s="9">
        <f t="shared" si="0"/>
        <v>-33876</v>
      </c>
    </row>
    <row r="28" spans="2:7" ht="14.25">
      <c r="B28" s="32"/>
      <c r="C28" s="32"/>
      <c r="D28" s="8" t="s">
        <v>33</v>
      </c>
      <c r="E28" s="9">
        <f>+E29+E30+E31+E32+E33+E34+E35+E36+E37+E38+E39+E40</f>
        <v>2411628</v>
      </c>
      <c r="F28" s="9">
        <f>+F29+F30+F31+F32+F33+F34+F35+F36+F37+F38+F39+F40</f>
        <v>2526672</v>
      </c>
      <c r="G28" s="9">
        <f t="shared" si="0"/>
        <v>-115044</v>
      </c>
    </row>
    <row r="29" spans="2:7" ht="14.25">
      <c r="B29" s="32"/>
      <c r="C29" s="32"/>
      <c r="D29" s="8" t="s">
        <v>34</v>
      </c>
      <c r="E29" s="9">
        <v>1134</v>
      </c>
      <c r="F29" s="9">
        <v>7302</v>
      </c>
      <c r="G29" s="9">
        <f t="shared" si="0"/>
        <v>-6168</v>
      </c>
    </row>
    <row r="30" spans="2:7" ht="14.25">
      <c r="B30" s="32"/>
      <c r="C30" s="32"/>
      <c r="D30" s="8" t="s">
        <v>35</v>
      </c>
      <c r="E30" s="9"/>
      <c r="F30" s="9">
        <v>6775</v>
      </c>
      <c r="G30" s="9">
        <f t="shared" si="0"/>
        <v>-6775</v>
      </c>
    </row>
    <row r="31" spans="2:7" ht="14.25">
      <c r="B31" s="32"/>
      <c r="C31" s="32"/>
      <c r="D31" s="8" t="s">
        <v>36</v>
      </c>
      <c r="E31" s="9"/>
      <c r="F31" s="9"/>
      <c r="G31" s="9">
        <f t="shared" si="0"/>
        <v>0</v>
      </c>
    </row>
    <row r="32" spans="2:7" ht="14.25">
      <c r="B32" s="32"/>
      <c r="C32" s="32"/>
      <c r="D32" s="8" t="s">
        <v>37</v>
      </c>
      <c r="E32" s="9">
        <v>505252</v>
      </c>
      <c r="F32" s="9">
        <v>432508</v>
      </c>
      <c r="G32" s="9">
        <f t="shared" si="0"/>
        <v>72744</v>
      </c>
    </row>
    <row r="33" spans="2:7" ht="14.25">
      <c r="B33" s="32"/>
      <c r="C33" s="32"/>
      <c r="D33" s="8" t="s">
        <v>38</v>
      </c>
      <c r="E33" s="9">
        <v>836192</v>
      </c>
      <c r="F33" s="9">
        <v>715575</v>
      </c>
      <c r="G33" s="9">
        <f t="shared" si="0"/>
        <v>120617</v>
      </c>
    </row>
    <row r="34" spans="2:7" ht="14.25">
      <c r="B34" s="32"/>
      <c r="C34" s="32"/>
      <c r="D34" s="8" t="s">
        <v>39</v>
      </c>
      <c r="E34" s="9">
        <v>228656</v>
      </c>
      <c r="F34" s="9">
        <v>387026</v>
      </c>
      <c r="G34" s="9">
        <f t="shared" si="0"/>
        <v>-158370</v>
      </c>
    </row>
    <row r="35" spans="2:7" ht="14.25">
      <c r="B35" s="32"/>
      <c r="C35" s="32"/>
      <c r="D35" s="8" t="s">
        <v>40</v>
      </c>
      <c r="E35" s="9">
        <v>98640</v>
      </c>
      <c r="F35" s="9">
        <v>95814</v>
      </c>
      <c r="G35" s="9">
        <f t="shared" si="0"/>
        <v>2826</v>
      </c>
    </row>
    <row r="36" spans="2:7" ht="14.25">
      <c r="B36" s="32"/>
      <c r="C36" s="32"/>
      <c r="D36" s="8" t="s">
        <v>41</v>
      </c>
      <c r="E36" s="9"/>
      <c r="F36" s="9"/>
      <c r="G36" s="9">
        <f t="shared" si="0"/>
        <v>0</v>
      </c>
    </row>
    <row r="37" spans="2:7" ht="14.25">
      <c r="B37" s="32"/>
      <c r="C37" s="32"/>
      <c r="D37" s="8" t="s">
        <v>42</v>
      </c>
      <c r="E37" s="9">
        <v>109802</v>
      </c>
      <c r="F37" s="9">
        <v>101130</v>
      </c>
      <c r="G37" s="9">
        <f t="shared" si="0"/>
        <v>8672</v>
      </c>
    </row>
    <row r="38" spans="2:7" ht="14.25">
      <c r="B38" s="32"/>
      <c r="C38" s="32"/>
      <c r="D38" s="8" t="s">
        <v>43</v>
      </c>
      <c r="E38" s="9"/>
      <c r="F38" s="9"/>
      <c r="G38" s="9">
        <f t="shared" si="0"/>
        <v>0</v>
      </c>
    </row>
    <row r="39" spans="2:7" ht="14.25">
      <c r="B39" s="32"/>
      <c r="C39" s="32"/>
      <c r="D39" s="8" t="s">
        <v>44</v>
      </c>
      <c r="E39" s="9">
        <v>434007</v>
      </c>
      <c r="F39" s="9">
        <v>460642</v>
      </c>
      <c r="G39" s="9">
        <f t="shared" si="0"/>
        <v>-26635</v>
      </c>
    </row>
    <row r="40" spans="2:7" ht="14.25">
      <c r="B40" s="32"/>
      <c r="C40" s="32"/>
      <c r="D40" s="8" t="s">
        <v>45</v>
      </c>
      <c r="E40" s="9">
        <v>197945</v>
      </c>
      <c r="F40" s="9">
        <v>319900</v>
      </c>
      <c r="G40" s="9">
        <f t="shared" si="0"/>
        <v>-121955</v>
      </c>
    </row>
    <row r="41" spans="2:7" ht="14.25">
      <c r="B41" s="32"/>
      <c r="C41" s="32"/>
      <c r="D41" s="8" t="s">
        <v>46</v>
      </c>
      <c r="E41" s="9">
        <f>+E42+E43+E44+E45+E46+E47+E48+E49+E50+E51+E52+E53+E54+E55+E56+E57+E58+E59+E60+E61+E62</f>
        <v>9631587</v>
      </c>
      <c r="F41" s="9">
        <f>+F42+F43+F44+F45+F46+F47+F48+F49+F50+F51+F52+F53+F54+F55+F56+F57+F58+F59+F60+F61+F62</f>
        <v>9524757</v>
      </c>
      <c r="G41" s="9">
        <f t="shared" si="0"/>
        <v>106830</v>
      </c>
    </row>
    <row r="42" spans="2:7" ht="14.25">
      <c r="B42" s="32"/>
      <c r="C42" s="32"/>
      <c r="D42" s="8" t="s">
        <v>47</v>
      </c>
      <c r="E42" s="9">
        <v>69875</v>
      </c>
      <c r="F42" s="9">
        <v>128301</v>
      </c>
      <c r="G42" s="9">
        <f t="shared" si="0"/>
        <v>-58426</v>
      </c>
    </row>
    <row r="43" spans="2:7" ht="14.25">
      <c r="B43" s="32"/>
      <c r="C43" s="32"/>
      <c r="D43" s="8" t="s">
        <v>48</v>
      </c>
      <c r="E43" s="9"/>
      <c r="F43" s="9"/>
      <c r="G43" s="9">
        <f t="shared" si="0"/>
        <v>0</v>
      </c>
    </row>
    <row r="44" spans="2:7" ht="14.25">
      <c r="B44" s="32"/>
      <c r="C44" s="32"/>
      <c r="D44" s="8" t="s">
        <v>49</v>
      </c>
      <c r="E44" s="9">
        <v>113930</v>
      </c>
      <c r="F44" s="9">
        <v>98860</v>
      </c>
      <c r="G44" s="9">
        <f t="shared" si="0"/>
        <v>15070</v>
      </c>
    </row>
    <row r="45" spans="2:7" ht="14.25">
      <c r="B45" s="32"/>
      <c r="C45" s="32"/>
      <c r="D45" s="8" t="s">
        <v>50</v>
      </c>
      <c r="E45" s="9">
        <v>556904</v>
      </c>
      <c r="F45" s="9">
        <v>370599</v>
      </c>
      <c r="G45" s="9">
        <f t="shared" si="0"/>
        <v>186305</v>
      </c>
    </row>
    <row r="46" spans="2:7" ht="14.25">
      <c r="B46" s="32"/>
      <c r="C46" s="32"/>
      <c r="D46" s="8" t="s">
        <v>51</v>
      </c>
      <c r="E46" s="9">
        <v>55605</v>
      </c>
      <c r="F46" s="9">
        <v>69776</v>
      </c>
      <c r="G46" s="9">
        <f t="shared" si="0"/>
        <v>-14171</v>
      </c>
    </row>
    <row r="47" spans="2:7" ht="14.25">
      <c r="B47" s="32"/>
      <c r="C47" s="32"/>
      <c r="D47" s="8" t="s">
        <v>52</v>
      </c>
      <c r="E47" s="9">
        <v>101735</v>
      </c>
      <c r="F47" s="9">
        <v>51926</v>
      </c>
      <c r="G47" s="9">
        <f t="shared" si="0"/>
        <v>49809</v>
      </c>
    </row>
    <row r="48" spans="2:7" ht="14.25">
      <c r="B48" s="32"/>
      <c r="C48" s="32"/>
      <c r="D48" s="8" t="s">
        <v>38</v>
      </c>
      <c r="E48" s="9">
        <v>212866</v>
      </c>
      <c r="F48" s="9">
        <v>292977</v>
      </c>
      <c r="G48" s="9">
        <f t="shared" si="0"/>
        <v>-80111</v>
      </c>
    </row>
    <row r="49" spans="2:7" ht="14.25">
      <c r="B49" s="32"/>
      <c r="C49" s="32"/>
      <c r="D49" s="8" t="s">
        <v>53</v>
      </c>
      <c r="E49" s="9">
        <v>70060</v>
      </c>
      <c r="F49" s="9">
        <v>16440</v>
      </c>
      <c r="G49" s="9">
        <f t="shared" si="0"/>
        <v>53620</v>
      </c>
    </row>
    <row r="50" spans="2:7" ht="14.25">
      <c r="B50" s="32"/>
      <c r="C50" s="32"/>
      <c r="D50" s="8" t="s">
        <v>54</v>
      </c>
      <c r="E50" s="9">
        <v>446869</v>
      </c>
      <c r="F50" s="9">
        <v>457103</v>
      </c>
      <c r="G50" s="9">
        <f t="shared" si="0"/>
        <v>-10234</v>
      </c>
    </row>
    <row r="51" spans="2:7" ht="14.25">
      <c r="B51" s="32"/>
      <c r="C51" s="32"/>
      <c r="D51" s="8" t="s">
        <v>55</v>
      </c>
      <c r="E51" s="9">
        <v>8814</v>
      </c>
      <c r="F51" s="9">
        <v>19600</v>
      </c>
      <c r="G51" s="9">
        <f t="shared" si="0"/>
        <v>-10786</v>
      </c>
    </row>
    <row r="52" spans="2:7" ht="14.25">
      <c r="B52" s="32"/>
      <c r="C52" s="32"/>
      <c r="D52" s="8" t="s">
        <v>56</v>
      </c>
      <c r="E52" s="9"/>
      <c r="F52" s="9"/>
      <c r="G52" s="9">
        <f t="shared" si="0"/>
        <v>0</v>
      </c>
    </row>
    <row r="53" spans="2:7" ht="14.25">
      <c r="B53" s="32"/>
      <c r="C53" s="32"/>
      <c r="D53" s="8" t="s">
        <v>57</v>
      </c>
      <c r="E53" s="9">
        <v>201240</v>
      </c>
      <c r="F53" s="9">
        <v>193926</v>
      </c>
      <c r="G53" s="9">
        <f t="shared" si="0"/>
        <v>7314</v>
      </c>
    </row>
    <row r="54" spans="2:7" ht="14.25">
      <c r="B54" s="32"/>
      <c r="C54" s="32"/>
      <c r="D54" s="8" t="s">
        <v>58</v>
      </c>
      <c r="E54" s="9">
        <v>8867</v>
      </c>
      <c r="F54" s="9">
        <v>19702</v>
      </c>
      <c r="G54" s="9">
        <f t="shared" si="0"/>
        <v>-10835</v>
      </c>
    </row>
    <row r="55" spans="2:7" ht="14.25">
      <c r="B55" s="32"/>
      <c r="C55" s="32"/>
      <c r="D55" s="8" t="s">
        <v>40</v>
      </c>
      <c r="E55" s="9">
        <v>266208</v>
      </c>
      <c r="F55" s="9">
        <v>309766</v>
      </c>
      <c r="G55" s="9">
        <f t="shared" si="0"/>
        <v>-43558</v>
      </c>
    </row>
    <row r="56" spans="2:7" ht="14.25">
      <c r="B56" s="32"/>
      <c r="C56" s="32"/>
      <c r="D56" s="8" t="s">
        <v>41</v>
      </c>
      <c r="E56" s="9">
        <v>241556</v>
      </c>
      <c r="F56" s="9">
        <v>166442</v>
      </c>
      <c r="G56" s="9">
        <f t="shared" si="0"/>
        <v>75114</v>
      </c>
    </row>
    <row r="57" spans="2:7" ht="14.25">
      <c r="B57" s="32"/>
      <c r="C57" s="32"/>
      <c r="D57" s="8" t="s">
        <v>59</v>
      </c>
      <c r="E57" s="9">
        <v>6757200</v>
      </c>
      <c r="F57" s="9">
        <v>6757200</v>
      </c>
      <c r="G57" s="9">
        <f t="shared" si="0"/>
        <v>0</v>
      </c>
    </row>
    <row r="58" spans="2:7" ht="14.25">
      <c r="B58" s="32"/>
      <c r="C58" s="32"/>
      <c r="D58" s="8" t="s">
        <v>60</v>
      </c>
      <c r="E58" s="9">
        <v>351033</v>
      </c>
      <c r="F58" s="9">
        <v>339821</v>
      </c>
      <c r="G58" s="9">
        <f t="shared" si="0"/>
        <v>11212</v>
      </c>
    </row>
    <row r="59" spans="2:7" ht="14.25">
      <c r="B59" s="32"/>
      <c r="C59" s="32"/>
      <c r="D59" s="8" t="s">
        <v>61</v>
      </c>
      <c r="E59" s="9">
        <v>21762</v>
      </c>
      <c r="F59" s="9">
        <v>22842</v>
      </c>
      <c r="G59" s="9">
        <f t="shared" si="0"/>
        <v>-1080</v>
      </c>
    </row>
    <row r="60" spans="2:7" ht="14.25">
      <c r="B60" s="32"/>
      <c r="C60" s="32"/>
      <c r="D60" s="8" t="s">
        <v>62</v>
      </c>
      <c r="E60" s="9"/>
      <c r="F60" s="9"/>
      <c r="G60" s="9">
        <f t="shared" si="0"/>
        <v>0</v>
      </c>
    </row>
    <row r="61" spans="2:7" ht="14.25">
      <c r="B61" s="32"/>
      <c r="C61" s="32"/>
      <c r="D61" s="8" t="s">
        <v>63</v>
      </c>
      <c r="E61" s="9">
        <v>111000</v>
      </c>
      <c r="F61" s="9">
        <v>129000</v>
      </c>
      <c r="G61" s="9">
        <f t="shared" si="0"/>
        <v>-18000</v>
      </c>
    </row>
    <row r="62" spans="2:7" ht="14.25">
      <c r="B62" s="32"/>
      <c r="C62" s="32"/>
      <c r="D62" s="8" t="s">
        <v>45</v>
      </c>
      <c r="E62" s="9">
        <v>36063</v>
      </c>
      <c r="F62" s="9">
        <v>80476</v>
      </c>
      <c r="G62" s="9">
        <f t="shared" si="0"/>
        <v>-44413</v>
      </c>
    </row>
    <row r="63" spans="2:7" ht="14.25">
      <c r="B63" s="32"/>
      <c r="C63" s="32"/>
      <c r="D63" s="8" t="s">
        <v>64</v>
      </c>
      <c r="E63" s="9">
        <f>+E64</f>
        <v>10770763</v>
      </c>
      <c r="F63" s="9">
        <f>+F64</f>
        <v>10439246</v>
      </c>
      <c r="G63" s="9">
        <f t="shared" si="0"/>
        <v>331517</v>
      </c>
    </row>
    <row r="64" spans="2:7" ht="14.25">
      <c r="B64" s="32"/>
      <c r="C64" s="32"/>
      <c r="D64" s="8" t="s">
        <v>65</v>
      </c>
      <c r="E64" s="9">
        <f>+E65+E66+E67-E68</f>
        <v>10770763</v>
      </c>
      <c r="F64" s="9">
        <f>+F65+F66+F67-F68</f>
        <v>10439246</v>
      </c>
      <c r="G64" s="9">
        <f t="shared" si="0"/>
        <v>331517</v>
      </c>
    </row>
    <row r="65" spans="2:7" ht="14.25">
      <c r="B65" s="32"/>
      <c r="C65" s="32"/>
      <c r="D65" s="8" t="s">
        <v>66</v>
      </c>
      <c r="E65" s="9">
        <v>750834</v>
      </c>
      <c r="F65" s="9">
        <v>595196</v>
      </c>
      <c r="G65" s="9">
        <f t="shared" si="0"/>
        <v>155638</v>
      </c>
    </row>
    <row r="66" spans="2:7" ht="14.25">
      <c r="B66" s="32"/>
      <c r="C66" s="32"/>
      <c r="D66" s="8" t="s">
        <v>67</v>
      </c>
      <c r="E66" s="9">
        <v>10920955</v>
      </c>
      <c r="F66" s="9">
        <v>10594884</v>
      </c>
      <c r="G66" s="9">
        <f t="shared" si="0"/>
        <v>326071</v>
      </c>
    </row>
    <row r="67" spans="2:7" ht="14.25">
      <c r="B67" s="32"/>
      <c r="C67" s="32"/>
      <c r="D67" s="8" t="s">
        <v>68</v>
      </c>
      <c r="E67" s="9"/>
      <c r="F67" s="9"/>
      <c r="G67" s="9">
        <f t="shared" si="0"/>
        <v>0</v>
      </c>
    </row>
    <row r="68" spans="2:7" ht="14.25">
      <c r="B68" s="32"/>
      <c r="C68" s="32"/>
      <c r="D68" s="8" t="s">
        <v>69</v>
      </c>
      <c r="E68" s="9">
        <v>901026</v>
      </c>
      <c r="F68" s="9">
        <v>750834</v>
      </c>
      <c r="G68" s="9">
        <f t="shared" si="0"/>
        <v>150192</v>
      </c>
    </row>
    <row r="69" spans="2:7" ht="14.25">
      <c r="B69" s="32"/>
      <c r="C69" s="32"/>
      <c r="D69" s="8" t="s">
        <v>70</v>
      </c>
      <c r="E69" s="9">
        <v>1096851</v>
      </c>
      <c r="F69" s="9">
        <v>1246489</v>
      </c>
      <c r="G69" s="9">
        <f t="shared" si="0"/>
        <v>-149638</v>
      </c>
    </row>
    <row r="70" spans="2:7" ht="14.25">
      <c r="B70" s="32"/>
      <c r="C70" s="32"/>
      <c r="D70" s="8" t="s">
        <v>71</v>
      </c>
      <c r="E70" s="9">
        <v>-256327</v>
      </c>
      <c r="F70" s="9">
        <v>-361610</v>
      </c>
      <c r="G70" s="9">
        <f t="shared" si="0"/>
        <v>105283</v>
      </c>
    </row>
    <row r="71" spans="2:7" ht="14.25">
      <c r="B71" s="32"/>
      <c r="C71" s="32"/>
      <c r="D71" s="8" t="s">
        <v>72</v>
      </c>
      <c r="E71" s="9"/>
      <c r="F71" s="9"/>
      <c r="G71" s="9">
        <f t="shared" ref="G71:G134" si="1">E71-F71</f>
        <v>0</v>
      </c>
    </row>
    <row r="72" spans="2:7" ht="14.25">
      <c r="B72" s="32"/>
      <c r="C72" s="32"/>
      <c r="D72" s="8" t="s">
        <v>73</v>
      </c>
      <c r="E72" s="9"/>
      <c r="F72" s="9"/>
      <c r="G72" s="9">
        <f t="shared" si="1"/>
        <v>0</v>
      </c>
    </row>
    <row r="73" spans="2:7" ht="14.25">
      <c r="B73" s="32"/>
      <c r="C73" s="32"/>
      <c r="D73" s="8" t="s">
        <v>74</v>
      </c>
      <c r="E73" s="9"/>
      <c r="F73" s="9"/>
      <c r="G73" s="9">
        <f t="shared" si="1"/>
        <v>0</v>
      </c>
    </row>
    <row r="74" spans="2:7" ht="14.25">
      <c r="B74" s="32"/>
      <c r="C74" s="33"/>
      <c r="D74" s="10" t="s">
        <v>75</v>
      </c>
      <c r="E74" s="11">
        <f>+E20+E28+E41+E63+E69+E70+E71+E72+E73</f>
        <v>61613119</v>
      </c>
      <c r="F74" s="11">
        <f>+F20+F28+F41+F63+F69+F70+F71+F72+F73</f>
        <v>60536023</v>
      </c>
      <c r="G74" s="11">
        <f t="shared" si="1"/>
        <v>1077096</v>
      </c>
    </row>
    <row r="75" spans="2:7" ht="14.25">
      <c r="B75" s="33"/>
      <c r="C75" s="12" t="s">
        <v>76</v>
      </c>
      <c r="D75" s="13"/>
      <c r="E75" s="14">
        <f xml:space="preserve"> +E19 - E74</f>
        <v>2592259</v>
      </c>
      <c r="F75" s="14">
        <f xml:space="preserve"> +F19 - F74</f>
        <v>2561749</v>
      </c>
      <c r="G75" s="14">
        <f t="shared" si="1"/>
        <v>30510</v>
      </c>
    </row>
    <row r="76" spans="2:7" ht="14.25">
      <c r="B76" s="31" t="s">
        <v>77</v>
      </c>
      <c r="C76" s="31" t="s">
        <v>9</v>
      </c>
      <c r="D76" s="8" t="s">
        <v>78</v>
      </c>
      <c r="E76" s="9">
        <v>766</v>
      </c>
      <c r="F76" s="9">
        <v>2103</v>
      </c>
      <c r="G76" s="9">
        <f t="shared" si="1"/>
        <v>-1337</v>
      </c>
    </row>
    <row r="77" spans="2:7" ht="14.25">
      <c r="B77" s="32"/>
      <c r="C77" s="32"/>
      <c r="D77" s="8" t="s">
        <v>79</v>
      </c>
      <c r="E77" s="9">
        <f>+E78+E79</f>
        <v>30000</v>
      </c>
      <c r="F77" s="9">
        <f>+F78+F79</f>
        <v>124295</v>
      </c>
      <c r="G77" s="9">
        <f t="shared" si="1"/>
        <v>-94295</v>
      </c>
    </row>
    <row r="78" spans="2:7" ht="14.25">
      <c r="B78" s="32"/>
      <c r="C78" s="32"/>
      <c r="D78" s="8" t="s">
        <v>80</v>
      </c>
      <c r="E78" s="9">
        <v>30000</v>
      </c>
      <c r="F78" s="9">
        <v>63500</v>
      </c>
      <c r="G78" s="9">
        <f t="shared" si="1"/>
        <v>-33500</v>
      </c>
    </row>
    <row r="79" spans="2:7" ht="14.25">
      <c r="B79" s="32"/>
      <c r="C79" s="32"/>
      <c r="D79" s="8" t="s">
        <v>81</v>
      </c>
      <c r="E79" s="9"/>
      <c r="F79" s="9">
        <v>60795</v>
      </c>
      <c r="G79" s="9">
        <f t="shared" si="1"/>
        <v>-60795</v>
      </c>
    </row>
    <row r="80" spans="2:7" ht="14.25">
      <c r="B80" s="32"/>
      <c r="C80" s="33"/>
      <c r="D80" s="10" t="s">
        <v>82</v>
      </c>
      <c r="E80" s="11">
        <f>+E76+E77</f>
        <v>30766</v>
      </c>
      <c r="F80" s="11">
        <f>+F76+F77</f>
        <v>126398</v>
      </c>
      <c r="G80" s="11">
        <f t="shared" si="1"/>
        <v>-95632</v>
      </c>
    </row>
    <row r="81" spans="2:7" ht="14.25">
      <c r="B81" s="32"/>
      <c r="C81" s="31" t="s">
        <v>24</v>
      </c>
      <c r="D81" s="8" t="s">
        <v>83</v>
      </c>
      <c r="E81" s="9"/>
      <c r="F81" s="9"/>
      <c r="G81" s="9">
        <f t="shared" si="1"/>
        <v>0</v>
      </c>
    </row>
    <row r="82" spans="2:7" ht="14.25">
      <c r="B82" s="32"/>
      <c r="C82" s="32"/>
      <c r="D82" s="8" t="s">
        <v>84</v>
      </c>
      <c r="E82" s="9">
        <f>+E83+E84+E85</f>
        <v>0</v>
      </c>
      <c r="F82" s="9">
        <f>+F83+F84+F85</f>
        <v>0</v>
      </c>
      <c r="G82" s="9">
        <f t="shared" si="1"/>
        <v>0</v>
      </c>
    </row>
    <row r="83" spans="2:7" ht="14.25">
      <c r="B83" s="32"/>
      <c r="C83" s="32"/>
      <c r="D83" s="8" t="s">
        <v>85</v>
      </c>
      <c r="E83" s="9"/>
      <c r="F83" s="9"/>
      <c r="G83" s="9">
        <f t="shared" si="1"/>
        <v>0</v>
      </c>
    </row>
    <row r="84" spans="2:7" ht="14.25">
      <c r="B84" s="32"/>
      <c r="C84" s="32"/>
      <c r="D84" s="8" t="s">
        <v>86</v>
      </c>
      <c r="E84" s="9"/>
      <c r="F84" s="9"/>
      <c r="G84" s="9">
        <f t="shared" si="1"/>
        <v>0</v>
      </c>
    </row>
    <row r="85" spans="2:7" ht="14.25">
      <c r="B85" s="32"/>
      <c r="C85" s="32"/>
      <c r="D85" s="8" t="s">
        <v>87</v>
      </c>
      <c r="E85" s="9"/>
      <c r="F85" s="9"/>
      <c r="G85" s="9">
        <f t="shared" si="1"/>
        <v>0</v>
      </c>
    </row>
    <row r="86" spans="2:7" ht="14.25">
      <c r="B86" s="32"/>
      <c r="C86" s="33"/>
      <c r="D86" s="10" t="s">
        <v>88</v>
      </c>
      <c r="E86" s="11">
        <f>+E81+E82</f>
        <v>0</v>
      </c>
      <c r="F86" s="11">
        <f>+F81+F82</f>
        <v>0</v>
      </c>
      <c r="G86" s="11">
        <f t="shared" si="1"/>
        <v>0</v>
      </c>
    </row>
    <row r="87" spans="2:7" ht="14.25">
      <c r="B87" s="33"/>
      <c r="C87" s="12" t="s">
        <v>89</v>
      </c>
      <c r="D87" s="15"/>
      <c r="E87" s="16">
        <f xml:space="preserve"> +E80 - E86</f>
        <v>30766</v>
      </c>
      <c r="F87" s="16">
        <f xml:space="preserve"> +F80 - F86</f>
        <v>126398</v>
      </c>
      <c r="G87" s="16">
        <f t="shared" si="1"/>
        <v>-95632</v>
      </c>
    </row>
    <row r="88" spans="2:7" ht="14.25">
      <c r="B88" s="12" t="s">
        <v>90</v>
      </c>
      <c r="C88" s="17"/>
      <c r="D88" s="13"/>
      <c r="E88" s="14">
        <f xml:space="preserve"> +E75 +E87</f>
        <v>2623025</v>
      </c>
      <c r="F88" s="14">
        <f xml:space="preserve"> +F75 +F87</f>
        <v>2688147</v>
      </c>
      <c r="G88" s="14">
        <f t="shared" si="1"/>
        <v>-65122</v>
      </c>
    </row>
    <row r="89" spans="2:7" ht="14.25">
      <c r="B89" s="31" t="s">
        <v>91</v>
      </c>
      <c r="C89" s="31" t="s">
        <v>9</v>
      </c>
      <c r="D89" s="8" t="s">
        <v>92</v>
      </c>
      <c r="E89" s="9">
        <f>+E90+E91+E92</f>
        <v>0</v>
      </c>
      <c r="F89" s="9">
        <f>+F90+F91+F92</f>
        <v>100000</v>
      </c>
      <c r="G89" s="9">
        <f t="shared" si="1"/>
        <v>-100000</v>
      </c>
    </row>
    <row r="90" spans="2:7" ht="14.25">
      <c r="B90" s="32"/>
      <c r="C90" s="32"/>
      <c r="D90" s="8" t="s">
        <v>93</v>
      </c>
      <c r="E90" s="9"/>
      <c r="F90" s="9">
        <v>100000</v>
      </c>
      <c r="G90" s="9">
        <f t="shared" si="1"/>
        <v>-100000</v>
      </c>
    </row>
    <row r="91" spans="2:7" ht="14.25">
      <c r="B91" s="32"/>
      <c r="C91" s="32"/>
      <c r="D91" s="8" t="s">
        <v>94</v>
      </c>
      <c r="E91" s="9"/>
      <c r="F91" s="9"/>
      <c r="G91" s="9">
        <f t="shared" si="1"/>
        <v>0</v>
      </c>
    </row>
    <row r="92" spans="2:7" ht="14.25">
      <c r="B92" s="32"/>
      <c r="C92" s="32"/>
      <c r="D92" s="8" t="s">
        <v>95</v>
      </c>
      <c r="E92" s="9"/>
      <c r="F92" s="9"/>
      <c r="G92" s="9">
        <f t="shared" si="1"/>
        <v>0</v>
      </c>
    </row>
    <row r="93" spans="2:7" ht="14.25">
      <c r="B93" s="32"/>
      <c r="C93" s="32"/>
      <c r="D93" s="8" t="s">
        <v>96</v>
      </c>
      <c r="E93" s="9">
        <f>+E94+E95</f>
        <v>0</v>
      </c>
      <c r="F93" s="9">
        <f>+F94+F95</f>
        <v>0</v>
      </c>
      <c r="G93" s="9">
        <f t="shared" si="1"/>
        <v>0</v>
      </c>
    </row>
    <row r="94" spans="2:7" ht="14.25">
      <c r="B94" s="32"/>
      <c r="C94" s="32"/>
      <c r="D94" s="8" t="s">
        <v>97</v>
      </c>
      <c r="E94" s="9"/>
      <c r="F94" s="9"/>
      <c r="G94" s="9">
        <f t="shared" si="1"/>
        <v>0</v>
      </c>
    </row>
    <row r="95" spans="2:7" ht="14.25">
      <c r="B95" s="32"/>
      <c r="C95" s="32"/>
      <c r="D95" s="8" t="s">
        <v>98</v>
      </c>
      <c r="E95" s="9"/>
      <c r="F95" s="9"/>
      <c r="G95" s="9">
        <f t="shared" si="1"/>
        <v>0</v>
      </c>
    </row>
    <row r="96" spans="2:7" ht="14.25">
      <c r="B96" s="32"/>
      <c r="C96" s="32"/>
      <c r="D96" s="8" t="s">
        <v>99</v>
      </c>
      <c r="E96" s="9"/>
      <c r="F96" s="9"/>
      <c r="G96" s="9">
        <f t="shared" si="1"/>
        <v>0</v>
      </c>
    </row>
    <row r="97" spans="2:7" ht="14.25">
      <c r="B97" s="32"/>
      <c r="C97" s="32"/>
      <c r="D97" s="8" t="s">
        <v>100</v>
      </c>
      <c r="E97" s="9">
        <f>+E98+E99+E100+E101</f>
        <v>0</v>
      </c>
      <c r="F97" s="9">
        <f>+F98+F99+F100+F101</f>
        <v>0</v>
      </c>
      <c r="G97" s="9">
        <f t="shared" si="1"/>
        <v>0</v>
      </c>
    </row>
    <row r="98" spans="2:7" ht="14.25">
      <c r="B98" s="32"/>
      <c r="C98" s="32"/>
      <c r="D98" s="8" t="s">
        <v>101</v>
      </c>
      <c r="E98" s="9"/>
      <c r="F98" s="9"/>
      <c r="G98" s="9">
        <f t="shared" si="1"/>
        <v>0</v>
      </c>
    </row>
    <row r="99" spans="2:7" ht="14.25">
      <c r="B99" s="32"/>
      <c r="C99" s="32"/>
      <c r="D99" s="8" t="s">
        <v>102</v>
      </c>
      <c r="E99" s="9"/>
      <c r="F99" s="9"/>
      <c r="G99" s="9">
        <f t="shared" si="1"/>
        <v>0</v>
      </c>
    </row>
    <row r="100" spans="2:7" ht="14.25">
      <c r="B100" s="32"/>
      <c r="C100" s="32"/>
      <c r="D100" s="8" t="s">
        <v>103</v>
      </c>
      <c r="E100" s="9"/>
      <c r="F100" s="9"/>
      <c r="G100" s="9">
        <f t="shared" si="1"/>
        <v>0</v>
      </c>
    </row>
    <row r="101" spans="2:7" ht="14.25">
      <c r="B101" s="32"/>
      <c r="C101" s="32"/>
      <c r="D101" s="8" t="s">
        <v>104</v>
      </c>
      <c r="E101" s="9"/>
      <c r="F101" s="9"/>
      <c r="G101" s="9">
        <f t="shared" si="1"/>
        <v>0</v>
      </c>
    </row>
    <row r="102" spans="2:7" ht="14.25">
      <c r="B102" s="32"/>
      <c r="C102" s="32"/>
      <c r="D102" s="8" t="s">
        <v>105</v>
      </c>
      <c r="E102" s="9">
        <f>+E103+E104</f>
        <v>0</v>
      </c>
      <c r="F102" s="9">
        <f>+F103+F104</f>
        <v>0</v>
      </c>
      <c r="G102" s="9">
        <f t="shared" si="1"/>
        <v>0</v>
      </c>
    </row>
    <row r="103" spans="2:7" ht="14.25">
      <c r="B103" s="32"/>
      <c r="C103" s="32"/>
      <c r="D103" s="8" t="s">
        <v>106</v>
      </c>
      <c r="E103" s="9"/>
      <c r="F103" s="9"/>
      <c r="G103" s="9">
        <f t="shared" si="1"/>
        <v>0</v>
      </c>
    </row>
    <row r="104" spans="2:7" ht="14.25">
      <c r="B104" s="32"/>
      <c r="C104" s="32"/>
      <c r="D104" s="8" t="s">
        <v>107</v>
      </c>
      <c r="E104" s="9"/>
      <c r="F104" s="9"/>
      <c r="G104" s="9">
        <f t="shared" si="1"/>
        <v>0</v>
      </c>
    </row>
    <row r="105" spans="2:7" ht="14.25">
      <c r="B105" s="32"/>
      <c r="C105" s="32"/>
      <c r="D105" s="8" t="s">
        <v>108</v>
      </c>
      <c r="E105" s="9"/>
      <c r="F105" s="9"/>
      <c r="G105" s="9">
        <f t="shared" si="1"/>
        <v>0</v>
      </c>
    </row>
    <row r="106" spans="2:7" ht="14.25">
      <c r="B106" s="32"/>
      <c r="C106" s="32"/>
      <c r="D106" s="8" t="s">
        <v>109</v>
      </c>
      <c r="E106" s="9"/>
      <c r="F106" s="9"/>
      <c r="G106" s="9">
        <f t="shared" si="1"/>
        <v>0</v>
      </c>
    </row>
    <row r="107" spans="2:7" ht="14.25">
      <c r="B107" s="32"/>
      <c r="C107" s="32"/>
      <c r="D107" s="8" t="s">
        <v>110</v>
      </c>
      <c r="E107" s="9"/>
      <c r="F107" s="9"/>
      <c r="G107" s="9">
        <f t="shared" si="1"/>
        <v>0</v>
      </c>
    </row>
    <row r="108" spans="2:7" ht="14.25">
      <c r="B108" s="32"/>
      <c r="C108" s="32"/>
      <c r="D108" s="8" t="s">
        <v>111</v>
      </c>
      <c r="E108" s="9"/>
      <c r="F108" s="9"/>
      <c r="G108" s="9">
        <f t="shared" si="1"/>
        <v>0</v>
      </c>
    </row>
    <row r="109" spans="2:7" ht="14.25">
      <c r="B109" s="32"/>
      <c r="C109" s="32"/>
      <c r="D109" s="8" t="s">
        <v>112</v>
      </c>
      <c r="E109" s="9">
        <f>+E110+E111</f>
        <v>0</v>
      </c>
      <c r="F109" s="9">
        <f>+F110+F111</f>
        <v>0</v>
      </c>
      <c r="G109" s="9">
        <f t="shared" si="1"/>
        <v>0</v>
      </c>
    </row>
    <row r="110" spans="2:7" ht="14.25">
      <c r="B110" s="32"/>
      <c r="C110" s="32"/>
      <c r="D110" s="8" t="s">
        <v>113</v>
      </c>
      <c r="E110" s="9"/>
      <c r="F110" s="9"/>
      <c r="G110" s="9">
        <f t="shared" si="1"/>
        <v>0</v>
      </c>
    </row>
    <row r="111" spans="2:7" ht="14.25">
      <c r="B111" s="32"/>
      <c r="C111" s="32"/>
      <c r="D111" s="8" t="s">
        <v>114</v>
      </c>
      <c r="E111" s="9"/>
      <c r="F111" s="9"/>
      <c r="G111" s="9">
        <f t="shared" si="1"/>
        <v>0</v>
      </c>
    </row>
    <row r="112" spans="2:7" ht="14.25">
      <c r="B112" s="32"/>
      <c r="C112" s="33"/>
      <c r="D112" s="10" t="s">
        <v>115</v>
      </c>
      <c r="E112" s="11">
        <f>+E89+E93+E96+E97+E102+E105+E106+E107+E108+E109</f>
        <v>0</v>
      </c>
      <c r="F112" s="11">
        <f>+F89+F93+F96+F97+F102+F105+F106+F107+F108+F109</f>
        <v>100000</v>
      </c>
      <c r="G112" s="11">
        <f t="shared" si="1"/>
        <v>-100000</v>
      </c>
    </row>
    <row r="113" spans="2:7" ht="14.25">
      <c r="B113" s="32"/>
      <c r="C113" s="31" t="s">
        <v>24</v>
      </c>
      <c r="D113" s="8" t="s">
        <v>116</v>
      </c>
      <c r="E113" s="9"/>
      <c r="F113" s="9"/>
      <c r="G113" s="9">
        <f t="shared" si="1"/>
        <v>0</v>
      </c>
    </row>
    <row r="114" spans="2:7" ht="14.25">
      <c r="B114" s="32"/>
      <c r="C114" s="32"/>
      <c r="D114" s="8" t="s">
        <v>117</v>
      </c>
      <c r="E114" s="9"/>
      <c r="F114" s="9"/>
      <c r="G114" s="9">
        <f t="shared" si="1"/>
        <v>0</v>
      </c>
    </row>
    <row r="115" spans="2:7" ht="14.25">
      <c r="B115" s="32"/>
      <c r="C115" s="32"/>
      <c r="D115" s="8" t="s">
        <v>118</v>
      </c>
      <c r="E115" s="9">
        <f>+E116+E117+E118+E119</f>
        <v>1</v>
      </c>
      <c r="F115" s="9">
        <f>+F116+F117+F118+F119</f>
        <v>0</v>
      </c>
      <c r="G115" s="9">
        <f t="shared" si="1"/>
        <v>1</v>
      </c>
    </row>
    <row r="116" spans="2:7" ht="14.25">
      <c r="B116" s="32"/>
      <c r="C116" s="32"/>
      <c r="D116" s="8" t="s">
        <v>119</v>
      </c>
      <c r="E116" s="9"/>
      <c r="F116" s="9"/>
      <c r="G116" s="9">
        <f t="shared" si="1"/>
        <v>0</v>
      </c>
    </row>
    <row r="117" spans="2:7" ht="14.25">
      <c r="B117" s="32"/>
      <c r="C117" s="32"/>
      <c r="D117" s="8" t="s">
        <v>120</v>
      </c>
      <c r="E117" s="9"/>
      <c r="F117" s="9"/>
      <c r="G117" s="9">
        <f t="shared" si="1"/>
        <v>0</v>
      </c>
    </row>
    <row r="118" spans="2:7" ht="14.25">
      <c r="B118" s="32"/>
      <c r="C118" s="32"/>
      <c r="D118" s="8" t="s">
        <v>121</v>
      </c>
      <c r="E118" s="9">
        <v>1</v>
      </c>
      <c r="F118" s="9"/>
      <c r="G118" s="9">
        <f t="shared" si="1"/>
        <v>1</v>
      </c>
    </row>
    <row r="119" spans="2:7" ht="14.25">
      <c r="B119" s="32"/>
      <c r="C119" s="32"/>
      <c r="D119" s="8" t="s">
        <v>122</v>
      </c>
      <c r="E119" s="9"/>
      <c r="F119" s="9"/>
      <c r="G119" s="9">
        <f t="shared" si="1"/>
        <v>0</v>
      </c>
    </row>
    <row r="120" spans="2:7" ht="14.25">
      <c r="B120" s="32"/>
      <c r="C120" s="32"/>
      <c r="D120" s="8" t="s">
        <v>123</v>
      </c>
      <c r="E120" s="9"/>
      <c r="F120" s="9"/>
      <c r="G120" s="9">
        <f t="shared" si="1"/>
        <v>0</v>
      </c>
    </row>
    <row r="121" spans="2:7" ht="14.25">
      <c r="B121" s="32"/>
      <c r="C121" s="32"/>
      <c r="D121" s="8" t="s">
        <v>124</v>
      </c>
      <c r="E121" s="9"/>
      <c r="F121" s="9">
        <v>316000</v>
      </c>
      <c r="G121" s="9">
        <f t="shared" si="1"/>
        <v>-316000</v>
      </c>
    </row>
    <row r="122" spans="2:7" ht="14.25">
      <c r="B122" s="32"/>
      <c r="C122" s="32"/>
      <c r="D122" s="8" t="s">
        <v>125</v>
      </c>
      <c r="E122" s="9"/>
      <c r="F122" s="9"/>
      <c r="G122" s="9">
        <f t="shared" si="1"/>
        <v>0</v>
      </c>
    </row>
    <row r="123" spans="2:7" ht="14.25">
      <c r="B123" s="32"/>
      <c r="C123" s="32"/>
      <c r="D123" s="8" t="s">
        <v>126</v>
      </c>
      <c r="E123" s="9"/>
      <c r="F123" s="9"/>
      <c r="G123" s="9">
        <f t="shared" si="1"/>
        <v>0</v>
      </c>
    </row>
    <row r="124" spans="2:7" ht="14.25">
      <c r="B124" s="32"/>
      <c r="C124" s="32"/>
      <c r="D124" s="8" t="s">
        <v>127</v>
      </c>
      <c r="E124" s="9">
        <v>6990000</v>
      </c>
      <c r="F124" s="9">
        <v>7025000</v>
      </c>
      <c r="G124" s="9">
        <f t="shared" si="1"/>
        <v>-35000</v>
      </c>
    </row>
    <row r="125" spans="2:7" ht="14.25">
      <c r="B125" s="32"/>
      <c r="C125" s="32"/>
      <c r="D125" s="8" t="s">
        <v>128</v>
      </c>
      <c r="E125" s="9"/>
      <c r="F125" s="9"/>
      <c r="G125" s="9">
        <f t="shared" si="1"/>
        <v>0</v>
      </c>
    </row>
    <row r="126" spans="2:7" ht="14.25">
      <c r="B126" s="32"/>
      <c r="C126" s="32"/>
      <c r="D126" s="8" t="s">
        <v>129</v>
      </c>
      <c r="E126" s="9"/>
      <c r="F126" s="9"/>
      <c r="G126" s="9">
        <f t="shared" si="1"/>
        <v>0</v>
      </c>
    </row>
    <row r="127" spans="2:7" ht="14.25">
      <c r="B127" s="32"/>
      <c r="C127" s="32"/>
      <c r="D127" s="8" t="s">
        <v>130</v>
      </c>
      <c r="E127" s="9"/>
      <c r="F127" s="9"/>
      <c r="G127" s="9">
        <f t="shared" si="1"/>
        <v>0</v>
      </c>
    </row>
    <row r="128" spans="2:7" ht="14.25">
      <c r="B128" s="32"/>
      <c r="C128" s="33"/>
      <c r="D128" s="10" t="s">
        <v>131</v>
      </c>
      <c r="E128" s="11">
        <f>+E113+E114+E115+E120+E121+E122+E123+E124+E125+E126+E127</f>
        <v>6990001</v>
      </c>
      <c r="F128" s="11">
        <f>+F113+F114+F115+F120+F121+F122+F123+F124+F125+F126+F127</f>
        <v>7341000</v>
      </c>
      <c r="G128" s="11">
        <f t="shared" si="1"/>
        <v>-350999</v>
      </c>
    </row>
    <row r="129" spans="2:7" ht="14.25">
      <c r="B129" s="33"/>
      <c r="C129" s="18" t="s">
        <v>132</v>
      </c>
      <c r="D129" s="19"/>
      <c r="E129" s="20">
        <f xml:space="preserve"> +E112 - E128</f>
        <v>-6990001</v>
      </c>
      <c r="F129" s="20">
        <f xml:space="preserve"> +F112 - F128</f>
        <v>-7241000</v>
      </c>
      <c r="G129" s="20">
        <f t="shared" si="1"/>
        <v>250999</v>
      </c>
    </row>
    <row r="130" spans="2:7" ht="14.25">
      <c r="B130" s="12" t="s">
        <v>133</v>
      </c>
      <c r="C130" s="21"/>
      <c r="D130" s="22"/>
      <c r="E130" s="23">
        <f xml:space="preserve"> +E88 +E129</f>
        <v>-4366976</v>
      </c>
      <c r="F130" s="23">
        <f xml:space="preserve"> +F88 +F129</f>
        <v>-4552853</v>
      </c>
      <c r="G130" s="23">
        <f t="shared" si="1"/>
        <v>185877</v>
      </c>
    </row>
    <row r="131" spans="2:7" ht="14.25">
      <c r="B131" s="34" t="s">
        <v>134</v>
      </c>
      <c r="C131" s="21" t="s">
        <v>135</v>
      </c>
      <c r="D131" s="22"/>
      <c r="E131" s="23">
        <v>20738376</v>
      </c>
      <c r="F131" s="23">
        <v>21291229</v>
      </c>
      <c r="G131" s="23">
        <f t="shared" si="1"/>
        <v>-552853</v>
      </c>
    </row>
    <row r="132" spans="2:7" ht="14.25">
      <c r="B132" s="35"/>
      <c r="C132" s="21" t="s">
        <v>136</v>
      </c>
      <c r="D132" s="22"/>
      <c r="E132" s="23">
        <f xml:space="preserve"> +E130 +E131</f>
        <v>16371400</v>
      </c>
      <c r="F132" s="23">
        <f xml:space="preserve"> +F130 +F131</f>
        <v>16738376</v>
      </c>
      <c r="G132" s="23">
        <f t="shared" si="1"/>
        <v>-366976</v>
      </c>
    </row>
    <row r="133" spans="2:7" ht="14.25">
      <c r="B133" s="35"/>
      <c r="C133" s="21" t="s">
        <v>137</v>
      </c>
      <c r="D133" s="22"/>
      <c r="E133" s="23"/>
      <c r="F133" s="23"/>
      <c r="G133" s="23">
        <f t="shared" si="1"/>
        <v>0</v>
      </c>
    </row>
    <row r="134" spans="2:7" ht="14.25">
      <c r="B134" s="35"/>
      <c r="C134" s="21" t="s">
        <v>138</v>
      </c>
      <c r="D134" s="22"/>
      <c r="E134" s="23">
        <f>+E135+E136+E137</f>
        <v>3500000</v>
      </c>
      <c r="F134" s="23">
        <f>+F135+F136+F137</f>
        <v>4100000</v>
      </c>
      <c r="G134" s="23">
        <f t="shared" si="1"/>
        <v>-600000</v>
      </c>
    </row>
    <row r="135" spans="2:7" ht="14.25">
      <c r="B135" s="35"/>
      <c r="C135" s="24" t="s">
        <v>139</v>
      </c>
      <c r="D135" s="19"/>
      <c r="E135" s="20"/>
      <c r="F135" s="20">
        <v>300000</v>
      </c>
      <c r="G135" s="20">
        <f t="shared" ref="G135:G142" si="2">E135-F135</f>
        <v>-300000</v>
      </c>
    </row>
    <row r="136" spans="2:7" ht="14.25">
      <c r="B136" s="35"/>
      <c r="C136" s="24" t="s">
        <v>140</v>
      </c>
      <c r="D136" s="19"/>
      <c r="E136" s="20"/>
      <c r="F136" s="20"/>
      <c r="G136" s="20">
        <f t="shared" si="2"/>
        <v>0</v>
      </c>
    </row>
    <row r="137" spans="2:7" ht="14.25">
      <c r="B137" s="35"/>
      <c r="C137" s="24" t="s">
        <v>141</v>
      </c>
      <c r="D137" s="19"/>
      <c r="E137" s="20">
        <v>3500000</v>
      </c>
      <c r="F137" s="20">
        <v>3800000</v>
      </c>
      <c r="G137" s="20">
        <f t="shared" si="2"/>
        <v>-300000</v>
      </c>
    </row>
    <row r="138" spans="2:7" ht="14.25">
      <c r="B138" s="35"/>
      <c r="C138" s="21" t="s">
        <v>142</v>
      </c>
      <c r="D138" s="22"/>
      <c r="E138" s="23">
        <f>+E139+E140+E141</f>
        <v>264600</v>
      </c>
      <c r="F138" s="23">
        <f>+F139+F140+F141</f>
        <v>100000</v>
      </c>
      <c r="G138" s="23">
        <f t="shared" si="2"/>
        <v>164600</v>
      </c>
    </row>
    <row r="139" spans="2:7" ht="14.25">
      <c r="B139" s="35"/>
      <c r="C139" s="24" t="s">
        <v>143</v>
      </c>
      <c r="D139" s="19"/>
      <c r="E139" s="20">
        <v>264600</v>
      </c>
      <c r="F139" s="20">
        <v>100000</v>
      </c>
      <c r="G139" s="20">
        <f t="shared" si="2"/>
        <v>164600</v>
      </c>
    </row>
    <row r="140" spans="2:7" ht="14.25">
      <c r="B140" s="35"/>
      <c r="C140" s="24" t="s">
        <v>144</v>
      </c>
      <c r="D140" s="19"/>
      <c r="E140" s="20"/>
      <c r="F140" s="20"/>
      <c r="G140" s="20">
        <f t="shared" si="2"/>
        <v>0</v>
      </c>
    </row>
    <row r="141" spans="2:7" ht="14.25">
      <c r="B141" s="35"/>
      <c r="C141" s="24" t="s">
        <v>145</v>
      </c>
      <c r="D141" s="19"/>
      <c r="E141" s="20"/>
      <c r="F141" s="20"/>
      <c r="G141" s="20">
        <f t="shared" si="2"/>
        <v>0</v>
      </c>
    </row>
    <row r="142" spans="2:7" ht="14.25">
      <c r="B142" s="36"/>
      <c r="C142" s="21" t="s">
        <v>176</v>
      </c>
      <c r="D142" s="22"/>
      <c r="E142" s="23">
        <f xml:space="preserve"> +E132 +E133 +E134 - E138</f>
        <v>19606800</v>
      </c>
      <c r="F142" s="23">
        <f xml:space="preserve"> +F132 +F133 +F134 - F138</f>
        <v>20738376</v>
      </c>
      <c r="G142" s="23">
        <f t="shared" si="2"/>
        <v>-1131576</v>
      </c>
    </row>
  </sheetData>
  <mergeCells count="13">
    <mergeCell ref="B131:B142"/>
    <mergeCell ref="B76:B87"/>
    <mergeCell ref="C76:C80"/>
    <mergeCell ref="C81:C86"/>
    <mergeCell ref="B89:B129"/>
    <mergeCell ref="C89:C112"/>
    <mergeCell ref="C113:C128"/>
    <mergeCell ref="B2:G2"/>
    <mergeCell ref="B3:G3"/>
    <mergeCell ref="B5:D5"/>
    <mergeCell ref="B6:B75"/>
    <mergeCell ref="C6:C19"/>
    <mergeCell ref="C20:C74"/>
  </mergeCells>
  <phoneticPr fontId="2"/>
  <pageMargins left="0.70866141732283472" right="0.70866141732283472" top="0.74803149606299213" bottom="0.78740157480314965" header="0.31496062992125984" footer="0.31496062992125984"/>
  <pageSetup paperSize="9" scale="70" fitToHeight="0" orientation="portrait" verticalDpi="0" r:id="rId1"/>
  <rowBreaks count="1" manualBreakCount="1">
    <brk id="7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2"/>
  <sheetViews>
    <sheetView showGridLines="0" topLeftCell="A40" workbookViewId="0">
      <selection activeCell="C143" sqref="C143"/>
    </sheetView>
  </sheetViews>
  <sheetFormatPr defaultRowHeight="13.5"/>
  <cols>
    <col min="1" max="3" width="2.875" customWidth="1"/>
    <col min="4" max="4" width="51.25" customWidth="1"/>
    <col min="5" max="7" width="20.75" customWidth="1"/>
  </cols>
  <sheetData>
    <row r="1" spans="2:7" ht="21">
      <c r="B1" s="25" t="s">
        <v>177</v>
      </c>
      <c r="C1" s="1"/>
      <c r="D1" s="1"/>
      <c r="E1" s="2"/>
      <c r="F1" s="2"/>
      <c r="G1" s="3" t="s">
        <v>0</v>
      </c>
    </row>
    <row r="2" spans="2:7" ht="21">
      <c r="B2" s="28" t="s">
        <v>166</v>
      </c>
      <c r="C2" s="28"/>
      <c r="D2" s="28"/>
      <c r="E2" s="28"/>
      <c r="F2" s="28"/>
      <c r="G2" s="28"/>
    </row>
    <row r="3" spans="2:7" ht="21">
      <c r="B3" s="29" t="s">
        <v>167</v>
      </c>
      <c r="C3" s="29"/>
      <c r="D3" s="29"/>
      <c r="E3" s="29"/>
      <c r="F3" s="29"/>
      <c r="G3" s="29"/>
    </row>
    <row r="4" spans="2:7" ht="15.75">
      <c r="B4" s="4"/>
      <c r="C4" s="4"/>
      <c r="D4" s="4"/>
      <c r="E4" s="4"/>
      <c r="F4" s="2"/>
      <c r="G4" s="4" t="s">
        <v>168</v>
      </c>
    </row>
    <row r="5" spans="2:7" ht="14.25">
      <c r="B5" s="30" t="s">
        <v>4</v>
      </c>
      <c r="C5" s="30"/>
      <c r="D5" s="30"/>
      <c r="E5" s="5" t="s">
        <v>5</v>
      </c>
      <c r="F5" s="5" t="s">
        <v>6</v>
      </c>
      <c r="G5" s="5" t="s">
        <v>169</v>
      </c>
    </row>
    <row r="6" spans="2:7" ht="14.25">
      <c r="B6" s="31" t="s">
        <v>8</v>
      </c>
      <c r="C6" s="31" t="s">
        <v>9</v>
      </c>
      <c r="D6" s="6" t="s">
        <v>10</v>
      </c>
      <c r="E6" s="7">
        <f>+E7</f>
        <v>6966365</v>
      </c>
      <c r="F6" s="7">
        <f>+F7</f>
        <v>6800709</v>
      </c>
      <c r="G6" s="7">
        <f>E6-F6</f>
        <v>165656</v>
      </c>
    </row>
    <row r="7" spans="2:7" ht="14.25">
      <c r="B7" s="32"/>
      <c r="C7" s="32"/>
      <c r="D7" s="8" t="s">
        <v>11</v>
      </c>
      <c r="E7" s="9">
        <f>+E8</f>
        <v>6966365</v>
      </c>
      <c r="F7" s="9">
        <f>+F8</f>
        <v>6800709</v>
      </c>
      <c r="G7" s="9">
        <f t="shared" ref="G7:G70" si="0">E7-F7</f>
        <v>165656</v>
      </c>
    </row>
    <row r="8" spans="2:7" ht="14.25">
      <c r="B8" s="32"/>
      <c r="C8" s="32"/>
      <c r="D8" s="8" t="s">
        <v>12</v>
      </c>
      <c r="E8" s="9">
        <v>6966365</v>
      </c>
      <c r="F8" s="9">
        <v>6800709</v>
      </c>
      <c r="G8" s="9">
        <f t="shared" si="0"/>
        <v>165656</v>
      </c>
    </row>
    <row r="9" spans="2:7" ht="14.25">
      <c r="B9" s="32"/>
      <c r="C9" s="32"/>
      <c r="D9" s="8" t="s">
        <v>13</v>
      </c>
      <c r="E9" s="9">
        <f>+E10+E14+E15</f>
        <v>37660123</v>
      </c>
      <c r="F9" s="9">
        <f>+F10+F14+F15</f>
        <v>37805714</v>
      </c>
      <c r="G9" s="9">
        <f t="shared" si="0"/>
        <v>-145591</v>
      </c>
    </row>
    <row r="10" spans="2:7" ht="14.25">
      <c r="B10" s="32"/>
      <c r="C10" s="32"/>
      <c r="D10" s="8" t="s">
        <v>14</v>
      </c>
      <c r="E10" s="9">
        <f>+E11+E12+E13</f>
        <v>37660123</v>
      </c>
      <c r="F10" s="9">
        <f>+F11+F12+F13</f>
        <v>37805714</v>
      </c>
      <c r="G10" s="9">
        <f t="shared" si="0"/>
        <v>-145591</v>
      </c>
    </row>
    <row r="11" spans="2:7" ht="14.25">
      <c r="B11" s="32"/>
      <c r="C11" s="32"/>
      <c r="D11" s="8" t="s">
        <v>15</v>
      </c>
      <c r="E11" s="9"/>
      <c r="F11" s="9"/>
      <c r="G11" s="9">
        <f t="shared" si="0"/>
        <v>0</v>
      </c>
    </row>
    <row r="12" spans="2:7" ht="14.25">
      <c r="B12" s="32"/>
      <c r="C12" s="32"/>
      <c r="D12" s="8" t="s">
        <v>16</v>
      </c>
      <c r="E12" s="9">
        <v>37660123</v>
      </c>
      <c r="F12" s="9">
        <v>37805714</v>
      </c>
      <c r="G12" s="9">
        <f t="shared" si="0"/>
        <v>-145591</v>
      </c>
    </row>
    <row r="13" spans="2:7" ht="14.25">
      <c r="B13" s="32"/>
      <c r="C13" s="32"/>
      <c r="D13" s="8" t="s">
        <v>17</v>
      </c>
      <c r="E13" s="9"/>
      <c r="F13" s="9"/>
      <c r="G13" s="9">
        <f t="shared" si="0"/>
        <v>0</v>
      </c>
    </row>
    <row r="14" spans="2:7" ht="14.25">
      <c r="B14" s="32"/>
      <c r="C14" s="32"/>
      <c r="D14" s="8" t="s">
        <v>18</v>
      </c>
      <c r="E14" s="9"/>
      <c r="F14" s="9"/>
      <c r="G14" s="9">
        <f t="shared" si="0"/>
        <v>0</v>
      </c>
    </row>
    <row r="15" spans="2:7" ht="14.25">
      <c r="B15" s="32"/>
      <c r="C15" s="32"/>
      <c r="D15" s="8" t="s">
        <v>19</v>
      </c>
      <c r="E15" s="9">
        <f>+E16+E17</f>
        <v>0</v>
      </c>
      <c r="F15" s="9">
        <f>+F16+F17</f>
        <v>0</v>
      </c>
      <c r="G15" s="9">
        <f t="shared" si="0"/>
        <v>0</v>
      </c>
    </row>
    <row r="16" spans="2:7" ht="14.25">
      <c r="B16" s="32"/>
      <c r="C16" s="32"/>
      <c r="D16" s="8" t="s">
        <v>20</v>
      </c>
      <c r="E16" s="9"/>
      <c r="F16" s="9"/>
      <c r="G16" s="9">
        <f t="shared" si="0"/>
        <v>0</v>
      </c>
    </row>
    <row r="17" spans="2:7" ht="14.25">
      <c r="B17" s="32"/>
      <c r="C17" s="32"/>
      <c r="D17" s="8" t="s">
        <v>21</v>
      </c>
      <c r="E17" s="9"/>
      <c r="F17" s="9"/>
      <c r="G17" s="9">
        <f t="shared" si="0"/>
        <v>0</v>
      </c>
    </row>
    <row r="18" spans="2:7" ht="14.25">
      <c r="B18" s="32"/>
      <c r="C18" s="32"/>
      <c r="D18" s="8" t="s">
        <v>22</v>
      </c>
      <c r="E18" s="9">
        <v>100000</v>
      </c>
      <c r="F18" s="9">
        <v>104327</v>
      </c>
      <c r="G18" s="9">
        <f t="shared" si="0"/>
        <v>-4327</v>
      </c>
    </row>
    <row r="19" spans="2:7" ht="14.25">
      <c r="B19" s="32"/>
      <c r="C19" s="33"/>
      <c r="D19" s="10" t="s">
        <v>23</v>
      </c>
      <c r="E19" s="11">
        <f>+E6+E9+E18</f>
        <v>44726488</v>
      </c>
      <c r="F19" s="11">
        <f>+F6+F9+F18</f>
        <v>44710750</v>
      </c>
      <c r="G19" s="11">
        <f t="shared" si="0"/>
        <v>15738</v>
      </c>
    </row>
    <row r="20" spans="2:7" ht="14.25">
      <c r="B20" s="32"/>
      <c r="C20" s="31" t="s">
        <v>24</v>
      </c>
      <c r="D20" s="8" t="s">
        <v>25</v>
      </c>
      <c r="E20" s="9">
        <f>+E21+E22+E23+E24+E25+E26+E27</f>
        <v>24604340</v>
      </c>
      <c r="F20" s="9">
        <f>+F21+F22+F23+F24+F25+F26+F27</f>
        <v>26630500</v>
      </c>
      <c r="G20" s="9">
        <f t="shared" si="0"/>
        <v>-2026160</v>
      </c>
    </row>
    <row r="21" spans="2:7" ht="14.25">
      <c r="B21" s="32"/>
      <c r="C21" s="32"/>
      <c r="D21" s="8" t="s">
        <v>26</v>
      </c>
      <c r="E21" s="9"/>
      <c r="F21" s="9"/>
      <c r="G21" s="9">
        <f t="shared" si="0"/>
        <v>0</v>
      </c>
    </row>
    <row r="22" spans="2:7" ht="14.25">
      <c r="B22" s="32"/>
      <c r="C22" s="32"/>
      <c r="D22" s="8" t="s">
        <v>27</v>
      </c>
      <c r="E22" s="9">
        <v>16033980</v>
      </c>
      <c r="F22" s="9">
        <v>18197927</v>
      </c>
      <c r="G22" s="9">
        <f t="shared" si="0"/>
        <v>-2163947</v>
      </c>
    </row>
    <row r="23" spans="2:7" ht="14.25">
      <c r="B23" s="32"/>
      <c r="C23" s="32"/>
      <c r="D23" s="8" t="s">
        <v>28</v>
      </c>
      <c r="E23" s="9">
        <v>2323000</v>
      </c>
      <c r="F23" s="9">
        <v>2485600</v>
      </c>
      <c r="G23" s="9">
        <f t="shared" si="0"/>
        <v>-162600</v>
      </c>
    </row>
    <row r="24" spans="2:7" ht="14.25">
      <c r="B24" s="32"/>
      <c r="C24" s="32"/>
      <c r="D24" s="8" t="s">
        <v>29</v>
      </c>
      <c r="E24" s="9">
        <v>1532200</v>
      </c>
      <c r="F24" s="9">
        <v>1502200</v>
      </c>
      <c r="G24" s="9">
        <f t="shared" si="0"/>
        <v>30000</v>
      </c>
    </row>
    <row r="25" spans="2:7" ht="14.25">
      <c r="B25" s="32"/>
      <c r="C25" s="32"/>
      <c r="D25" s="8" t="s">
        <v>30</v>
      </c>
      <c r="E25" s="9">
        <v>1566373</v>
      </c>
      <c r="F25" s="9">
        <v>1037475</v>
      </c>
      <c r="G25" s="9">
        <f t="shared" si="0"/>
        <v>528898</v>
      </c>
    </row>
    <row r="26" spans="2:7" ht="14.25">
      <c r="B26" s="32"/>
      <c r="C26" s="32"/>
      <c r="D26" s="8" t="s">
        <v>31</v>
      </c>
      <c r="E26" s="9">
        <v>267000</v>
      </c>
      <c r="F26" s="9">
        <v>357600</v>
      </c>
      <c r="G26" s="9">
        <f t="shared" si="0"/>
        <v>-90600</v>
      </c>
    </row>
    <row r="27" spans="2:7" ht="14.25">
      <c r="B27" s="32"/>
      <c r="C27" s="32"/>
      <c r="D27" s="8" t="s">
        <v>32</v>
      </c>
      <c r="E27" s="9">
        <v>2881787</v>
      </c>
      <c r="F27" s="9">
        <v>3049698</v>
      </c>
      <c r="G27" s="9">
        <f t="shared" si="0"/>
        <v>-167911</v>
      </c>
    </row>
    <row r="28" spans="2:7" ht="14.25">
      <c r="B28" s="32"/>
      <c r="C28" s="32"/>
      <c r="D28" s="8" t="s">
        <v>33</v>
      </c>
      <c r="E28" s="9">
        <f>+E29+E30+E31+E32+E33+E34+E35+E36+E37+E38+E39+E40</f>
        <v>978705</v>
      </c>
      <c r="F28" s="9">
        <f>+F29+F30+F31+F32+F33+F34+F35+F36+F37+F38+F39+F40</f>
        <v>1086095</v>
      </c>
      <c r="G28" s="9">
        <f t="shared" si="0"/>
        <v>-107390</v>
      </c>
    </row>
    <row r="29" spans="2:7" ht="14.25">
      <c r="B29" s="32"/>
      <c r="C29" s="32"/>
      <c r="D29" s="8" t="s">
        <v>34</v>
      </c>
      <c r="E29" s="9"/>
      <c r="F29" s="9">
        <v>1811</v>
      </c>
      <c r="G29" s="9">
        <f t="shared" si="0"/>
        <v>-1811</v>
      </c>
    </row>
    <row r="30" spans="2:7" ht="14.25">
      <c r="B30" s="32"/>
      <c r="C30" s="32"/>
      <c r="D30" s="8" t="s">
        <v>35</v>
      </c>
      <c r="E30" s="9"/>
      <c r="F30" s="9"/>
      <c r="G30" s="9">
        <f t="shared" si="0"/>
        <v>0</v>
      </c>
    </row>
    <row r="31" spans="2:7" ht="14.25">
      <c r="B31" s="32"/>
      <c r="C31" s="32"/>
      <c r="D31" s="8" t="s">
        <v>36</v>
      </c>
      <c r="E31" s="9">
        <v>18661</v>
      </c>
      <c r="F31" s="9">
        <v>16686</v>
      </c>
      <c r="G31" s="9">
        <f t="shared" si="0"/>
        <v>1975</v>
      </c>
    </row>
    <row r="32" spans="2:7" ht="14.25">
      <c r="B32" s="32"/>
      <c r="C32" s="32"/>
      <c r="D32" s="8" t="s">
        <v>37</v>
      </c>
      <c r="E32" s="9">
        <v>172548</v>
      </c>
      <c r="F32" s="9">
        <v>204324</v>
      </c>
      <c r="G32" s="9">
        <f t="shared" si="0"/>
        <v>-31776</v>
      </c>
    </row>
    <row r="33" spans="2:7" ht="14.25">
      <c r="B33" s="32"/>
      <c r="C33" s="32"/>
      <c r="D33" s="8" t="s">
        <v>38</v>
      </c>
      <c r="E33" s="9">
        <v>283072</v>
      </c>
      <c r="F33" s="9">
        <v>320000</v>
      </c>
      <c r="G33" s="9">
        <f t="shared" si="0"/>
        <v>-36928</v>
      </c>
    </row>
    <row r="34" spans="2:7" ht="14.25">
      <c r="B34" s="32"/>
      <c r="C34" s="32"/>
      <c r="D34" s="8" t="s">
        <v>39</v>
      </c>
      <c r="E34" s="9">
        <v>168309</v>
      </c>
      <c r="F34" s="9">
        <v>226441</v>
      </c>
      <c r="G34" s="9">
        <f t="shared" si="0"/>
        <v>-58132</v>
      </c>
    </row>
    <row r="35" spans="2:7" ht="14.25">
      <c r="B35" s="32"/>
      <c r="C35" s="32"/>
      <c r="D35" s="8" t="s">
        <v>40</v>
      </c>
      <c r="E35" s="9">
        <v>49040</v>
      </c>
      <c r="F35" s="9">
        <v>49466</v>
      </c>
      <c r="G35" s="9">
        <f t="shared" si="0"/>
        <v>-426</v>
      </c>
    </row>
    <row r="36" spans="2:7" ht="14.25">
      <c r="B36" s="32"/>
      <c r="C36" s="32"/>
      <c r="D36" s="8" t="s">
        <v>41</v>
      </c>
      <c r="E36" s="9"/>
      <c r="F36" s="9"/>
      <c r="G36" s="9">
        <f t="shared" si="0"/>
        <v>0</v>
      </c>
    </row>
    <row r="37" spans="2:7" ht="14.25">
      <c r="B37" s="32"/>
      <c r="C37" s="32"/>
      <c r="D37" s="8" t="s">
        <v>42</v>
      </c>
      <c r="E37" s="9">
        <v>96000</v>
      </c>
      <c r="F37" s="9">
        <v>96972</v>
      </c>
      <c r="G37" s="9">
        <f t="shared" si="0"/>
        <v>-972</v>
      </c>
    </row>
    <row r="38" spans="2:7" ht="14.25">
      <c r="B38" s="32"/>
      <c r="C38" s="32"/>
      <c r="D38" s="8" t="s">
        <v>43</v>
      </c>
      <c r="E38" s="9"/>
      <c r="F38" s="9"/>
      <c r="G38" s="9">
        <f t="shared" si="0"/>
        <v>0</v>
      </c>
    </row>
    <row r="39" spans="2:7" ht="14.25">
      <c r="B39" s="32"/>
      <c r="C39" s="32"/>
      <c r="D39" s="8" t="s">
        <v>44</v>
      </c>
      <c r="E39" s="9">
        <v>112890</v>
      </c>
      <c r="F39" s="9">
        <v>93835</v>
      </c>
      <c r="G39" s="9">
        <f t="shared" si="0"/>
        <v>19055</v>
      </c>
    </row>
    <row r="40" spans="2:7" ht="14.25">
      <c r="B40" s="32"/>
      <c r="C40" s="32"/>
      <c r="D40" s="8" t="s">
        <v>45</v>
      </c>
      <c r="E40" s="9">
        <v>78185</v>
      </c>
      <c r="F40" s="9">
        <v>76560</v>
      </c>
      <c r="G40" s="9">
        <f t="shared" si="0"/>
        <v>1625</v>
      </c>
    </row>
    <row r="41" spans="2:7" ht="14.25">
      <c r="B41" s="32"/>
      <c r="C41" s="32"/>
      <c r="D41" s="8" t="s">
        <v>46</v>
      </c>
      <c r="E41" s="9">
        <f>+E42+E43+E44+E45+E46+E47+E48+E49+E50+E51+E52+E53+E54+E55+E56+E57+E58+E59+E60+E61+E62</f>
        <v>1800580</v>
      </c>
      <c r="F41" s="9">
        <f>+F42+F43+F44+F45+F46+F47+F48+F49+F50+F51+F52+F53+F54+F55+F56+F57+F58+F59+F60+F61+F62</f>
        <v>1951285</v>
      </c>
      <c r="G41" s="9">
        <f t="shared" si="0"/>
        <v>-150705</v>
      </c>
    </row>
    <row r="42" spans="2:7" ht="14.25">
      <c r="B42" s="32"/>
      <c r="C42" s="32"/>
      <c r="D42" s="8" t="s">
        <v>47</v>
      </c>
      <c r="E42" s="9">
        <v>34880</v>
      </c>
      <c r="F42" s="9">
        <v>43470</v>
      </c>
      <c r="G42" s="9">
        <f t="shared" si="0"/>
        <v>-8590</v>
      </c>
    </row>
    <row r="43" spans="2:7" ht="14.25">
      <c r="B43" s="32"/>
      <c r="C43" s="32"/>
      <c r="D43" s="8" t="s">
        <v>48</v>
      </c>
      <c r="E43" s="9">
        <v>12850</v>
      </c>
      <c r="F43" s="9"/>
      <c r="G43" s="9">
        <f t="shared" si="0"/>
        <v>12850</v>
      </c>
    </row>
    <row r="44" spans="2:7" ht="14.25">
      <c r="B44" s="32"/>
      <c r="C44" s="32"/>
      <c r="D44" s="8" t="s">
        <v>49</v>
      </c>
      <c r="E44" s="9">
        <v>7930</v>
      </c>
      <c r="F44" s="9">
        <v>6900</v>
      </c>
      <c r="G44" s="9">
        <f t="shared" si="0"/>
        <v>1030</v>
      </c>
    </row>
    <row r="45" spans="2:7" ht="14.25">
      <c r="B45" s="32"/>
      <c r="C45" s="32"/>
      <c r="D45" s="8" t="s">
        <v>50</v>
      </c>
      <c r="E45" s="9">
        <v>53324</v>
      </c>
      <c r="F45" s="9">
        <v>53750</v>
      </c>
      <c r="G45" s="9">
        <f t="shared" si="0"/>
        <v>-426</v>
      </c>
    </row>
    <row r="46" spans="2:7" ht="14.25">
      <c r="B46" s="32"/>
      <c r="C46" s="32"/>
      <c r="D46" s="8" t="s">
        <v>51</v>
      </c>
      <c r="E46" s="9">
        <v>59136</v>
      </c>
      <c r="F46" s="9">
        <v>79560</v>
      </c>
      <c r="G46" s="9">
        <f t="shared" si="0"/>
        <v>-20424</v>
      </c>
    </row>
    <row r="47" spans="2:7" ht="14.25">
      <c r="B47" s="32"/>
      <c r="C47" s="32"/>
      <c r="D47" s="8" t="s">
        <v>52</v>
      </c>
      <c r="E47" s="9">
        <v>196306</v>
      </c>
      <c r="F47" s="9">
        <v>247477</v>
      </c>
      <c r="G47" s="9">
        <f t="shared" si="0"/>
        <v>-51171</v>
      </c>
    </row>
    <row r="48" spans="2:7" ht="14.25">
      <c r="B48" s="32"/>
      <c r="C48" s="32"/>
      <c r="D48" s="8" t="s">
        <v>38</v>
      </c>
      <c r="E48" s="9">
        <v>99458</v>
      </c>
      <c r="F48" s="9">
        <v>146877</v>
      </c>
      <c r="G48" s="9">
        <f t="shared" si="0"/>
        <v>-47419</v>
      </c>
    </row>
    <row r="49" spans="2:7" ht="14.25">
      <c r="B49" s="32"/>
      <c r="C49" s="32"/>
      <c r="D49" s="8" t="s">
        <v>53</v>
      </c>
      <c r="E49" s="9">
        <v>32400</v>
      </c>
      <c r="F49" s="9">
        <v>91800</v>
      </c>
      <c r="G49" s="9">
        <f t="shared" si="0"/>
        <v>-59400</v>
      </c>
    </row>
    <row r="50" spans="2:7" ht="14.25">
      <c r="B50" s="32"/>
      <c r="C50" s="32"/>
      <c r="D50" s="8" t="s">
        <v>54</v>
      </c>
      <c r="E50" s="9">
        <v>204141</v>
      </c>
      <c r="F50" s="9">
        <v>226425</v>
      </c>
      <c r="G50" s="9">
        <f t="shared" si="0"/>
        <v>-22284</v>
      </c>
    </row>
    <row r="51" spans="2:7" ht="14.25">
      <c r="B51" s="32"/>
      <c r="C51" s="32"/>
      <c r="D51" s="8" t="s">
        <v>55</v>
      </c>
      <c r="E51" s="9">
        <v>6258</v>
      </c>
      <c r="F51" s="9">
        <v>15441</v>
      </c>
      <c r="G51" s="9">
        <f t="shared" si="0"/>
        <v>-9183</v>
      </c>
    </row>
    <row r="52" spans="2:7" ht="14.25">
      <c r="B52" s="32"/>
      <c r="C52" s="32"/>
      <c r="D52" s="8" t="s">
        <v>56</v>
      </c>
      <c r="E52" s="9"/>
      <c r="F52" s="9"/>
      <c r="G52" s="9">
        <f t="shared" si="0"/>
        <v>0</v>
      </c>
    </row>
    <row r="53" spans="2:7" ht="14.25">
      <c r="B53" s="32"/>
      <c r="C53" s="32"/>
      <c r="D53" s="8" t="s">
        <v>57</v>
      </c>
      <c r="E53" s="9">
        <v>140868</v>
      </c>
      <c r="F53" s="9">
        <v>135738</v>
      </c>
      <c r="G53" s="9">
        <f t="shared" si="0"/>
        <v>5130</v>
      </c>
    </row>
    <row r="54" spans="2:7" ht="14.25">
      <c r="B54" s="32"/>
      <c r="C54" s="32"/>
      <c r="D54" s="8" t="s">
        <v>58</v>
      </c>
      <c r="E54" s="9">
        <v>4616</v>
      </c>
      <c r="F54" s="9">
        <v>3428</v>
      </c>
      <c r="G54" s="9">
        <f t="shared" si="0"/>
        <v>1188</v>
      </c>
    </row>
    <row r="55" spans="2:7" ht="14.25">
      <c r="B55" s="32"/>
      <c r="C55" s="32"/>
      <c r="D55" s="8" t="s">
        <v>40</v>
      </c>
      <c r="E55" s="9">
        <v>139236</v>
      </c>
      <c r="F55" s="9">
        <v>146454</v>
      </c>
      <c r="G55" s="9">
        <f t="shared" si="0"/>
        <v>-7218</v>
      </c>
    </row>
    <row r="56" spans="2:7" ht="14.25">
      <c r="B56" s="32"/>
      <c r="C56" s="32"/>
      <c r="D56" s="8" t="s">
        <v>41</v>
      </c>
      <c r="E56" s="9">
        <v>104940</v>
      </c>
      <c r="F56" s="9">
        <v>94680</v>
      </c>
      <c r="G56" s="9">
        <f t="shared" si="0"/>
        <v>10260</v>
      </c>
    </row>
    <row r="57" spans="2:7" ht="14.25">
      <c r="B57" s="32"/>
      <c r="C57" s="32"/>
      <c r="D57" s="8" t="s">
        <v>59</v>
      </c>
      <c r="E57" s="9">
        <v>360000</v>
      </c>
      <c r="F57" s="9">
        <v>360000</v>
      </c>
      <c r="G57" s="9">
        <f t="shared" si="0"/>
        <v>0</v>
      </c>
    </row>
    <row r="58" spans="2:7" ht="14.25">
      <c r="B58" s="32"/>
      <c r="C58" s="32"/>
      <c r="D58" s="8" t="s">
        <v>60</v>
      </c>
      <c r="E58" s="9">
        <v>193585</v>
      </c>
      <c r="F58" s="9">
        <v>166689</v>
      </c>
      <c r="G58" s="9">
        <f t="shared" si="0"/>
        <v>26896</v>
      </c>
    </row>
    <row r="59" spans="2:7" ht="14.25">
      <c r="B59" s="32"/>
      <c r="C59" s="32"/>
      <c r="D59" s="8" t="s">
        <v>61</v>
      </c>
      <c r="E59" s="9">
        <v>60682</v>
      </c>
      <c r="F59" s="9">
        <v>43197</v>
      </c>
      <c r="G59" s="9">
        <f t="shared" si="0"/>
        <v>17485</v>
      </c>
    </row>
    <row r="60" spans="2:7" ht="14.25">
      <c r="B60" s="32"/>
      <c r="C60" s="32"/>
      <c r="D60" s="8" t="s">
        <v>62</v>
      </c>
      <c r="E60" s="9"/>
      <c r="F60" s="9"/>
      <c r="G60" s="9">
        <f t="shared" si="0"/>
        <v>0</v>
      </c>
    </row>
    <row r="61" spans="2:7" ht="14.25">
      <c r="B61" s="32"/>
      <c r="C61" s="32"/>
      <c r="D61" s="8" t="s">
        <v>63</v>
      </c>
      <c r="E61" s="9">
        <v>62500</v>
      </c>
      <c r="F61" s="9">
        <v>62500</v>
      </c>
      <c r="G61" s="9">
        <f t="shared" si="0"/>
        <v>0</v>
      </c>
    </row>
    <row r="62" spans="2:7" ht="14.25">
      <c r="B62" s="32"/>
      <c r="C62" s="32"/>
      <c r="D62" s="8" t="s">
        <v>45</v>
      </c>
      <c r="E62" s="9">
        <v>27470</v>
      </c>
      <c r="F62" s="9">
        <v>26899</v>
      </c>
      <c r="G62" s="9">
        <f t="shared" si="0"/>
        <v>571</v>
      </c>
    </row>
    <row r="63" spans="2:7" ht="14.25">
      <c r="B63" s="32"/>
      <c r="C63" s="32"/>
      <c r="D63" s="8" t="s">
        <v>64</v>
      </c>
      <c r="E63" s="9">
        <f>+E64</f>
        <v>6387155</v>
      </c>
      <c r="F63" s="9">
        <f>+F64</f>
        <v>6269143</v>
      </c>
      <c r="G63" s="9">
        <f t="shared" si="0"/>
        <v>118012</v>
      </c>
    </row>
    <row r="64" spans="2:7" ht="14.25">
      <c r="B64" s="32"/>
      <c r="C64" s="32"/>
      <c r="D64" s="8" t="s">
        <v>65</v>
      </c>
      <c r="E64" s="9">
        <f>+E65+E66+E67-E68</f>
        <v>6387155</v>
      </c>
      <c r="F64" s="9">
        <f>+F65+F66+F67-F68</f>
        <v>6269143</v>
      </c>
      <c r="G64" s="9">
        <f t="shared" si="0"/>
        <v>118012</v>
      </c>
    </row>
    <row r="65" spans="2:7" ht="14.25">
      <c r="B65" s="32"/>
      <c r="C65" s="32"/>
      <c r="D65" s="8" t="s">
        <v>66</v>
      </c>
      <c r="E65" s="9">
        <v>37940</v>
      </c>
      <c r="F65" s="9">
        <v>12635</v>
      </c>
      <c r="G65" s="9">
        <f t="shared" si="0"/>
        <v>25305</v>
      </c>
    </row>
    <row r="66" spans="2:7" ht="14.25">
      <c r="B66" s="32"/>
      <c r="C66" s="32"/>
      <c r="D66" s="8" t="s">
        <v>67</v>
      </c>
      <c r="E66" s="9">
        <v>6420727</v>
      </c>
      <c r="F66" s="9">
        <v>6294448</v>
      </c>
      <c r="G66" s="9">
        <f t="shared" si="0"/>
        <v>126279</v>
      </c>
    </row>
    <row r="67" spans="2:7" ht="14.25">
      <c r="B67" s="32"/>
      <c r="C67" s="32"/>
      <c r="D67" s="8" t="s">
        <v>68</v>
      </c>
      <c r="E67" s="9"/>
      <c r="F67" s="9"/>
      <c r="G67" s="9">
        <f t="shared" si="0"/>
        <v>0</v>
      </c>
    </row>
    <row r="68" spans="2:7" ht="14.25">
      <c r="B68" s="32"/>
      <c r="C68" s="32"/>
      <c r="D68" s="8" t="s">
        <v>69</v>
      </c>
      <c r="E68" s="9">
        <v>71512</v>
      </c>
      <c r="F68" s="9">
        <v>37940</v>
      </c>
      <c r="G68" s="9">
        <f t="shared" si="0"/>
        <v>33572</v>
      </c>
    </row>
    <row r="69" spans="2:7" ht="14.25">
      <c r="B69" s="32"/>
      <c r="C69" s="32"/>
      <c r="D69" s="8" t="s">
        <v>70</v>
      </c>
      <c r="E69" s="9">
        <v>1925321</v>
      </c>
      <c r="F69" s="9">
        <v>1896656</v>
      </c>
      <c r="G69" s="9">
        <f t="shared" si="0"/>
        <v>28665</v>
      </c>
    </row>
    <row r="70" spans="2:7" ht="14.25">
      <c r="B70" s="32"/>
      <c r="C70" s="32"/>
      <c r="D70" s="8" t="s">
        <v>71</v>
      </c>
      <c r="E70" s="9">
        <v>-145270</v>
      </c>
      <c r="F70" s="9">
        <v>-145270</v>
      </c>
      <c r="G70" s="9">
        <f t="shared" si="0"/>
        <v>0</v>
      </c>
    </row>
    <row r="71" spans="2:7" ht="14.25">
      <c r="B71" s="32"/>
      <c r="C71" s="32"/>
      <c r="D71" s="8" t="s">
        <v>72</v>
      </c>
      <c r="E71" s="9"/>
      <c r="F71" s="9"/>
      <c r="G71" s="9">
        <f t="shared" ref="G71:G134" si="1">E71-F71</f>
        <v>0</v>
      </c>
    </row>
    <row r="72" spans="2:7" ht="14.25">
      <c r="B72" s="32"/>
      <c r="C72" s="32"/>
      <c r="D72" s="8" t="s">
        <v>73</v>
      </c>
      <c r="E72" s="9"/>
      <c r="F72" s="9"/>
      <c r="G72" s="9">
        <f t="shared" si="1"/>
        <v>0</v>
      </c>
    </row>
    <row r="73" spans="2:7" ht="14.25">
      <c r="B73" s="32"/>
      <c r="C73" s="32"/>
      <c r="D73" s="8" t="s">
        <v>74</v>
      </c>
      <c r="E73" s="9"/>
      <c r="F73" s="9"/>
      <c r="G73" s="9">
        <f t="shared" si="1"/>
        <v>0</v>
      </c>
    </row>
    <row r="74" spans="2:7" ht="14.25">
      <c r="B74" s="32"/>
      <c r="C74" s="33"/>
      <c r="D74" s="10" t="s">
        <v>75</v>
      </c>
      <c r="E74" s="11">
        <f>+E20+E28+E41+E63+E69+E70+E71+E72+E73</f>
        <v>35550831</v>
      </c>
      <c r="F74" s="11">
        <f>+F20+F28+F41+F63+F69+F70+F71+F72+F73</f>
        <v>37688409</v>
      </c>
      <c r="G74" s="11">
        <f t="shared" si="1"/>
        <v>-2137578</v>
      </c>
    </row>
    <row r="75" spans="2:7" ht="14.25">
      <c r="B75" s="33"/>
      <c r="C75" s="12" t="s">
        <v>76</v>
      </c>
      <c r="D75" s="13"/>
      <c r="E75" s="14">
        <f xml:space="preserve"> +E19 - E74</f>
        <v>9175657</v>
      </c>
      <c r="F75" s="14">
        <f xml:space="preserve"> +F19 - F74</f>
        <v>7022341</v>
      </c>
      <c r="G75" s="14">
        <f t="shared" si="1"/>
        <v>2153316</v>
      </c>
    </row>
    <row r="76" spans="2:7" ht="14.25">
      <c r="B76" s="31" t="s">
        <v>77</v>
      </c>
      <c r="C76" s="31" t="s">
        <v>9</v>
      </c>
      <c r="D76" s="8" t="s">
        <v>78</v>
      </c>
      <c r="E76" s="9">
        <v>236</v>
      </c>
      <c r="F76" s="9">
        <v>813</v>
      </c>
      <c r="G76" s="9">
        <f t="shared" si="1"/>
        <v>-577</v>
      </c>
    </row>
    <row r="77" spans="2:7" ht="14.25">
      <c r="B77" s="32"/>
      <c r="C77" s="32"/>
      <c r="D77" s="8" t="s">
        <v>79</v>
      </c>
      <c r="E77" s="9">
        <f>+E78+E79</f>
        <v>30000</v>
      </c>
      <c r="F77" s="9">
        <f>+F78+F79</f>
        <v>39540</v>
      </c>
      <c r="G77" s="9">
        <f t="shared" si="1"/>
        <v>-9540</v>
      </c>
    </row>
    <row r="78" spans="2:7" ht="14.25">
      <c r="B78" s="32"/>
      <c r="C78" s="32"/>
      <c r="D78" s="8" t="s">
        <v>80</v>
      </c>
      <c r="E78" s="9">
        <v>30000</v>
      </c>
      <c r="F78" s="9">
        <v>20000</v>
      </c>
      <c r="G78" s="9">
        <f t="shared" si="1"/>
        <v>10000</v>
      </c>
    </row>
    <row r="79" spans="2:7" ht="14.25">
      <c r="B79" s="32"/>
      <c r="C79" s="32"/>
      <c r="D79" s="8" t="s">
        <v>81</v>
      </c>
      <c r="E79" s="9"/>
      <c r="F79" s="9">
        <v>19540</v>
      </c>
      <c r="G79" s="9">
        <f t="shared" si="1"/>
        <v>-19540</v>
      </c>
    </row>
    <row r="80" spans="2:7" ht="14.25">
      <c r="B80" s="32"/>
      <c r="C80" s="33"/>
      <c r="D80" s="10" t="s">
        <v>82</v>
      </c>
      <c r="E80" s="11">
        <f>+E76+E77</f>
        <v>30236</v>
      </c>
      <c r="F80" s="11">
        <f>+F76+F77</f>
        <v>40353</v>
      </c>
      <c r="G80" s="11">
        <f t="shared" si="1"/>
        <v>-10117</v>
      </c>
    </row>
    <row r="81" spans="2:7" ht="14.25">
      <c r="B81" s="32"/>
      <c r="C81" s="31" t="s">
        <v>24</v>
      </c>
      <c r="D81" s="8" t="s">
        <v>83</v>
      </c>
      <c r="E81" s="9"/>
      <c r="F81" s="9"/>
      <c r="G81" s="9">
        <f t="shared" si="1"/>
        <v>0</v>
      </c>
    </row>
    <row r="82" spans="2:7" ht="14.25">
      <c r="B82" s="32"/>
      <c r="C82" s="32"/>
      <c r="D82" s="8" t="s">
        <v>84</v>
      </c>
      <c r="E82" s="9">
        <f>+E83+E84+E85</f>
        <v>0</v>
      </c>
      <c r="F82" s="9">
        <f>+F83+F84+F85</f>
        <v>0</v>
      </c>
      <c r="G82" s="9">
        <f t="shared" si="1"/>
        <v>0</v>
      </c>
    </row>
    <row r="83" spans="2:7" ht="14.25">
      <c r="B83" s="32"/>
      <c r="C83" s="32"/>
      <c r="D83" s="8" t="s">
        <v>85</v>
      </c>
      <c r="E83" s="9"/>
      <c r="F83" s="9"/>
      <c r="G83" s="9">
        <f t="shared" si="1"/>
        <v>0</v>
      </c>
    </row>
    <row r="84" spans="2:7" ht="14.25">
      <c r="B84" s="32"/>
      <c r="C84" s="32"/>
      <c r="D84" s="8" t="s">
        <v>86</v>
      </c>
      <c r="E84" s="9"/>
      <c r="F84" s="9"/>
      <c r="G84" s="9">
        <f t="shared" si="1"/>
        <v>0</v>
      </c>
    </row>
    <row r="85" spans="2:7" ht="14.25">
      <c r="B85" s="32"/>
      <c r="C85" s="32"/>
      <c r="D85" s="8" t="s">
        <v>87</v>
      </c>
      <c r="E85" s="9"/>
      <c r="F85" s="9"/>
      <c r="G85" s="9">
        <f t="shared" si="1"/>
        <v>0</v>
      </c>
    </row>
    <row r="86" spans="2:7" ht="14.25">
      <c r="B86" s="32"/>
      <c r="C86" s="33"/>
      <c r="D86" s="10" t="s">
        <v>88</v>
      </c>
      <c r="E86" s="11">
        <f>+E81+E82</f>
        <v>0</v>
      </c>
      <c r="F86" s="11">
        <f>+F81+F82</f>
        <v>0</v>
      </c>
      <c r="G86" s="11">
        <f t="shared" si="1"/>
        <v>0</v>
      </c>
    </row>
    <row r="87" spans="2:7" ht="14.25">
      <c r="B87" s="33"/>
      <c r="C87" s="12" t="s">
        <v>89</v>
      </c>
      <c r="D87" s="15"/>
      <c r="E87" s="16">
        <f xml:space="preserve"> +E80 - E86</f>
        <v>30236</v>
      </c>
      <c r="F87" s="16">
        <f xml:space="preserve"> +F80 - F86</f>
        <v>40353</v>
      </c>
      <c r="G87" s="16">
        <f t="shared" si="1"/>
        <v>-10117</v>
      </c>
    </row>
    <row r="88" spans="2:7" ht="14.25">
      <c r="B88" s="12" t="s">
        <v>90</v>
      </c>
      <c r="C88" s="17"/>
      <c r="D88" s="13"/>
      <c r="E88" s="14">
        <f xml:space="preserve"> +E75 +E87</f>
        <v>9205893</v>
      </c>
      <c r="F88" s="14">
        <f xml:space="preserve"> +F75 +F87</f>
        <v>7062694</v>
      </c>
      <c r="G88" s="14">
        <f t="shared" si="1"/>
        <v>2143199</v>
      </c>
    </row>
    <row r="89" spans="2:7" ht="14.25">
      <c r="B89" s="31" t="s">
        <v>91</v>
      </c>
      <c r="C89" s="31" t="s">
        <v>9</v>
      </c>
      <c r="D89" s="8" t="s">
        <v>92</v>
      </c>
      <c r="E89" s="9">
        <f>+E90+E91+E92</f>
        <v>0</v>
      </c>
      <c r="F89" s="9">
        <f>+F90+F91+F92</f>
        <v>0</v>
      </c>
      <c r="G89" s="9">
        <f t="shared" si="1"/>
        <v>0</v>
      </c>
    </row>
    <row r="90" spans="2:7" ht="14.25">
      <c r="B90" s="32"/>
      <c r="C90" s="32"/>
      <c r="D90" s="8" t="s">
        <v>93</v>
      </c>
      <c r="E90" s="9"/>
      <c r="F90" s="9"/>
      <c r="G90" s="9">
        <f t="shared" si="1"/>
        <v>0</v>
      </c>
    </row>
    <row r="91" spans="2:7" ht="14.25">
      <c r="B91" s="32"/>
      <c r="C91" s="32"/>
      <c r="D91" s="8" t="s">
        <v>94</v>
      </c>
      <c r="E91" s="9"/>
      <c r="F91" s="9"/>
      <c r="G91" s="9">
        <f t="shared" si="1"/>
        <v>0</v>
      </c>
    </row>
    <row r="92" spans="2:7" ht="14.25">
      <c r="B92" s="32"/>
      <c r="C92" s="32"/>
      <c r="D92" s="8" t="s">
        <v>95</v>
      </c>
      <c r="E92" s="9"/>
      <c r="F92" s="9"/>
      <c r="G92" s="9">
        <f t="shared" si="1"/>
        <v>0</v>
      </c>
    </row>
    <row r="93" spans="2:7" ht="14.25">
      <c r="B93" s="32"/>
      <c r="C93" s="32"/>
      <c r="D93" s="8" t="s">
        <v>96</v>
      </c>
      <c r="E93" s="9">
        <f>+E94+E95</f>
        <v>0</v>
      </c>
      <c r="F93" s="9">
        <f>+F94+F95</f>
        <v>0</v>
      </c>
      <c r="G93" s="9">
        <f t="shared" si="1"/>
        <v>0</v>
      </c>
    </row>
    <row r="94" spans="2:7" ht="14.25">
      <c r="B94" s="32"/>
      <c r="C94" s="32"/>
      <c r="D94" s="8" t="s">
        <v>97</v>
      </c>
      <c r="E94" s="9"/>
      <c r="F94" s="9"/>
      <c r="G94" s="9">
        <f t="shared" si="1"/>
        <v>0</v>
      </c>
    </row>
    <row r="95" spans="2:7" ht="14.25">
      <c r="B95" s="32"/>
      <c r="C95" s="32"/>
      <c r="D95" s="8" t="s">
        <v>98</v>
      </c>
      <c r="E95" s="9"/>
      <c r="F95" s="9"/>
      <c r="G95" s="9">
        <f t="shared" si="1"/>
        <v>0</v>
      </c>
    </row>
    <row r="96" spans="2:7" ht="14.25">
      <c r="B96" s="32"/>
      <c r="C96" s="32"/>
      <c r="D96" s="8" t="s">
        <v>99</v>
      </c>
      <c r="E96" s="9"/>
      <c r="F96" s="9"/>
      <c r="G96" s="9">
        <f t="shared" si="1"/>
        <v>0</v>
      </c>
    </row>
    <row r="97" spans="2:7" ht="14.25">
      <c r="B97" s="32"/>
      <c r="C97" s="32"/>
      <c r="D97" s="8" t="s">
        <v>100</v>
      </c>
      <c r="E97" s="9">
        <f>+E98+E99+E100+E101</f>
        <v>0</v>
      </c>
      <c r="F97" s="9">
        <f>+F98+F99+F100+F101</f>
        <v>0</v>
      </c>
      <c r="G97" s="9">
        <f t="shared" si="1"/>
        <v>0</v>
      </c>
    </row>
    <row r="98" spans="2:7" ht="14.25">
      <c r="B98" s="32"/>
      <c r="C98" s="32"/>
      <c r="D98" s="8" t="s">
        <v>101</v>
      </c>
      <c r="E98" s="9"/>
      <c r="F98" s="9"/>
      <c r="G98" s="9">
        <f t="shared" si="1"/>
        <v>0</v>
      </c>
    </row>
    <row r="99" spans="2:7" ht="14.25">
      <c r="B99" s="32"/>
      <c r="C99" s="32"/>
      <c r="D99" s="8" t="s">
        <v>102</v>
      </c>
      <c r="E99" s="9"/>
      <c r="F99" s="9"/>
      <c r="G99" s="9">
        <f t="shared" si="1"/>
        <v>0</v>
      </c>
    </row>
    <row r="100" spans="2:7" ht="14.25">
      <c r="B100" s="32"/>
      <c r="C100" s="32"/>
      <c r="D100" s="8" t="s">
        <v>103</v>
      </c>
      <c r="E100" s="9"/>
      <c r="F100" s="9"/>
      <c r="G100" s="9">
        <f t="shared" si="1"/>
        <v>0</v>
      </c>
    </row>
    <row r="101" spans="2:7" ht="14.25">
      <c r="B101" s="32"/>
      <c r="C101" s="32"/>
      <c r="D101" s="8" t="s">
        <v>104</v>
      </c>
      <c r="E101" s="9"/>
      <c r="F101" s="9"/>
      <c r="G101" s="9">
        <f t="shared" si="1"/>
        <v>0</v>
      </c>
    </row>
    <row r="102" spans="2:7" ht="14.25">
      <c r="B102" s="32"/>
      <c r="C102" s="32"/>
      <c r="D102" s="8" t="s">
        <v>105</v>
      </c>
      <c r="E102" s="9">
        <f>+E103+E104</f>
        <v>0</v>
      </c>
      <c r="F102" s="9">
        <f>+F103+F104</f>
        <v>0</v>
      </c>
      <c r="G102" s="9">
        <f t="shared" si="1"/>
        <v>0</v>
      </c>
    </row>
    <row r="103" spans="2:7" ht="14.25">
      <c r="B103" s="32"/>
      <c r="C103" s="32"/>
      <c r="D103" s="8" t="s">
        <v>106</v>
      </c>
      <c r="E103" s="9"/>
      <c r="F103" s="9"/>
      <c r="G103" s="9">
        <f t="shared" si="1"/>
        <v>0</v>
      </c>
    </row>
    <row r="104" spans="2:7" ht="14.25">
      <c r="B104" s="32"/>
      <c r="C104" s="32"/>
      <c r="D104" s="8" t="s">
        <v>107</v>
      </c>
      <c r="E104" s="9"/>
      <c r="F104" s="9"/>
      <c r="G104" s="9">
        <f t="shared" si="1"/>
        <v>0</v>
      </c>
    </row>
    <row r="105" spans="2:7" ht="14.25">
      <c r="B105" s="32"/>
      <c r="C105" s="32"/>
      <c r="D105" s="8" t="s">
        <v>108</v>
      </c>
      <c r="E105" s="9"/>
      <c r="F105" s="9"/>
      <c r="G105" s="9">
        <f t="shared" si="1"/>
        <v>0</v>
      </c>
    </row>
    <row r="106" spans="2:7" ht="14.25">
      <c r="B106" s="32"/>
      <c r="C106" s="32"/>
      <c r="D106" s="8" t="s">
        <v>109</v>
      </c>
      <c r="E106" s="9"/>
      <c r="F106" s="9"/>
      <c r="G106" s="9">
        <f t="shared" si="1"/>
        <v>0</v>
      </c>
    </row>
    <row r="107" spans="2:7" ht="14.25">
      <c r="B107" s="32"/>
      <c r="C107" s="32"/>
      <c r="D107" s="8" t="s">
        <v>110</v>
      </c>
      <c r="E107" s="9"/>
      <c r="F107" s="9"/>
      <c r="G107" s="9">
        <f t="shared" si="1"/>
        <v>0</v>
      </c>
    </row>
    <row r="108" spans="2:7" ht="14.25">
      <c r="B108" s="32"/>
      <c r="C108" s="32"/>
      <c r="D108" s="8" t="s">
        <v>111</v>
      </c>
      <c r="E108" s="9"/>
      <c r="F108" s="9"/>
      <c r="G108" s="9">
        <f t="shared" si="1"/>
        <v>0</v>
      </c>
    </row>
    <row r="109" spans="2:7" ht="14.25">
      <c r="B109" s="32"/>
      <c r="C109" s="32"/>
      <c r="D109" s="8" t="s">
        <v>112</v>
      </c>
      <c r="E109" s="9">
        <f>+E110+E111</f>
        <v>0</v>
      </c>
      <c r="F109" s="9">
        <f>+F110+F111</f>
        <v>0</v>
      </c>
      <c r="G109" s="9">
        <f t="shared" si="1"/>
        <v>0</v>
      </c>
    </row>
    <row r="110" spans="2:7" ht="14.25">
      <c r="B110" s="32"/>
      <c r="C110" s="32"/>
      <c r="D110" s="8" t="s">
        <v>113</v>
      </c>
      <c r="E110" s="9"/>
      <c r="F110" s="9"/>
      <c r="G110" s="9">
        <f t="shared" si="1"/>
        <v>0</v>
      </c>
    </row>
    <row r="111" spans="2:7" ht="14.25">
      <c r="B111" s="32"/>
      <c r="C111" s="32"/>
      <c r="D111" s="8" t="s">
        <v>114</v>
      </c>
      <c r="E111" s="9"/>
      <c r="F111" s="9"/>
      <c r="G111" s="9">
        <f t="shared" si="1"/>
        <v>0</v>
      </c>
    </row>
    <row r="112" spans="2:7" ht="14.25">
      <c r="B112" s="32"/>
      <c r="C112" s="33"/>
      <c r="D112" s="10" t="s">
        <v>115</v>
      </c>
      <c r="E112" s="11">
        <f>+E89+E93+E96+E97+E102+E105+E106+E107+E108+E109</f>
        <v>0</v>
      </c>
      <c r="F112" s="11">
        <f>+F89+F93+F96+F97+F102+F105+F106+F107+F108+F109</f>
        <v>0</v>
      </c>
      <c r="G112" s="11">
        <f t="shared" si="1"/>
        <v>0</v>
      </c>
    </row>
    <row r="113" spans="2:7" ht="14.25">
      <c r="B113" s="32"/>
      <c r="C113" s="31" t="s">
        <v>24</v>
      </c>
      <c r="D113" s="8" t="s">
        <v>116</v>
      </c>
      <c r="E113" s="9"/>
      <c r="F113" s="9"/>
      <c r="G113" s="9">
        <f t="shared" si="1"/>
        <v>0</v>
      </c>
    </row>
    <row r="114" spans="2:7" ht="14.25">
      <c r="B114" s="32"/>
      <c r="C114" s="32"/>
      <c r="D114" s="8" t="s">
        <v>117</v>
      </c>
      <c r="E114" s="9"/>
      <c r="F114" s="9"/>
      <c r="G114" s="9">
        <f t="shared" si="1"/>
        <v>0</v>
      </c>
    </row>
    <row r="115" spans="2:7" ht="14.25">
      <c r="B115" s="32"/>
      <c r="C115" s="32"/>
      <c r="D115" s="8" t="s">
        <v>118</v>
      </c>
      <c r="E115" s="9">
        <f>+E116+E117+E118+E119</f>
        <v>0</v>
      </c>
      <c r="F115" s="9">
        <f>+F116+F117+F118+F119</f>
        <v>0</v>
      </c>
      <c r="G115" s="9">
        <f t="shared" si="1"/>
        <v>0</v>
      </c>
    </row>
    <row r="116" spans="2:7" ht="14.25">
      <c r="B116" s="32"/>
      <c r="C116" s="32"/>
      <c r="D116" s="8" t="s">
        <v>119</v>
      </c>
      <c r="E116" s="9"/>
      <c r="F116" s="9"/>
      <c r="G116" s="9">
        <f t="shared" si="1"/>
        <v>0</v>
      </c>
    </row>
    <row r="117" spans="2:7" ht="14.25">
      <c r="B117" s="32"/>
      <c r="C117" s="32"/>
      <c r="D117" s="8" t="s">
        <v>120</v>
      </c>
      <c r="E117" s="9"/>
      <c r="F117" s="9"/>
      <c r="G117" s="9">
        <f t="shared" si="1"/>
        <v>0</v>
      </c>
    </row>
    <row r="118" spans="2:7" ht="14.25">
      <c r="B118" s="32"/>
      <c r="C118" s="32"/>
      <c r="D118" s="8" t="s">
        <v>121</v>
      </c>
      <c r="E118" s="9"/>
      <c r="F118" s="9"/>
      <c r="G118" s="9">
        <f t="shared" si="1"/>
        <v>0</v>
      </c>
    </row>
    <row r="119" spans="2:7" ht="14.25">
      <c r="B119" s="32"/>
      <c r="C119" s="32"/>
      <c r="D119" s="8" t="s">
        <v>122</v>
      </c>
      <c r="E119" s="9"/>
      <c r="F119" s="9"/>
      <c r="G119" s="9">
        <f t="shared" si="1"/>
        <v>0</v>
      </c>
    </row>
    <row r="120" spans="2:7" ht="14.25">
      <c r="B120" s="32"/>
      <c r="C120" s="32"/>
      <c r="D120" s="8" t="s">
        <v>123</v>
      </c>
      <c r="E120" s="9"/>
      <c r="F120" s="9"/>
      <c r="G120" s="9">
        <f t="shared" si="1"/>
        <v>0</v>
      </c>
    </row>
    <row r="121" spans="2:7" ht="14.25">
      <c r="B121" s="32"/>
      <c r="C121" s="32"/>
      <c r="D121" s="8" t="s">
        <v>124</v>
      </c>
      <c r="E121" s="9"/>
      <c r="F121" s="9"/>
      <c r="G121" s="9">
        <f t="shared" si="1"/>
        <v>0</v>
      </c>
    </row>
    <row r="122" spans="2:7" ht="14.25">
      <c r="B122" s="32"/>
      <c r="C122" s="32"/>
      <c r="D122" s="8" t="s">
        <v>125</v>
      </c>
      <c r="E122" s="9"/>
      <c r="F122" s="9"/>
      <c r="G122" s="9">
        <f t="shared" si="1"/>
        <v>0</v>
      </c>
    </row>
    <row r="123" spans="2:7" ht="14.25">
      <c r="B123" s="32"/>
      <c r="C123" s="32"/>
      <c r="D123" s="8" t="s">
        <v>126</v>
      </c>
      <c r="E123" s="9"/>
      <c r="F123" s="9"/>
      <c r="G123" s="9">
        <f t="shared" si="1"/>
        <v>0</v>
      </c>
    </row>
    <row r="124" spans="2:7" ht="14.25">
      <c r="B124" s="32"/>
      <c r="C124" s="32"/>
      <c r="D124" s="8" t="s">
        <v>127</v>
      </c>
      <c r="E124" s="9">
        <v>10394000</v>
      </c>
      <c r="F124" s="9">
        <v>14499000</v>
      </c>
      <c r="G124" s="9">
        <f t="shared" si="1"/>
        <v>-4105000</v>
      </c>
    </row>
    <row r="125" spans="2:7" ht="14.25">
      <c r="B125" s="32"/>
      <c r="C125" s="32"/>
      <c r="D125" s="8" t="s">
        <v>128</v>
      </c>
      <c r="E125" s="9"/>
      <c r="F125" s="9"/>
      <c r="G125" s="9">
        <f t="shared" si="1"/>
        <v>0</v>
      </c>
    </row>
    <row r="126" spans="2:7" ht="14.25">
      <c r="B126" s="32"/>
      <c r="C126" s="32"/>
      <c r="D126" s="8" t="s">
        <v>129</v>
      </c>
      <c r="E126" s="9"/>
      <c r="F126" s="9"/>
      <c r="G126" s="9">
        <f t="shared" si="1"/>
        <v>0</v>
      </c>
    </row>
    <row r="127" spans="2:7" ht="14.25">
      <c r="B127" s="32"/>
      <c r="C127" s="32"/>
      <c r="D127" s="8" t="s">
        <v>130</v>
      </c>
      <c r="E127" s="9"/>
      <c r="F127" s="9"/>
      <c r="G127" s="9">
        <f t="shared" si="1"/>
        <v>0</v>
      </c>
    </row>
    <row r="128" spans="2:7" ht="14.25">
      <c r="B128" s="32"/>
      <c r="C128" s="33"/>
      <c r="D128" s="10" t="s">
        <v>131</v>
      </c>
      <c r="E128" s="11">
        <f>+E113+E114+E115+E120+E121+E122+E123+E124+E125+E126+E127</f>
        <v>10394000</v>
      </c>
      <c r="F128" s="11">
        <f>+F113+F114+F115+F120+F121+F122+F123+F124+F125+F126+F127</f>
        <v>14499000</v>
      </c>
      <c r="G128" s="11">
        <f t="shared" si="1"/>
        <v>-4105000</v>
      </c>
    </row>
    <row r="129" spans="2:7" ht="14.25">
      <c r="B129" s="33"/>
      <c r="C129" s="18" t="s">
        <v>132</v>
      </c>
      <c r="D129" s="19"/>
      <c r="E129" s="20">
        <f xml:space="preserve"> +E112 - E128</f>
        <v>-10394000</v>
      </c>
      <c r="F129" s="20">
        <f xml:space="preserve"> +F112 - F128</f>
        <v>-14499000</v>
      </c>
      <c r="G129" s="20">
        <f t="shared" si="1"/>
        <v>4105000</v>
      </c>
    </row>
    <row r="130" spans="2:7" ht="14.25">
      <c r="B130" s="12" t="s">
        <v>133</v>
      </c>
      <c r="C130" s="21"/>
      <c r="D130" s="22"/>
      <c r="E130" s="23">
        <f xml:space="preserve"> +E88 +E129</f>
        <v>-1188107</v>
      </c>
      <c r="F130" s="23">
        <f xml:space="preserve"> +F88 +F129</f>
        <v>-7436306</v>
      </c>
      <c r="G130" s="23">
        <f t="shared" si="1"/>
        <v>6248199</v>
      </c>
    </row>
    <row r="131" spans="2:7" ht="14.25">
      <c r="B131" s="34" t="s">
        <v>134</v>
      </c>
      <c r="C131" s="21" t="s">
        <v>135</v>
      </c>
      <c r="D131" s="22"/>
      <c r="E131" s="23">
        <v>-3147065</v>
      </c>
      <c r="F131" s="23">
        <v>-5880759</v>
      </c>
      <c r="G131" s="23">
        <f t="shared" si="1"/>
        <v>2733694</v>
      </c>
    </row>
    <row r="132" spans="2:7" ht="14.25">
      <c r="B132" s="35"/>
      <c r="C132" s="21" t="s">
        <v>136</v>
      </c>
      <c r="D132" s="22"/>
      <c r="E132" s="23">
        <f xml:space="preserve"> +E130 +E131</f>
        <v>-4335172</v>
      </c>
      <c r="F132" s="23">
        <f xml:space="preserve"> +F130 +F131</f>
        <v>-13317065</v>
      </c>
      <c r="G132" s="23">
        <f t="shared" si="1"/>
        <v>8981893</v>
      </c>
    </row>
    <row r="133" spans="2:7" ht="14.25">
      <c r="B133" s="35"/>
      <c r="C133" s="21" t="s">
        <v>137</v>
      </c>
      <c r="D133" s="22"/>
      <c r="E133" s="23"/>
      <c r="F133" s="23"/>
      <c r="G133" s="23">
        <f t="shared" si="1"/>
        <v>0</v>
      </c>
    </row>
    <row r="134" spans="2:7" ht="14.25">
      <c r="B134" s="35"/>
      <c r="C134" s="21" t="s">
        <v>138</v>
      </c>
      <c r="D134" s="22"/>
      <c r="E134" s="23">
        <f>+E135+E136+E137</f>
        <v>0</v>
      </c>
      <c r="F134" s="23">
        <f>+F135+F136+F137</f>
        <v>11270000</v>
      </c>
      <c r="G134" s="23">
        <f t="shared" si="1"/>
        <v>-11270000</v>
      </c>
    </row>
    <row r="135" spans="2:7" ht="14.25">
      <c r="B135" s="35"/>
      <c r="C135" s="24" t="s">
        <v>139</v>
      </c>
      <c r="D135" s="19"/>
      <c r="E135" s="20"/>
      <c r="F135" s="20">
        <v>5270000</v>
      </c>
      <c r="G135" s="20">
        <f t="shared" ref="G135:G142" si="2">E135-F135</f>
        <v>-5270000</v>
      </c>
    </row>
    <row r="136" spans="2:7" ht="14.25">
      <c r="B136" s="35"/>
      <c r="C136" s="24" t="s">
        <v>140</v>
      </c>
      <c r="D136" s="19"/>
      <c r="E136" s="20"/>
      <c r="F136" s="20"/>
      <c r="G136" s="20">
        <f t="shared" si="2"/>
        <v>0</v>
      </c>
    </row>
    <row r="137" spans="2:7" ht="14.25">
      <c r="B137" s="35"/>
      <c r="C137" s="24" t="s">
        <v>141</v>
      </c>
      <c r="D137" s="19"/>
      <c r="E137" s="20"/>
      <c r="F137" s="20">
        <v>6000000</v>
      </c>
      <c r="G137" s="20">
        <f t="shared" si="2"/>
        <v>-6000000</v>
      </c>
    </row>
    <row r="138" spans="2:7" ht="14.25">
      <c r="B138" s="35"/>
      <c r="C138" s="21" t="s">
        <v>142</v>
      </c>
      <c r="D138" s="22"/>
      <c r="E138" s="23">
        <f>+E139+E140+E141</f>
        <v>500000</v>
      </c>
      <c r="F138" s="23">
        <f>+F139+F140+F141</f>
        <v>1100000</v>
      </c>
      <c r="G138" s="23">
        <f t="shared" si="2"/>
        <v>-600000</v>
      </c>
    </row>
    <row r="139" spans="2:7" ht="14.25">
      <c r="B139" s="35"/>
      <c r="C139" s="24" t="s">
        <v>143</v>
      </c>
      <c r="D139" s="19"/>
      <c r="E139" s="20">
        <v>500000</v>
      </c>
      <c r="F139" s="20">
        <v>1100000</v>
      </c>
      <c r="G139" s="20">
        <f t="shared" si="2"/>
        <v>-600000</v>
      </c>
    </row>
    <row r="140" spans="2:7" ht="14.25">
      <c r="B140" s="35"/>
      <c r="C140" s="24" t="s">
        <v>144</v>
      </c>
      <c r="D140" s="19"/>
      <c r="E140" s="20"/>
      <c r="F140" s="20"/>
      <c r="G140" s="20">
        <f t="shared" si="2"/>
        <v>0</v>
      </c>
    </row>
    <row r="141" spans="2:7" ht="14.25">
      <c r="B141" s="35"/>
      <c r="C141" s="24" t="s">
        <v>145</v>
      </c>
      <c r="D141" s="19"/>
      <c r="E141" s="20"/>
      <c r="F141" s="20"/>
      <c r="G141" s="20">
        <f t="shared" si="2"/>
        <v>0</v>
      </c>
    </row>
    <row r="142" spans="2:7" ht="14.25">
      <c r="B142" s="36"/>
      <c r="C142" s="21" t="s">
        <v>176</v>
      </c>
      <c r="D142" s="22"/>
      <c r="E142" s="23">
        <f xml:space="preserve"> +E132 +E133 +E134 - E138</f>
        <v>-4835172</v>
      </c>
      <c r="F142" s="23">
        <f xml:space="preserve"> +F132 +F133 +F134 - F138</f>
        <v>-3147065</v>
      </c>
      <c r="G142" s="23">
        <f t="shared" si="2"/>
        <v>-1688107</v>
      </c>
    </row>
  </sheetData>
  <mergeCells count="13">
    <mergeCell ref="B131:B142"/>
    <mergeCell ref="B76:B87"/>
    <mergeCell ref="C76:C80"/>
    <mergeCell ref="C81:C86"/>
    <mergeCell ref="B89:B129"/>
    <mergeCell ref="C89:C112"/>
    <mergeCell ref="C113:C128"/>
    <mergeCell ref="B2:G2"/>
    <mergeCell ref="B3:G3"/>
    <mergeCell ref="B5:D5"/>
    <mergeCell ref="B6:B75"/>
    <mergeCell ref="C6:C19"/>
    <mergeCell ref="C20:C74"/>
  </mergeCells>
  <phoneticPr fontId="2"/>
  <pageMargins left="0.70866141732283472" right="0.70866141732283472" top="0.74803149606299213" bottom="0.78740157480314965" header="0.31496062992125984" footer="0.31496062992125984"/>
  <pageSetup paperSize="9" scale="70" fitToHeight="0" orientation="portrait" verticalDpi="0" r:id="rId1"/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第二号第一様式</vt:lpstr>
      <vt:lpstr>第二号第三様式</vt:lpstr>
      <vt:lpstr>法人本部</vt:lpstr>
      <vt:lpstr>ラポール安倍川</vt:lpstr>
      <vt:lpstr>ラポール古庄</vt:lpstr>
      <vt:lpstr>ラポールたけみ</vt:lpstr>
      <vt:lpstr>ラポールあおい</vt:lpstr>
      <vt:lpstr>ラポール川原</vt:lpstr>
      <vt:lpstr>ラポール・ファーム</vt:lpstr>
      <vt:lpstr>ラポール・チャクラ</vt:lpstr>
      <vt:lpstr>ラポール・タスカ</vt:lpstr>
      <vt:lpstr>チャイム</vt:lpstr>
      <vt:lpstr>チャイム!Print_Titles</vt:lpstr>
      <vt:lpstr>ラポール・タスカ!Print_Titles</vt:lpstr>
      <vt:lpstr>ラポール・チャクラ!Print_Titles</vt:lpstr>
      <vt:lpstr>ラポール・ファーム!Print_Titles</vt:lpstr>
      <vt:lpstr>ラポールあおい!Print_Titles</vt:lpstr>
      <vt:lpstr>ラポールたけみ!Print_Titles</vt:lpstr>
      <vt:lpstr>ラポール安倍川!Print_Titles</vt:lpstr>
      <vt:lpstr>ラポール古庄!Print_Titles</vt:lpstr>
      <vt:lpstr>ラポール川原!Print_Titles</vt:lpstr>
      <vt:lpstr>法人本部!Print_Titles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2018-10-04T07:21:15Z</cp:lastPrinted>
  <dcterms:created xsi:type="dcterms:W3CDTF">2018-06-26T06:09:34Z</dcterms:created>
  <dcterms:modified xsi:type="dcterms:W3CDTF">2018-10-04T07:22:17Z</dcterms:modified>
</cp:coreProperties>
</file>