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\Desktop\改正社会福祉法人制度\H30(29年度)現況報告書\29年度公開用計算書類\"/>
    </mc:Choice>
  </mc:AlternateContent>
  <xr:revisionPtr revIDLastSave="0" documentId="13_ncr:1_{7E588D23-21F2-42E7-82BD-F020A7B22C94}" xr6:coauthVersionLast="43" xr6:coauthVersionMax="43" xr10:uidLastSave="{00000000-0000-0000-0000-000000000000}"/>
  <bookViews>
    <workbookView xWindow="420" yWindow="465" windowWidth="24255" windowHeight="14850" xr2:uid="{00000000-000D-0000-FFFF-FFFF00000000}"/>
  </bookViews>
  <sheets>
    <sheet name="第三号第一様式" sheetId="11" r:id="rId1"/>
    <sheet name="第三号第三様式" sheetId="12" r:id="rId2"/>
    <sheet name="法人本部" sheetId="1" r:id="rId3"/>
    <sheet name="ラポール安倍川" sheetId="2" r:id="rId4"/>
    <sheet name="ラポール古庄" sheetId="3" r:id="rId5"/>
    <sheet name="ラポールたけみ" sheetId="4" r:id="rId6"/>
    <sheet name="ラポールあおい" sheetId="5" r:id="rId7"/>
    <sheet name="ラポール川原" sheetId="6" r:id="rId8"/>
    <sheet name="ラポール・ファーム" sheetId="7" r:id="rId9"/>
    <sheet name="ラポール・チャクラ" sheetId="8" r:id="rId10"/>
    <sheet name="ラポール・タスカ" sheetId="9" r:id="rId11"/>
    <sheet name="チャイム" sheetId="10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2" i="12" l="1"/>
  <c r="O82" i="12" s="1"/>
  <c r="O81" i="12"/>
  <c r="M81" i="12"/>
  <c r="M80" i="12"/>
  <c r="O80" i="12" s="1"/>
  <c r="O79" i="12"/>
  <c r="M79" i="12"/>
  <c r="M78" i="12"/>
  <c r="O78" i="12" s="1"/>
  <c r="N77" i="12"/>
  <c r="L77" i="12"/>
  <c r="K77" i="12"/>
  <c r="J77" i="12"/>
  <c r="I77" i="12"/>
  <c r="H77" i="12"/>
  <c r="G77" i="12"/>
  <c r="F77" i="12"/>
  <c r="E77" i="12"/>
  <c r="D77" i="12"/>
  <c r="C77" i="12"/>
  <c r="M76" i="12"/>
  <c r="O76" i="12" s="1"/>
  <c r="M75" i="12"/>
  <c r="O75" i="12" s="1"/>
  <c r="O74" i="12"/>
  <c r="M74" i="12"/>
  <c r="M73" i="12"/>
  <c r="O73" i="12" s="1"/>
  <c r="N72" i="12"/>
  <c r="N83" i="12" s="1"/>
  <c r="L72" i="12"/>
  <c r="K72" i="12"/>
  <c r="K83" i="12" s="1"/>
  <c r="J72" i="12"/>
  <c r="J83" i="12" s="1"/>
  <c r="I72" i="12"/>
  <c r="I83" i="12" s="1"/>
  <c r="H72" i="12"/>
  <c r="G72" i="12"/>
  <c r="G83" i="12" s="1"/>
  <c r="F72" i="12"/>
  <c r="F83" i="12" s="1"/>
  <c r="E72" i="12"/>
  <c r="E83" i="12" s="1"/>
  <c r="D72" i="12"/>
  <c r="C72" i="12"/>
  <c r="C83" i="12" s="1"/>
  <c r="J70" i="12"/>
  <c r="J84" i="12" s="1"/>
  <c r="M69" i="12"/>
  <c r="O69" i="12" s="1"/>
  <c r="M68" i="12"/>
  <c r="O68" i="12" s="1"/>
  <c r="M67" i="12"/>
  <c r="O67" i="12" s="1"/>
  <c r="O66" i="12"/>
  <c r="M66" i="12"/>
  <c r="M65" i="12"/>
  <c r="O65" i="12" s="1"/>
  <c r="M64" i="12"/>
  <c r="O64" i="12" s="1"/>
  <c r="M63" i="12"/>
  <c r="O63" i="12" s="1"/>
  <c r="M62" i="12"/>
  <c r="O62" i="12" s="1"/>
  <c r="M61" i="12"/>
  <c r="O61" i="12" s="1"/>
  <c r="M60" i="12"/>
  <c r="O60" i="12" s="1"/>
  <c r="M59" i="12"/>
  <c r="O59" i="12" s="1"/>
  <c r="N58" i="12"/>
  <c r="L58" i="12"/>
  <c r="K58" i="12"/>
  <c r="J58" i="12"/>
  <c r="I58" i="12"/>
  <c r="H58" i="12"/>
  <c r="G58" i="12"/>
  <c r="F58" i="12"/>
  <c r="E58" i="12"/>
  <c r="D58" i="12"/>
  <c r="C58" i="12"/>
  <c r="M57" i="12"/>
  <c r="O57" i="12" s="1"/>
  <c r="O56" i="12"/>
  <c r="M56" i="12"/>
  <c r="M55" i="12"/>
  <c r="O55" i="12" s="1"/>
  <c r="M54" i="12"/>
  <c r="O54" i="12" s="1"/>
  <c r="M53" i="12"/>
  <c r="O53" i="12" s="1"/>
  <c r="M52" i="12"/>
  <c r="O52" i="12" s="1"/>
  <c r="M51" i="12"/>
  <c r="O51" i="12" s="1"/>
  <c r="O50" i="12"/>
  <c r="M50" i="12"/>
  <c r="M49" i="12"/>
  <c r="O49" i="12" s="1"/>
  <c r="N48" i="12"/>
  <c r="N70" i="12" s="1"/>
  <c r="L48" i="12"/>
  <c r="L70" i="12" s="1"/>
  <c r="K48" i="12"/>
  <c r="K70" i="12" s="1"/>
  <c r="K84" i="12" s="1"/>
  <c r="J48" i="12"/>
  <c r="I48" i="12"/>
  <c r="I70" i="12" s="1"/>
  <c r="H48" i="12"/>
  <c r="H70" i="12" s="1"/>
  <c r="G48" i="12"/>
  <c r="G70" i="12" s="1"/>
  <c r="G84" i="12" s="1"/>
  <c r="F48" i="12"/>
  <c r="F70" i="12" s="1"/>
  <c r="E48" i="12"/>
  <c r="E70" i="12" s="1"/>
  <c r="D48" i="12"/>
  <c r="D70" i="12" s="1"/>
  <c r="C48" i="12"/>
  <c r="C70" i="12" s="1"/>
  <c r="M45" i="12"/>
  <c r="O45" i="12" s="1"/>
  <c r="O44" i="12"/>
  <c r="M44" i="12"/>
  <c r="M43" i="12"/>
  <c r="O43" i="12" s="1"/>
  <c r="M42" i="12"/>
  <c r="O42" i="12" s="1"/>
  <c r="M41" i="12"/>
  <c r="O41" i="12" s="1"/>
  <c r="M40" i="12"/>
  <c r="O40" i="12" s="1"/>
  <c r="M39" i="12"/>
  <c r="O39" i="12" s="1"/>
  <c r="O38" i="12"/>
  <c r="M38" i="12"/>
  <c r="M37" i="12"/>
  <c r="O37" i="12" s="1"/>
  <c r="O36" i="12"/>
  <c r="M36" i="12"/>
  <c r="M35" i="12"/>
  <c r="O35" i="12" s="1"/>
  <c r="M34" i="12"/>
  <c r="O34" i="12" s="1"/>
  <c r="M33" i="12"/>
  <c r="O33" i="12" s="1"/>
  <c r="M32" i="12"/>
  <c r="O32" i="12" s="1"/>
  <c r="N31" i="12"/>
  <c r="N24" i="12" s="1"/>
  <c r="L31" i="12"/>
  <c r="K31" i="12"/>
  <c r="J31" i="12"/>
  <c r="J24" i="12" s="1"/>
  <c r="I31" i="12"/>
  <c r="I24" i="12" s="1"/>
  <c r="I46" i="12" s="1"/>
  <c r="H31" i="12"/>
  <c r="G31" i="12"/>
  <c r="F31" i="12"/>
  <c r="E31" i="12"/>
  <c r="M31" i="12" s="1"/>
  <c r="O31" i="12" s="1"/>
  <c r="D31" i="12"/>
  <c r="C31" i="12"/>
  <c r="M30" i="12"/>
  <c r="O30" i="12" s="1"/>
  <c r="O29" i="12"/>
  <c r="M29" i="12"/>
  <c r="M28" i="12"/>
  <c r="O28" i="12" s="1"/>
  <c r="M27" i="12"/>
  <c r="O27" i="12" s="1"/>
  <c r="M26" i="12"/>
  <c r="O26" i="12" s="1"/>
  <c r="N25" i="12"/>
  <c r="L25" i="12"/>
  <c r="L24" i="12" s="1"/>
  <c r="K25" i="12"/>
  <c r="K24" i="12" s="1"/>
  <c r="J25" i="12"/>
  <c r="I25" i="12"/>
  <c r="H25" i="12"/>
  <c r="H24" i="12" s="1"/>
  <c r="G25" i="12"/>
  <c r="G24" i="12" s="1"/>
  <c r="F25" i="12"/>
  <c r="E25" i="12"/>
  <c r="D25" i="12"/>
  <c r="D24" i="12" s="1"/>
  <c r="C25" i="12"/>
  <c r="C24" i="12" s="1"/>
  <c r="F24" i="12"/>
  <c r="M23" i="12"/>
  <c r="O23" i="12" s="1"/>
  <c r="M22" i="12"/>
  <c r="O22" i="12" s="1"/>
  <c r="M21" i="12"/>
  <c r="O21" i="12" s="1"/>
  <c r="M20" i="12"/>
  <c r="O20" i="12" s="1"/>
  <c r="M19" i="12"/>
  <c r="O19" i="12" s="1"/>
  <c r="O18" i="12"/>
  <c r="M18" i="12"/>
  <c r="M17" i="12"/>
  <c r="O17" i="12" s="1"/>
  <c r="O16" i="12"/>
  <c r="M16" i="12"/>
  <c r="M15" i="12"/>
  <c r="O15" i="12" s="1"/>
  <c r="M14" i="12"/>
  <c r="O14" i="12" s="1"/>
  <c r="M13" i="12"/>
  <c r="O13" i="12" s="1"/>
  <c r="M12" i="12"/>
  <c r="O12" i="12" s="1"/>
  <c r="M11" i="12"/>
  <c r="O11" i="12" s="1"/>
  <c r="O10" i="12"/>
  <c r="M10" i="12"/>
  <c r="N9" i="12"/>
  <c r="L9" i="12"/>
  <c r="K9" i="12"/>
  <c r="J9" i="12"/>
  <c r="I9" i="12"/>
  <c r="H9" i="12"/>
  <c r="G9" i="12"/>
  <c r="F9" i="12"/>
  <c r="E9" i="12"/>
  <c r="D9" i="12"/>
  <c r="C9" i="12"/>
  <c r="D46" i="12" l="1"/>
  <c r="L46" i="12"/>
  <c r="F46" i="12"/>
  <c r="J46" i="12"/>
  <c r="N46" i="12"/>
  <c r="H46" i="12"/>
  <c r="E24" i="12"/>
  <c r="E46" i="12" s="1"/>
  <c r="M58" i="12"/>
  <c r="O58" i="12" s="1"/>
  <c r="D83" i="12"/>
  <c r="D84" i="12" s="1"/>
  <c r="H83" i="12"/>
  <c r="M83" i="12" s="1"/>
  <c r="O83" i="12" s="1"/>
  <c r="L83" i="12"/>
  <c r="L84" i="12" s="1"/>
  <c r="M77" i="12"/>
  <c r="O77" i="12" s="1"/>
  <c r="N84" i="12"/>
  <c r="C84" i="12"/>
  <c r="M70" i="12"/>
  <c r="O70" i="12" s="1"/>
  <c r="F84" i="12"/>
  <c r="E84" i="12"/>
  <c r="C46" i="12"/>
  <c r="G46" i="12"/>
  <c r="K46" i="12"/>
  <c r="I84" i="12"/>
  <c r="M25" i="12"/>
  <c r="O25" i="12" s="1"/>
  <c r="M72" i="12"/>
  <c r="O72" i="12" s="1"/>
  <c r="M48" i="12"/>
  <c r="O48" i="12" s="1"/>
  <c r="M9" i="12"/>
  <c r="O9" i="12" s="1"/>
  <c r="H84" i="12" l="1"/>
  <c r="M24" i="12"/>
  <c r="O24" i="12" s="1"/>
  <c r="M46" i="12"/>
  <c r="O46" i="12" s="1"/>
  <c r="M84" i="12"/>
  <c r="O84" i="12" s="1"/>
  <c r="I46" i="11" l="1"/>
  <c r="I45" i="11"/>
  <c r="E45" i="11"/>
  <c r="I44" i="11"/>
  <c r="E44" i="11"/>
  <c r="I43" i="11"/>
  <c r="E43" i="11"/>
  <c r="I42" i="11"/>
  <c r="E42" i="11"/>
  <c r="H41" i="11"/>
  <c r="G41" i="11"/>
  <c r="I41" i="11" s="1"/>
  <c r="E41" i="11"/>
  <c r="I40" i="11"/>
  <c r="E40" i="11"/>
  <c r="I39" i="11"/>
  <c r="E39" i="11"/>
  <c r="I38" i="11"/>
  <c r="E38" i="11"/>
  <c r="I37" i="11"/>
  <c r="E37" i="11"/>
  <c r="H36" i="11"/>
  <c r="G36" i="11"/>
  <c r="I36" i="11" s="1"/>
  <c r="E36" i="11"/>
  <c r="E35" i="11"/>
  <c r="E34" i="11"/>
  <c r="I33" i="11"/>
  <c r="E33" i="11"/>
  <c r="I32" i="11"/>
  <c r="E32" i="11"/>
  <c r="I31" i="11"/>
  <c r="D31" i="11"/>
  <c r="E31" i="11" s="1"/>
  <c r="C31" i="11"/>
  <c r="I30" i="11"/>
  <c r="E30" i="11"/>
  <c r="I29" i="11"/>
  <c r="E29" i="11"/>
  <c r="I28" i="11"/>
  <c r="E28" i="11"/>
  <c r="I27" i="11"/>
  <c r="E27" i="11"/>
  <c r="I26" i="11"/>
  <c r="E26" i="11"/>
  <c r="I25" i="11"/>
  <c r="D25" i="11"/>
  <c r="C25" i="11"/>
  <c r="E25" i="11" s="1"/>
  <c r="H24" i="11"/>
  <c r="I24" i="11" s="1"/>
  <c r="G24" i="11"/>
  <c r="E23" i="11"/>
  <c r="E22" i="11"/>
  <c r="E21" i="11"/>
  <c r="E20" i="11"/>
  <c r="E19" i="11"/>
  <c r="I18" i="11"/>
  <c r="E18" i="11"/>
  <c r="I17" i="11"/>
  <c r="E17" i="11"/>
  <c r="I16" i="11"/>
  <c r="E16" i="11"/>
  <c r="I15" i="11"/>
  <c r="E15" i="11"/>
  <c r="I14" i="11"/>
  <c r="E14" i="11"/>
  <c r="I13" i="11"/>
  <c r="E13" i="11"/>
  <c r="I12" i="11"/>
  <c r="E12" i="11"/>
  <c r="I11" i="11"/>
  <c r="E11" i="11"/>
  <c r="I10" i="11"/>
  <c r="E10" i="11"/>
  <c r="H9" i="11"/>
  <c r="H34" i="11" s="1"/>
  <c r="G9" i="11"/>
  <c r="G34" i="11" s="1"/>
  <c r="E9" i="11"/>
  <c r="D9" i="11"/>
  <c r="C9" i="11"/>
  <c r="D24" i="11" l="1"/>
  <c r="D48" i="11" s="1"/>
  <c r="H47" i="11"/>
  <c r="H48" i="11" s="1"/>
  <c r="I34" i="11"/>
  <c r="G47" i="11"/>
  <c r="I47" i="11" s="1"/>
  <c r="I9" i="11"/>
  <c r="C24" i="11"/>
  <c r="C48" i="11" l="1"/>
  <c r="E48" i="11" s="1"/>
  <c r="E24" i="11"/>
  <c r="G48" i="11"/>
  <c r="I48" i="11" s="1"/>
  <c r="C47" i="10" l="1"/>
  <c r="D47" i="10"/>
  <c r="E47" i="10" s="1"/>
  <c r="E58" i="10"/>
  <c r="E57" i="10"/>
  <c r="E56" i="10"/>
  <c r="E55" i="10"/>
  <c r="E54" i="10"/>
  <c r="E53" i="10"/>
  <c r="E52" i="10"/>
  <c r="E51" i="10"/>
  <c r="E50" i="10"/>
  <c r="E49" i="10"/>
  <c r="E48" i="10"/>
  <c r="E67" i="10" l="1"/>
  <c r="E66" i="10"/>
  <c r="E65" i="10"/>
  <c r="E64" i="10"/>
  <c r="E63" i="10"/>
  <c r="E62" i="10"/>
  <c r="D61" i="10"/>
  <c r="C61" i="10"/>
  <c r="E60" i="10"/>
  <c r="E59" i="10"/>
  <c r="I53" i="10"/>
  <c r="I52" i="10"/>
  <c r="I51" i="10"/>
  <c r="I50" i="10"/>
  <c r="I49" i="10"/>
  <c r="H48" i="10"/>
  <c r="G48" i="10"/>
  <c r="I47" i="10"/>
  <c r="I46" i="10"/>
  <c r="E46" i="10"/>
  <c r="I45" i="10"/>
  <c r="E45" i="10"/>
  <c r="I44" i="10"/>
  <c r="E44" i="10"/>
  <c r="H43" i="10"/>
  <c r="G43" i="10"/>
  <c r="D43" i="10"/>
  <c r="C43" i="10"/>
  <c r="E43" i="10" s="1"/>
  <c r="E42" i="10"/>
  <c r="D41" i="10"/>
  <c r="C41" i="10"/>
  <c r="I40" i="10"/>
  <c r="E40" i="10"/>
  <c r="I39" i="10"/>
  <c r="E39" i="10"/>
  <c r="I38" i="10"/>
  <c r="E38" i="10"/>
  <c r="I37" i="10"/>
  <c r="E37" i="10"/>
  <c r="I36" i="10"/>
  <c r="E36" i="10"/>
  <c r="I35" i="10"/>
  <c r="E35" i="10"/>
  <c r="I34" i="10"/>
  <c r="E34" i="10"/>
  <c r="I33" i="10"/>
  <c r="I32" i="10"/>
  <c r="E32" i="10"/>
  <c r="I31" i="10"/>
  <c r="E31" i="10"/>
  <c r="I30" i="10"/>
  <c r="E30" i="10"/>
  <c r="I29" i="10"/>
  <c r="E29" i="10"/>
  <c r="I28" i="10"/>
  <c r="E28" i="10"/>
  <c r="H27" i="10"/>
  <c r="G27" i="10"/>
  <c r="D27" i="10"/>
  <c r="C27" i="10"/>
  <c r="H26" i="10"/>
  <c r="G26" i="10"/>
  <c r="E25" i="10"/>
  <c r="E24" i="10"/>
  <c r="E23" i="10"/>
  <c r="E22" i="10"/>
  <c r="E21" i="10"/>
  <c r="E20" i="10"/>
  <c r="I19" i="10"/>
  <c r="E19" i="10"/>
  <c r="I18" i="10"/>
  <c r="E18" i="10"/>
  <c r="I17" i="10"/>
  <c r="E17" i="10"/>
  <c r="I16" i="10"/>
  <c r="E16" i="10"/>
  <c r="I15" i="10"/>
  <c r="E15" i="10"/>
  <c r="I14" i="10"/>
  <c r="E14" i="10"/>
  <c r="I13" i="10"/>
  <c r="E13" i="10"/>
  <c r="I12" i="10"/>
  <c r="E12" i="10"/>
  <c r="I11" i="10"/>
  <c r="E11" i="10"/>
  <c r="H10" i="10"/>
  <c r="G10" i="10"/>
  <c r="G7" i="10" s="1"/>
  <c r="E10" i="10"/>
  <c r="I9" i="10"/>
  <c r="E9" i="10"/>
  <c r="I8" i="10"/>
  <c r="D8" i="10"/>
  <c r="D7" i="10" s="1"/>
  <c r="C8" i="10"/>
  <c r="E67" i="9"/>
  <c r="E66" i="9"/>
  <c r="E65" i="9"/>
  <c r="E64" i="9"/>
  <c r="E63" i="9"/>
  <c r="E62" i="9"/>
  <c r="D61" i="9"/>
  <c r="C61" i="9"/>
  <c r="E60" i="9"/>
  <c r="E59" i="9"/>
  <c r="E58" i="9"/>
  <c r="E57" i="9"/>
  <c r="E56" i="9"/>
  <c r="E55" i="9"/>
  <c r="E54" i="9"/>
  <c r="I53" i="9"/>
  <c r="E53" i="9"/>
  <c r="I52" i="9"/>
  <c r="E52" i="9"/>
  <c r="I51" i="9"/>
  <c r="E51" i="9"/>
  <c r="I50" i="9"/>
  <c r="E50" i="9"/>
  <c r="I49" i="9"/>
  <c r="E49" i="9"/>
  <c r="H48" i="9"/>
  <c r="G48" i="9"/>
  <c r="I48" i="9" s="1"/>
  <c r="E48" i="9"/>
  <c r="I47" i="9"/>
  <c r="D47" i="9"/>
  <c r="C47" i="9"/>
  <c r="E47" i="9" s="1"/>
  <c r="I46" i="9"/>
  <c r="E46" i="9"/>
  <c r="I45" i="9"/>
  <c r="E45" i="9"/>
  <c r="I44" i="9"/>
  <c r="E44" i="9"/>
  <c r="H43" i="9"/>
  <c r="H67" i="9" s="1"/>
  <c r="G43" i="9"/>
  <c r="I43" i="9" s="1"/>
  <c r="D43" i="9"/>
  <c r="C43" i="9"/>
  <c r="E43" i="9" s="1"/>
  <c r="E42" i="9"/>
  <c r="D41" i="9"/>
  <c r="C41" i="9"/>
  <c r="I40" i="9"/>
  <c r="E40" i="9"/>
  <c r="I39" i="9"/>
  <c r="E39" i="9"/>
  <c r="I38" i="9"/>
  <c r="E38" i="9"/>
  <c r="I37" i="9"/>
  <c r="E37" i="9"/>
  <c r="I36" i="9"/>
  <c r="E36" i="9"/>
  <c r="I35" i="9"/>
  <c r="E35" i="9"/>
  <c r="I34" i="9"/>
  <c r="E34" i="9"/>
  <c r="I33" i="9"/>
  <c r="I32" i="9"/>
  <c r="E32" i="9"/>
  <c r="I31" i="9"/>
  <c r="E31" i="9"/>
  <c r="I30" i="9"/>
  <c r="E30" i="9"/>
  <c r="I29" i="9"/>
  <c r="E29" i="9"/>
  <c r="I28" i="9"/>
  <c r="E28" i="9"/>
  <c r="H27" i="9"/>
  <c r="H26" i="9" s="1"/>
  <c r="G27" i="9"/>
  <c r="D27" i="9"/>
  <c r="C27" i="9"/>
  <c r="E25" i="9"/>
  <c r="E24" i="9"/>
  <c r="E23" i="9"/>
  <c r="E22" i="9"/>
  <c r="E21" i="9"/>
  <c r="E20" i="9"/>
  <c r="I19" i="9"/>
  <c r="E19" i="9"/>
  <c r="I18" i="9"/>
  <c r="E18" i="9"/>
  <c r="I17" i="9"/>
  <c r="E17" i="9"/>
  <c r="I16" i="9"/>
  <c r="E16" i="9"/>
  <c r="I15" i="9"/>
  <c r="E15" i="9"/>
  <c r="I14" i="9"/>
  <c r="E14" i="9"/>
  <c r="I13" i="9"/>
  <c r="E13" i="9"/>
  <c r="I12" i="9"/>
  <c r="E12" i="9"/>
  <c r="I11" i="9"/>
  <c r="E11" i="9"/>
  <c r="H10" i="9"/>
  <c r="H7" i="9" s="1"/>
  <c r="G10" i="9"/>
  <c r="E10" i="9"/>
  <c r="I9" i="9"/>
  <c r="E9" i="9"/>
  <c r="I8" i="9"/>
  <c r="D8" i="9"/>
  <c r="D7" i="9" s="1"/>
  <c r="C8" i="9"/>
  <c r="E67" i="8"/>
  <c r="E66" i="8"/>
  <c r="E65" i="8"/>
  <c r="E64" i="8"/>
  <c r="E63" i="8"/>
  <c r="E62" i="8"/>
  <c r="D61" i="8"/>
  <c r="C61" i="8"/>
  <c r="E60" i="8"/>
  <c r="E59" i="8"/>
  <c r="E58" i="8"/>
  <c r="E57" i="8"/>
  <c r="E56" i="8"/>
  <c r="E55" i="8"/>
  <c r="E54" i="8"/>
  <c r="I53" i="8"/>
  <c r="E53" i="8"/>
  <c r="I52" i="8"/>
  <c r="E52" i="8"/>
  <c r="I51" i="8"/>
  <c r="E51" i="8"/>
  <c r="I50" i="8"/>
  <c r="E50" i="8"/>
  <c r="I49" i="8"/>
  <c r="E49" i="8"/>
  <c r="H48" i="8"/>
  <c r="G48" i="8"/>
  <c r="I48" i="8" s="1"/>
  <c r="E48" i="8"/>
  <c r="I47" i="8"/>
  <c r="D47" i="8"/>
  <c r="D33" i="8" s="1"/>
  <c r="C47" i="8"/>
  <c r="E47" i="8" s="1"/>
  <c r="I46" i="8"/>
  <c r="E46" i="8"/>
  <c r="I45" i="8"/>
  <c r="E45" i="8"/>
  <c r="I44" i="8"/>
  <c r="E44" i="8"/>
  <c r="H43" i="8"/>
  <c r="H67" i="8" s="1"/>
  <c r="G43" i="8"/>
  <c r="G67" i="8" s="1"/>
  <c r="I67" i="8" s="1"/>
  <c r="D43" i="8"/>
  <c r="C43" i="8"/>
  <c r="E42" i="8"/>
  <c r="H41" i="8"/>
  <c r="H68" i="8" s="1"/>
  <c r="D41" i="8"/>
  <c r="C41" i="8"/>
  <c r="I40" i="8"/>
  <c r="E40" i="8"/>
  <c r="I39" i="8"/>
  <c r="E39" i="8"/>
  <c r="I38" i="8"/>
  <c r="E38" i="8"/>
  <c r="I37" i="8"/>
  <c r="E37" i="8"/>
  <c r="I36" i="8"/>
  <c r="E36" i="8"/>
  <c r="I35" i="8"/>
  <c r="E35" i="8"/>
  <c r="I34" i="8"/>
  <c r="E34" i="8"/>
  <c r="I33" i="8"/>
  <c r="I32" i="8"/>
  <c r="E32" i="8"/>
  <c r="I31" i="8"/>
  <c r="E31" i="8"/>
  <c r="I30" i="8"/>
  <c r="E30" i="8"/>
  <c r="I29" i="8"/>
  <c r="E29" i="8"/>
  <c r="I28" i="8"/>
  <c r="E28" i="8"/>
  <c r="H27" i="8"/>
  <c r="G27" i="8"/>
  <c r="I27" i="8" s="1"/>
  <c r="D27" i="8"/>
  <c r="C27" i="8"/>
  <c r="H26" i="8"/>
  <c r="G26" i="8"/>
  <c r="E25" i="8"/>
  <c r="E24" i="8"/>
  <c r="E23" i="8"/>
  <c r="E22" i="8"/>
  <c r="E21" i="8"/>
  <c r="E20" i="8"/>
  <c r="I19" i="8"/>
  <c r="E19" i="8"/>
  <c r="I18" i="8"/>
  <c r="E18" i="8"/>
  <c r="I17" i="8"/>
  <c r="E17" i="8"/>
  <c r="I16" i="8"/>
  <c r="E16" i="8"/>
  <c r="I15" i="8"/>
  <c r="E15" i="8"/>
  <c r="I14" i="8"/>
  <c r="E14" i="8"/>
  <c r="I13" i="8"/>
  <c r="E13" i="8"/>
  <c r="I12" i="8"/>
  <c r="E12" i="8"/>
  <c r="I11" i="8"/>
  <c r="E11" i="8"/>
  <c r="I10" i="8"/>
  <c r="H10" i="8"/>
  <c r="G10" i="8"/>
  <c r="E10" i="8"/>
  <c r="I9" i="8"/>
  <c r="E9" i="8"/>
  <c r="I8" i="8"/>
  <c r="D8" i="8"/>
  <c r="D7" i="8" s="1"/>
  <c r="C8" i="8"/>
  <c r="C7" i="8" s="1"/>
  <c r="E7" i="8" s="1"/>
  <c r="H7" i="8"/>
  <c r="G7" i="8"/>
  <c r="I7" i="8" s="1"/>
  <c r="H67" i="7"/>
  <c r="E67" i="7"/>
  <c r="E66" i="7"/>
  <c r="E65" i="7"/>
  <c r="E64" i="7"/>
  <c r="E63" i="7"/>
  <c r="E62" i="7"/>
  <c r="D61" i="7"/>
  <c r="C61" i="7"/>
  <c r="E61" i="7" s="1"/>
  <c r="E60" i="7"/>
  <c r="E59" i="7"/>
  <c r="E58" i="7"/>
  <c r="E57" i="7"/>
  <c r="E56" i="7"/>
  <c r="E55" i="7"/>
  <c r="E54" i="7"/>
  <c r="I53" i="7"/>
  <c r="E53" i="7"/>
  <c r="I52" i="7"/>
  <c r="E52" i="7"/>
  <c r="I51" i="7"/>
  <c r="E51" i="7"/>
  <c r="I50" i="7"/>
  <c r="E50" i="7"/>
  <c r="I49" i="7"/>
  <c r="E49" i="7"/>
  <c r="H48" i="7"/>
  <c r="G48" i="7"/>
  <c r="I48" i="7" s="1"/>
  <c r="E48" i="7"/>
  <c r="I47" i="7"/>
  <c r="D47" i="7"/>
  <c r="C47" i="7"/>
  <c r="C33" i="7" s="1"/>
  <c r="I46" i="7"/>
  <c r="E46" i="7"/>
  <c r="I45" i="7"/>
  <c r="E45" i="7"/>
  <c r="I44" i="7"/>
  <c r="E44" i="7"/>
  <c r="H43" i="7"/>
  <c r="G43" i="7"/>
  <c r="I43" i="7" s="1"/>
  <c r="D43" i="7"/>
  <c r="C43" i="7"/>
  <c r="E43" i="7" s="1"/>
  <c r="E42" i="7"/>
  <c r="D41" i="7"/>
  <c r="C41" i="7"/>
  <c r="E41" i="7" s="1"/>
  <c r="I40" i="7"/>
  <c r="E40" i="7"/>
  <c r="I39" i="7"/>
  <c r="E39" i="7"/>
  <c r="I38" i="7"/>
  <c r="E38" i="7"/>
  <c r="I37" i="7"/>
  <c r="E37" i="7"/>
  <c r="I36" i="7"/>
  <c r="E36" i="7"/>
  <c r="I35" i="7"/>
  <c r="E35" i="7"/>
  <c r="I34" i="7"/>
  <c r="E34" i="7"/>
  <c r="I33" i="7"/>
  <c r="I32" i="7"/>
  <c r="E32" i="7"/>
  <c r="I31" i="7"/>
  <c r="E31" i="7"/>
  <c r="I30" i="7"/>
  <c r="E30" i="7"/>
  <c r="I29" i="7"/>
  <c r="E29" i="7"/>
  <c r="I28" i="7"/>
  <c r="E28" i="7"/>
  <c r="H27" i="7"/>
  <c r="H26" i="7" s="1"/>
  <c r="G27" i="7"/>
  <c r="D27" i="7"/>
  <c r="C27" i="7"/>
  <c r="E25" i="7"/>
  <c r="E24" i="7"/>
  <c r="E23" i="7"/>
  <c r="E22" i="7"/>
  <c r="E21" i="7"/>
  <c r="E20" i="7"/>
  <c r="I19" i="7"/>
  <c r="E19" i="7"/>
  <c r="I18" i="7"/>
  <c r="E18" i="7"/>
  <c r="I17" i="7"/>
  <c r="E17" i="7"/>
  <c r="I16" i="7"/>
  <c r="E16" i="7"/>
  <c r="I15" i="7"/>
  <c r="E15" i="7"/>
  <c r="I14" i="7"/>
  <c r="E14" i="7"/>
  <c r="I13" i="7"/>
  <c r="E13" i="7"/>
  <c r="I12" i="7"/>
  <c r="E12" i="7"/>
  <c r="I11" i="7"/>
  <c r="E11" i="7"/>
  <c r="H10" i="7"/>
  <c r="H7" i="7" s="1"/>
  <c r="H41" i="7" s="1"/>
  <c r="G10" i="7"/>
  <c r="E10" i="7"/>
  <c r="I9" i="7"/>
  <c r="E9" i="7"/>
  <c r="I8" i="7"/>
  <c r="D8" i="7"/>
  <c r="D7" i="7" s="1"/>
  <c r="C8" i="7"/>
  <c r="E67" i="6"/>
  <c r="E66" i="6"/>
  <c r="E65" i="6"/>
  <c r="E64" i="6"/>
  <c r="E63" i="6"/>
  <c r="E62" i="6"/>
  <c r="D61" i="6"/>
  <c r="C61" i="6"/>
  <c r="E60" i="6"/>
  <c r="E59" i="6"/>
  <c r="E58" i="6"/>
  <c r="E57" i="6"/>
  <c r="E56" i="6"/>
  <c r="E55" i="6"/>
  <c r="E54" i="6"/>
  <c r="I53" i="6"/>
  <c r="E53" i="6"/>
  <c r="I52" i="6"/>
  <c r="E52" i="6"/>
  <c r="I51" i="6"/>
  <c r="E51" i="6"/>
  <c r="I50" i="6"/>
  <c r="E50" i="6"/>
  <c r="I49" i="6"/>
  <c r="E49" i="6"/>
  <c r="H48" i="6"/>
  <c r="G48" i="6"/>
  <c r="I48" i="6" s="1"/>
  <c r="E48" i="6"/>
  <c r="I47" i="6"/>
  <c r="D47" i="6"/>
  <c r="C47" i="6"/>
  <c r="I46" i="6"/>
  <c r="E46" i="6"/>
  <c r="I45" i="6"/>
  <c r="E45" i="6"/>
  <c r="I44" i="6"/>
  <c r="E44" i="6"/>
  <c r="H43" i="6"/>
  <c r="H67" i="6" s="1"/>
  <c r="G43" i="6"/>
  <c r="D43" i="6"/>
  <c r="C43" i="6"/>
  <c r="E42" i="6"/>
  <c r="D41" i="6"/>
  <c r="C41" i="6"/>
  <c r="I40" i="6"/>
  <c r="E40" i="6"/>
  <c r="I39" i="6"/>
  <c r="E39" i="6"/>
  <c r="I38" i="6"/>
  <c r="E38" i="6"/>
  <c r="I37" i="6"/>
  <c r="E37" i="6"/>
  <c r="I36" i="6"/>
  <c r="E36" i="6"/>
  <c r="I35" i="6"/>
  <c r="E35" i="6"/>
  <c r="I34" i="6"/>
  <c r="E34" i="6"/>
  <c r="I33" i="6"/>
  <c r="I32" i="6"/>
  <c r="E32" i="6"/>
  <c r="I31" i="6"/>
  <c r="E31" i="6"/>
  <c r="I30" i="6"/>
  <c r="E30" i="6"/>
  <c r="I29" i="6"/>
  <c r="E29" i="6"/>
  <c r="I28" i="6"/>
  <c r="E28" i="6"/>
  <c r="H27" i="6"/>
  <c r="G27" i="6"/>
  <c r="I27" i="6" s="1"/>
  <c r="E27" i="6"/>
  <c r="D27" i="6"/>
  <c r="C27" i="6"/>
  <c r="H26" i="6"/>
  <c r="H41" i="6" s="1"/>
  <c r="G26" i="6"/>
  <c r="E25" i="6"/>
  <c r="E24" i="6"/>
  <c r="E23" i="6"/>
  <c r="E22" i="6"/>
  <c r="E21" i="6"/>
  <c r="E20" i="6"/>
  <c r="I19" i="6"/>
  <c r="E19" i="6"/>
  <c r="I18" i="6"/>
  <c r="E18" i="6"/>
  <c r="I17" i="6"/>
  <c r="E17" i="6"/>
  <c r="I16" i="6"/>
  <c r="E16" i="6"/>
  <c r="I15" i="6"/>
  <c r="E15" i="6"/>
  <c r="I14" i="6"/>
  <c r="E14" i="6"/>
  <c r="I13" i="6"/>
  <c r="E13" i="6"/>
  <c r="I12" i="6"/>
  <c r="E12" i="6"/>
  <c r="I11" i="6"/>
  <c r="E11" i="6"/>
  <c r="H10" i="6"/>
  <c r="G10" i="6"/>
  <c r="I10" i="6" s="1"/>
  <c r="E10" i="6"/>
  <c r="I9" i="6"/>
  <c r="E9" i="6"/>
  <c r="I8" i="6"/>
  <c r="D8" i="6"/>
  <c r="D7" i="6" s="1"/>
  <c r="C8" i="6"/>
  <c r="H7" i="6"/>
  <c r="G7" i="6"/>
  <c r="G41" i="6" s="1"/>
  <c r="C7" i="6"/>
  <c r="E67" i="5"/>
  <c r="E66" i="5"/>
  <c r="E65" i="5"/>
  <c r="E64" i="5"/>
  <c r="E63" i="5"/>
  <c r="E62" i="5"/>
  <c r="D61" i="5"/>
  <c r="E61" i="5" s="1"/>
  <c r="C61" i="5"/>
  <c r="E60" i="5"/>
  <c r="E59" i="5"/>
  <c r="E58" i="5"/>
  <c r="E57" i="5"/>
  <c r="E56" i="5"/>
  <c r="E55" i="5"/>
  <c r="E54" i="5"/>
  <c r="I53" i="5"/>
  <c r="E53" i="5"/>
  <c r="I52" i="5"/>
  <c r="E52" i="5"/>
  <c r="I51" i="5"/>
  <c r="E51" i="5"/>
  <c r="I50" i="5"/>
  <c r="E50" i="5"/>
  <c r="I49" i="5"/>
  <c r="E49" i="5"/>
  <c r="H48" i="5"/>
  <c r="G48" i="5"/>
  <c r="E48" i="5"/>
  <c r="I47" i="5"/>
  <c r="D47" i="5"/>
  <c r="E47" i="5" s="1"/>
  <c r="C47" i="5"/>
  <c r="I46" i="5"/>
  <c r="E46" i="5"/>
  <c r="I45" i="5"/>
  <c r="E45" i="5"/>
  <c r="I44" i="5"/>
  <c r="E44" i="5"/>
  <c r="H43" i="5"/>
  <c r="G43" i="5"/>
  <c r="D43" i="5"/>
  <c r="C43" i="5"/>
  <c r="E43" i="5" s="1"/>
  <c r="E42" i="5"/>
  <c r="D41" i="5"/>
  <c r="C41" i="5"/>
  <c r="E41" i="5" s="1"/>
  <c r="I40" i="5"/>
  <c r="E40" i="5"/>
  <c r="I39" i="5"/>
  <c r="E39" i="5"/>
  <c r="I38" i="5"/>
  <c r="E38" i="5"/>
  <c r="I37" i="5"/>
  <c r="E37" i="5"/>
  <c r="I36" i="5"/>
  <c r="E36" i="5"/>
  <c r="I35" i="5"/>
  <c r="E35" i="5"/>
  <c r="I34" i="5"/>
  <c r="E34" i="5"/>
  <c r="I33" i="5"/>
  <c r="C33" i="5"/>
  <c r="I32" i="5"/>
  <c r="E32" i="5"/>
  <c r="I31" i="5"/>
  <c r="E31" i="5"/>
  <c r="I30" i="5"/>
  <c r="E30" i="5"/>
  <c r="I29" i="5"/>
  <c r="E29" i="5"/>
  <c r="I28" i="5"/>
  <c r="E28" i="5"/>
  <c r="H27" i="5"/>
  <c r="H26" i="5" s="1"/>
  <c r="G27" i="5"/>
  <c r="D27" i="5"/>
  <c r="C27" i="5"/>
  <c r="E25" i="5"/>
  <c r="E24" i="5"/>
  <c r="E23" i="5"/>
  <c r="E22" i="5"/>
  <c r="E21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  <c r="H10" i="5"/>
  <c r="H7" i="5" s="1"/>
  <c r="H41" i="5" s="1"/>
  <c r="G10" i="5"/>
  <c r="E10" i="5"/>
  <c r="I9" i="5"/>
  <c r="E9" i="5"/>
  <c r="I8" i="5"/>
  <c r="D8" i="5"/>
  <c r="C8" i="5"/>
  <c r="D7" i="5"/>
  <c r="E67" i="4"/>
  <c r="E66" i="4"/>
  <c r="E65" i="4"/>
  <c r="E64" i="4"/>
  <c r="E63" i="4"/>
  <c r="E62" i="4"/>
  <c r="D61" i="4"/>
  <c r="C61" i="4"/>
  <c r="E61" i="4" s="1"/>
  <c r="E60" i="4"/>
  <c r="E59" i="4"/>
  <c r="E58" i="4"/>
  <c r="E57" i="4"/>
  <c r="E56" i="4"/>
  <c r="E55" i="4"/>
  <c r="E54" i="4"/>
  <c r="I53" i="4"/>
  <c r="E53" i="4"/>
  <c r="I52" i="4"/>
  <c r="E52" i="4"/>
  <c r="I51" i="4"/>
  <c r="E51" i="4"/>
  <c r="I50" i="4"/>
  <c r="E50" i="4"/>
  <c r="I49" i="4"/>
  <c r="E49" i="4"/>
  <c r="H48" i="4"/>
  <c r="G48" i="4"/>
  <c r="I48" i="4" s="1"/>
  <c r="E48" i="4"/>
  <c r="I47" i="4"/>
  <c r="D47" i="4"/>
  <c r="C47" i="4"/>
  <c r="I46" i="4"/>
  <c r="E46" i="4"/>
  <c r="I45" i="4"/>
  <c r="E45" i="4"/>
  <c r="I44" i="4"/>
  <c r="E44" i="4"/>
  <c r="H43" i="4"/>
  <c r="H67" i="4" s="1"/>
  <c r="G43" i="4"/>
  <c r="I43" i="4" s="1"/>
  <c r="D43" i="4"/>
  <c r="C43" i="4"/>
  <c r="E42" i="4"/>
  <c r="D41" i="4"/>
  <c r="C41" i="4"/>
  <c r="I40" i="4"/>
  <c r="E40" i="4"/>
  <c r="I39" i="4"/>
  <c r="E39" i="4"/>
  <c r="I38" i="4"/>
  <c r="E38" i="4"/>
  <c r="I37" i="4"/>
  <c r="E37" i="4"/>
  <c r="I36" i="4"/>
  <c r="E36" i="4"/>
  <c r="I35" i="4"/>
  <c r="E35" i="4"/>
  <c r="I34" i="4"/>
  <c r="E34" i="4"/>
  <c r="I33" i="4"/>
  <c r="I32" i="4"/>
  <c r="E32" i="4"/>
  <c r="I31" i="4"/>
  <c r="E31" i="4"/>
  <c r="I30" i="4"/>
  <c r="E30" i="4"/>
  <c r="I29" i="4"/>
  <c r="E29" i="4"/>
  <c r="I28" i="4"/>
  <c r="E28" i="4"/>
  <c r="H27" i="4"/>
  <c r="G27" i="4"/>
  <c r="G26" i="4" s="1"/>
  <c r="I26" i="4" s="1"/>
  <c r="D27" i="4"/>
  <c r="C27" i="4"/>
  <c r="E27" i="4" s="1"/>
  <c r="H26" i="4"/>
  <c r="E25" i="4"/>
  <c r="E24" i="4"/>
  <c r="E23" i="4"/>
  <c r="E22" i="4"/>
  <c r="E21" i="4"/>
  <c r="E20" i="4"/>
  <c r="I19" i="4"/>
  <c r="E19" i="4"/>
  <c r="I18" i="4"/>
  <c r="E18" i="4"/>
  <c r="I17" i="4"/>
  <c r="E17" i="4"/>
  <c r="I16" i="4"/>
  <c r="E16" i="4"/>
  <c r="I15" i="4"/>
  <c r="E15" i="4"/>
  <c r="I14" i="4"/>
  <c r="E14" i="4"/>
  <c r="I13" i="4"/>
  <c r="E13" i="4"/>
  <c r="I12" i="4"/>
  <c r="E12" i="4"/>
  <c r="I11" i="4"/>
  <c r="E11" i="4"/>
  <c r="H10" i="4"/>
  <c r="G10" i="4"/>
  <c r="G7" i="4" s="1"/>
  <c r="E10" i="4"/>
  <c r="I9" i="4"/>
  <c r="E9" i="4"/>
  <c r="I8" i="4"/>
  <c r="D8" i="4"/>
  <c r="D7" i="4" s="1"/>
  <c r="C8" i="4"/>
  <c r="E8" i="4" s="1"/>
  <c r="H7" i="4"/>
  <c r="H41" i="4" s="1"/>
  <c r="H68" i="4" s="1"/>
  <c r="E67" i="3"/>
  <c r="E66" i="3"/>
  <c r="E65" i="3"/>
  <c r="E64" i="3"/>
  <c r="E63" i="3"/>
  <c r="E62" i="3"/>
  <c r="D61" i="3"/>
  <c r="C61" i="3"/>
  <c r="E60" i="3"/>
  <c r="E59" i="3"/>
  <c r="E58" i="3"/>
  <c r="E57" i="3"/>
  <c r="E56" i="3"/>
  <c r="E55" i="3"/>
  <c r="E54" i="3"/>
  <c r="I53" i="3"/>
  <c r="E53" i="3"/>
  <c r="I52" i="3"/>
  <c r="E52" i="3"/>
  <c r="I51" i="3"/>
  <c r="E51" i="3"/>
  <c r="I50" i="3"/>
  <c r="E50" i="3"/>
  <c r="I49" i="3"/>
  <c r="E49" i="3"/>
  <c r="H48" i="3"/>
  <c r="G48" i="3"/>
  <c r="E48" i="3"/>
  <c r="I47" i="3"/>
  <c r="D47" i="3"/>
  <c r="C47" i="3"/>
  <c r="E47" i="3" s="1"/>
  <c r="I46" i="3"/>
  <c r="E46" i="3"/>
  <c r="I45" i="3"/>
  <c r="E45" i="3"/>
  <c r="I44" i="3"/>
  <c r="E44" i="3"/>
  <c r="H43" i="3"/>
  <c r="G43" i="3"/>
  <c r="I43" i="3" s="1"/>
  <c r="D43" i="3"/>
  <c r="E43" i="3" s="1"/>
  <c r="C43" i="3"/>
  <c r="E42" i="3"/>
  <c r="D41" i="3"/>
  <c r="C41" i="3"/>
  <c r="E41" i="3" s="1"/>
  <c r="I40" i="3"/>
  <c r="E40" i="3"/>
  <c r="I39" i="3"/>
  <c r="E39" i="3"/>
  <c r="I38" i="3"/>
  <c r="E38" i="3"/>
  <c r="I37" i="3"/>
  <c r="E37" i="3"/>
  <c r="I36" i="3"/>
  <c r="E36" i="3"/>
  <c r="I35" i="3"/>
  <c r="E35" i="3"/>
  <c r="I34" i="3"/>
  <c r="E34" i="3"/>
  <c r="I33" i="3"/>
  <c r="I32" i="3"/>
  <c r="E32" i="3"/>
  <c r="I31" i="3"/>
  <c r="E31" i="3"/>
  <c r="I30" i="3"/>
  <c r="E30" i="3"/>
  <c r="I29" i="3"/>
  <c r="E29" i="3"/>
  <c r="I28" i="3"/>
  <c r="E28" i="3"/>
  <c r="H27" i="3"/>
  <c r="H26" i="3" s="1"/>
  <c r="G27" i="3"/>
  <c r="D27" i="3"/>
  <c r="C27" i="3"/>
  <c r="E25" i="3"/>
  <c r="E24" i="3"/>
  <c r="E23" i="3"/>
  <c r="E22" i="3"/>
  <c r="E21" i="3"/>
  <c r="E20" i="3"/>
  <c r="I19" i="3"/>
  <c r="E19" i="3"/>
  <c r="I18" i="3"/>
  <c r="E18" i="3"/>
  <c r="I17" i="3"/>
  <c r="E17" i="3"/>
  <c r="I16" i="3"/>
  <c r="E16" i="3"/>
  <c r="I15" i="3"/>
  <c r="E15" i="3"/>
  <c r="I14" i="3"/>
  <c r="E14" i="3"/>
  <c r="I13" i="3"/>
  <c r="E13" i="3"/>
  <c r="I12" i="3"/>
  <c r="E12" i="3"/>
  <c r="I11" i="3"/>
  <c r="E11" i="3"/>
  <c r="H10" i="3"/>
  <c r="G10" i="3"/>
  <c r="E10" i="3"/>
  <c r="I9" i="3"/>
  <c r="E9" i="3"/>
  <c r="I8" i="3"/>
  <c r="E8" i="3"/>
  <c r="D8" i="3"/>
  <c r="C8" i="3"/>
  <c r="C7" i="3" s="1"/>
  <c r="H7" i="3"/>
  <c r="D7" i="3"/>
  <c r="E67" i="2"/>
  <c r="E66" i="2"/>
  <c r="E65" i="2"/>
  <c r="E64" i="2"/>
  <c r="E63" i="2"/>
  <c r="E62" i="2"/>
  <c r="E61" i="2"/>
  <c r="D61" i="2"/>
  <c r="C61" i="2"/>
  <c r="E60" i="2"/>
  <c r="E59" i="2"/>
  <c r="E58" i="2"/>
  <c r="E57" i="2"/>
  <c r="E56" i="2"/>
  <c r="E55" i="2"/>
  <c r="E54" i="2"/>
  <c r="I53" i="2"/>
  <c r="E53" i="2"/>
  <c r="I52" i="2"/>
  <c r="E52" i="2"/>
  <c r="I51" i="2"/>
  <c r="E51" i="2"/>
  <c r="I50" i="2"/>
  <c r="E50" i="2"/>
  <c r="I49" i="2"/>
  <c r="E49" i="2"/>
  <c r="I48" i="2"/>
  <c r="H48" i="2"/>
  <c r="G48" i="2"/>
  <c r="E48" i="2"/>
  <c r="I47" i="2"/>
  <c r="D47" i="2"/>
  <c r="C47" i="2"/>
  <c r="C33" i="2" s="1"/>
  <c r="I46" i="2"/>
  <c r="E46" i="2"/>
  <c r="I45" i="2"/>
  <c r="E45" i="2"/>
  <c r="I44" i="2"/>
  <c r="E44" i="2"/>
  <c r="H43" i="2"/>
  <c r="H67" i="2" s="1"/>
  <c r="G43" i="2"/>
  <c r="I43" i="2" s="1"/>
  <c r="D43" i="2"/>
  <c r="C43" i="2"/>
  <c r="E42" i="2"/>
  <c r="D41" i="2"/>
  <c r="E41" i="2" s="1"/>
  <c r="C41" i="2"/>
  <c r="I40" i="2"/>
  <c r="E40" i="2"/>
  <c r="I39" i="2"/>
  <c r="E39" i="2"/>
  <c r="I38" i="2"/>
  <c r="E38" i="2"/>
  <c r="I37" i="2"/>
  <c r="E37" i="2"/>
  <c r="I36" i="2"/>
  <c r="E36" i="2"/>
  <c r="I35" i="2"/>
  <c r="E35" i="2"/>
  <c r="I34" i="2"/>
  <c r="E34" i="2"/>
  <c r="I33" i="2"/>
  <c r="I32" i="2"/>
  <c r="E32" i="2"/>
  <c r="I31" i="2"/>
  <c r="E31" i="2"/>
  <c r="I30" i="2"/>
  <c r="E30" i="2"/>
  <c r="I29" i="2"/>
  <c r="E29" i="2"/>
  <c r="I28" i="2"/>
  <c r="E28" i="2"/>
  <c r="H27" i="2"/>
  <c r="I27" i="2" s="1"/>
  <c r="G27" i="2"/>
  <c r="D27" i="2"/>
  <c r="C27" i="2"/>
  <c r="E27" i="2" s="1"/>
  <c r="G26" i="2"/>
  <c r="E25" i="2"/>
  <c r="E24" i="2"/>
  <c r="E23" i="2"/>
  <c r="E22" i="2"/>
  <c r="E21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H10" i="2"/>
  <c r="G10" i="2"/>
  <c r="I10" i="2" s="1"/>
  <c r="E10" i="2"/>
  <c r="I9" i="2"/>
  <c r="E9" i="2"/>
  <c r="I8" i="2"/>
  <c r="E8" i="2"/>
  <c r="D8" i="2"/>
  <c r="D7" i="2" s="1"/>
  <c r="C8" i="2"/>
  <c r="C7" i="2" s="1"/>
  <c r="E7" i="2" s="1"/>
  <c r="H7" i="2"/>
  <c r="G7" i="2"/>
  <c r="I7" i="2" s="1"/>
  <c r="E67" i="1"/>
  <c r="E66" i="1"/>
  <c r="E65" i="1"/>
  <c r="E64" i="1"/>
  <c r="E63" i="1"/>
  <c r="E62" i="1"/>
  <c r="D61" i="1"/>
  <c r="C61" i="1"/>
  <c r="E61" i="1" s="1"/>
  <c r="E60" i="1"/>
  <c r="E59" i="1"/>
  <c r="E58" i="1"/>
  <c r="E57" i="1"/>
  <c r="E56" i="1"/>
  <c r="E55" i="1"/>
  <c r="E54" i="1"/>
  <c r="I53" i="1"/>
  <c r="E53" i="1"/>
  <c r="I52" i="1"/>
  <c r="E52" i="1"/>
  <c r="I51" i="1"/>
  <c r="E51" i="1"/>
  <c r="I50" i="1"/>
  <c r="E50" i="1"/>
  <c r="I49" i="1"/>
  <c r="E49" i="1"/>
  <c r="H48" i="1"/>
  <c r="G48" i="1"/>
  <c r="I48" i="1" s="1"/>
  <c r="E48" i="1"/>
  <c r="I47" i="1"/>
  <c r="D47" i="1"/>
  <c r="C47" i="1"/>
  <c r="I46" i="1"/>
  <c r="E46" i="1"/>
  <c r="I45" i="1"/>
  <c r="E45" i="1"/>
  <c r="I44" i="1"/>
  <c r="E44" i="1"/>
  <c r="H43" i="1"/>
  <c r="H67" i="1" s="1"/>
  <c r="G43" i="1"/>
  <c r="I43" i="1" s="1"/>
  <c r="D43" i="1"/>
  <c r="C43" i="1"/>
  <c r="E43" i="1" s="1"/>
  <c r="E42" i="1"/>
  <c r="D41" i="1"/>
  <c r="C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I32" i="1"/>
  <c r="E32" i="1"/>
  <c r="I31" i="1"/>
  <c r="E31" i="1"/>
  <c r="I30" i="1"/>
  <c r="E30" i="1"/>
  <c r="I29" i="1"/>
  <c r="E29" i="1"/>
  <c r="I28" i="1"/>
  <c r="E28" i="1"/>
  <c r="H27" i="1"/>
  <c r="H26" i="1" s="1"/>
  <c r="G27" i="1"/>
  <c r="I27" i="1" s="1"/>
  <c r="D27" i="1"/>
  <c r="C27" i="1"/>
  <c r="E27" i="1" s="1"/>
  <c r="E25" i="1"/>
  <c r="E24" i="1"/>
  <c r="E23" i="1"/>
  <c r="E22" i="1"/>
  <c r="E21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H10" i="1"/>
  <c r="H7" i="1" s="1"/>
  <c r="H41" i="1" s="1"/>
  <c r="G10" i="1"/>
  <c r="I10" i="1" s="1"/>
  <c r="E10" i="1"/>
  <c r="I9" i="1"/>
  <c r="E9" i="1"/>
  <c r="I8" i="1"/>
  <c r="D8" i="1"/>
  <c r="D7" i="1" s="1"/>
  <c r="C8" i="1"/>
  <c r="E8" i="1" s="1"/>
  <c r="E47" i="1" l="1"/>
  <c r="H67" i="5"/>
  <c r="H68" i="5" s="1"/>
  <c r="H68" i="6"/>
  <c r="C33" i="9"/>
  <c r="E61" i="9"/>
  <c r="G67" i="3"/>
  <c r="I43" i="6"/>
  <c r="C33" i="1"/>
  <c r="H41" i="3"/>
  <c r="C7" i="4"/>
  <c r="E7" i="4" s="1"/>
  <c r="I10" i="4"/>
  <c r="I27" i="4"/>
  <c r="H68" i="1"/>
  <c r="E43" i="2"/>
  <c r="D33" i="2"/>
  <c r="E33" i="2" s="1"/>
  <c r="E27" i="3"/>
  <c r="H67" i="3"/>
  <c r="E43" i="4"/>
  <c r="I43" i="5"/>
  <c r="G67" i="5"/>
  <c r="G67" i="6"/>
  <c r="I67" i="6" s="1"/>
  <c r="E61" i="6"/>
  <c r="E61" i="8"/>
  <c r="I27" i="10"/>
  <c r="D33" i="9"/>
  <c r="D26" i="9" s="1"/>
  <c r="D33" i="1"/>
  <c r="D26" i="1" s="1"/>
  <c r="D68" i="1" s="1"/>
  <c r="C33" i="3"/>
  <c r="C26" i="3" s="1"/>
  <c r="E47" i="7"/>
  <c r="E61" i="3"/>
  <c r="D33" i="6"/>
  <c r="D68" i="9"/>
  <c r="D33" i="4"/>
  <c r="E61" i="10"/>
  <c r="C33" i="10"/>
  <c r="C26" i="10" s="1"/>
  <c r="I10" i="10"/>
  <c r="E8" i="10"/>
  <c r="D33" i="10"/>
  <c r="E33" i="10" s="1"/>
  <c r="G67" i="10"/>
  <c r="I67" i="10" s="1"/>
  <c r="I7" i="10"/>
  <c r="H7" i="10"/>
  <c r="H41" i="10" s="1"/>
  <c r="H67" i="10"/>
  <c r="C7" i="10"/>
  <c r="I26" i="10"/>
  <c r="I48" i="10"/>
  <c r="C68" i="3"/>
  <c r="E7" i="3"/>
  <c r="H68" i="3"/>
  <c r="C26" i="2"/>
  <c r="C68" i="2" s="1"/>
  <c r="I27" i="3"/>
  <c r="G26" i="3"/>
  <c r="I26" i="3" s="1"/>
  <c r="I67" i="5"/>
  <c r="I41" i="6"/>
  <c r="G41" i="2"/>
  <c r="G41" i="4"/>
  <c r="E8" i="5"/>
  <c r="C7" i="5"/>
  <c r="I27" i="7"/>
  <c r="G26" i="7"/>
  <c r="I26" i="7" s="1"/>
  <c r="C7" i="1"/>
  <c r="C26" i="1"/>
  <c r="G67" i="1"/>
  <c r="I67" i="1" s="1"/>
  <c r="H26" i="2"/>
  <c r="H41" i="2" s="1"/>
  <c r="H68" i="2" s="1"/>
  <c r="E47" i="2"/>
  <c r="I7" i="4"/>
  <c r="D26" i="4"/>
  <c r="D68" i="4" s="1"/>
  <c r="E41" i="4"/>
  <c r="C33" i="4"/>
  <c r="E47" i="4"/>
  <c r="I10" i="5"/>
  <c r="G7" i="5"/>
  <c r="D33" i="5"/>
  <c r="D26" i="5" s="1"/>
  <c r="D68" i="5" s="1"/>
  <c r="I26" i="6"/>
  <c r="E43" i="6"/>
  <c r="G68" i="6"/>
  <c r="H68" i="7"/>
  <c r="E27" i="7"/>
  <c r="C26" i="7"/>
  <c r="G67" i="7"/>
  <c r="I67" i="7" s="1"/>
  <c r="G41" i="8"/>
  <c r="E8" i="9"/>
  <c r="C7" i="9"/>
  <c r="E27" i="5"/>
  <c r="C26" i="5"/>
  <c r="E8" i="7"/>
  <c r="C7" i="7"/>
  <c r="I27" i="9"/>
  <c r="G26" i="9"/>
  <c r="I26" i="9" s="1"/>
  <c r="E41" i="10"/>
  <c r="E41" i="1"/>
  <c r="I67" i="3"/>
  <c r="I48" i="5"/>
  <c r="E7" i="6"/>
  <c r="E8" i="8"/>
  <c r="D26" i="8"/>
  <c r="D68" i="8" s="1"/>
  <c r="E41" i="8"/>
  <c r="C33" i="8"/>
  <c r="I10" i="9"/>
  <c r="G7" i="9"/>
  <c r="E27" i="10"/>
  <c r="I43" i="10"/>
  <c r="G7" i="1"/>
  <c r="G26" i="1"/>
  <c r="I26" i="1" s="1"/>
  <c r="I26" i="2"/>
  <c r="G67" i="2"/>
  <c r="I67" i="2" s="1"/>
  <c r="I10" i="3"/>
  <c r="G7" i="3"/>
  <c r="D33" i="3"/>
  <c r="D26" i="3" s="1"/>
  <c r="I48" i="3"/>
  <c r="G67" i="4"/>
  <c r="I67" i="4" s="1"/>
  <c r="I27" i="5"/>
  <c r="G26" i="5"/>
  <c r="I26" i="5" s="1"/>
  <c r="I7" i="6"/>
  <c r="E8" i="6"/>
  <c r="D26" i="6"/>
  <c r="D68" i="6" s="1"/>
  <c r="E41" i="6"/>
  <c r="C33" i="6"/>
  <c r="E47" i="6"/>
  <c r="I10" i="7"/>
  <c r="G7" i="7"/>
  <c r="D33" i="7"/>
  <c r="D26" i="7" s="1"/>
  <c r="D68" i="7" s="1"/>
  <c r="I26" i="8"/>
  <c r="E27" i="8"/>
  <c r="E43" i="8"/>
  <c r="I43" i="8"/>
  <c r="H41" i="9"/>
  <c r="H68" i="9" s="1"/>
  <c r="E27" i="9"/>
  <c r="C26" i="9"/>
  <c r="E26" i="9" s="1"/>
  <c r="E41" i="9"/>
  <c r="G67" i="9"/>
  <c r="I67" i="9" s="1"/>
  <c r="G41" i="10"/>
  <c r="D26" i="2" l="1"/>
  <c r="D68" i="2" s="1"/>
  <c r="E26" i="10"/>
  <c r="I68" i="6"/>
  <c r="E26" i="3"/>
  <c r="D26" i="10"/>
  <c r="D68" i="10" s="1"/>
  <c r="D68" i="3"/>
  <c r="E33" i="1"/>
  <c r="E26" i="1"/>
  <c r="E33" i="9"/>
  <c r="E7" i="10"/>
  <c r="C68" i="10"/>
  <c r="E68" i="10" s="1"/>
  <c r="H68" i="10"/>
  <c r="G41" i="7"/>
  <c r="I7" i="7"/>
  <c r="E33" i="6"/>
  <c r="C26" i="6"/>
  <c r="G41" i="3"/>
  <c r="I7" i="3"/>
  <c r="G41" i="9"/>
  <c r="I7" i="9"/>
  <c r="G41" i="5"/>
  <c r="I7" i="5"/>
  <c r="C68" i="1"/>
  <c r="E68" i="1" s="1"/>
  <c r="E7" i="1"/>
  <c r="C68" i="5"/>
  <c r="E68" i="5" s="1"/>
  <c r="E7" i="5"/>
  <c r="E33" i="3"/>
  <c r="I41" i="4"/>
  <c r="G68" i="4"/>
  <c r="I68" i="4" s="1"/>
  <c r="E68" i="3"/>
  <c r="E33" i="8"/>
  <c r="C26" i="8"/>
  <c r="E33" i="7"/>
  <c r="C68" i="7"/>
  <c r="E68" i="7" s="1"/>
  <c r="E7" i="7"/>
  <c r="I41" i="8"/>
  <c r="G68" i="8"/>
  <c r="I68" i="8" s="1"/>
  <c r="E33" i="4"/>
  <c r="C26" i="4"/>
  <c r="I41" i="2"/>
  <c r="G68" i="2"/>
  <c r="I68" i="2" s="1"/>
  <c r="E68" i="2"/>
  <c r="I41" i="10"/>
  <c r="G68" i="10"/>
  <c r="I68" i="10" s="1"/>
  <c r="E33" i="5"/>
  <c r="G41" i="1"/>
  <c r="I7" i="1"/>
  <c r="E26" i="5"/>
  <c r="C68" i="9"/>
  <c r="E68" i="9" s="1"/>
  <c r="E7" i="9"/>
  <c r="E26" i="7"/>
  <c r="E26" i="2"/>
  <c r="G68" i="3" l="1"/>
  <c r="I68" i="3" s="1"/>
  <c r="I41" i="3"/>
  <c r="E26" i="8"/>
  <c r="C68" i="8"/>
  <c r="E68" i="8" s="1"/>
  <c r="E26" i="6"/>
  <c r="C68" i="6"/>
  <c r="E68" i="6" s="1"/>
  <c r="G68" i="1"/>
  <c r="I68" i="1" s="1"/>
  <c r="I41" i="1"/>
  <c r="G68" i="5"/>
  <c r="I68" i="5" s="1"/>
  <c r="I41" i="5"/>
  <c r="G68" i="7"/>
  <c r="I68" i="7" s="1"/>
  <c r="I41" i="7"/>
  <c r="E26" i="4"/>
  <c r="C68" i="4"/>
  <c r="E68" i="4" s="1"/>
  <c r="G68" i="9"/>
  <c r="I68" i="9" s="1"/>
  <c r="I41" i="9"/>
</calcChain>
</file>

<file path=xl/sharedStrings.xml><?xml version="1.0" encoding="utf-8"?>
<sst xmlns="http://schemas.openxmlformats.org/spreadsheetml/2006/main" count="1362" uniqueCount="167">
  <si>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</si>
  <si>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  貸借対照表</t>
    <phoneticPr fontId="2"/>
  </si>
  <si>
    <t>平成30年3月31日現在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</si>
  <si>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</si>
  <si>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</si>
  <si>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</si>
  <si>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</si>
  <si>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</si>
  <si>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</si>
  <si>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</si>
  <si>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</si>
  <si>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</si>
  <si>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</si>
  <si>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　現金</t>
  </si>
  <si>
    <t>　その他の未払金</t>
  </si>
  <si>
    <t>　　普通預金(一般)</t>
  </si>
  <si>
    <t>　１年以内返済予定設備資金借入金</t>
  </si>
  <si>
    <t>　　普通預金(就労支援)</t>
  </si>
  <si>
    <t>　　1年以内返済－借入金　福祉医療機構</t>
  </si>
  <si>
    <t>　　本部預け預金</t>
  </si>
  <si>
    <t>　　1年以内返済－借入金　静岡信用金庫</t>
  </si>
  <si>
    <t>　有価証券</t>
  </si>
  <si>
    <t>　　1年以内返済－借入金　静岡銀行</t>
  </si>
  <si>
    <t>　事業未収金</t>
  </si>
  <si>
    <t>　未払費用</t>
  </si>
  <si>
    <t>　未収金</t>
  </si>
  <si>
    <t>　預り金</t>
  </si>
  <si>
    <t>　未収補助金</t>
  </si>
  <si>
    <t>　職員預り金</t>
  </si>
  <si>
    <t>　未収収益</t>
  </si>
  <si>
    <t>　賞与引当金</t>
  </si>
  <si>
    <t>　商品・製品</t>
  </si>
  <si>
    <t>　事業所預り金</t>
  </si>
  <si>
    <t>　原材料</t>
  </si>
  <si>
    <t>　未払消費税</t>
  </si>
  <si>
    <t>　立替金</t>
  </si>
  <si>
    <t>　前払金</t>
  </si>
  <si>
    <t>　前払費用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</si>
  <si>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</si>
  <si>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</si>
  <si>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</si>
  <si>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</si>
  <si>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</si>
  <si>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</si>
  <si>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</si>
  <si>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</si>
  <si>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　設備資金借入金　福祉医療機構</t>
  </si>
  <si>
    <t>　建物</t>
  </si>
  <si>
    <t>　　設備資金借入金　静岡信用金庫</t>
  </si>
  <si>
    <t>　定期預金</t>
  </si>
  <si>
    <t>　　設備資金借入金　静岡銀行</t>
  </si>
  <si>
    <t>　投資有価証券</t>
  </si>
  <si>
    <t>　長期運営資金借入金</t>
  </si>
  <si>
    <t>　建物減価償却累計額</t>
  </si>
  <si>
    <t>　リース債務</t>
  </si>
  <si>
    <t>その他の固定資産</t>
  </si>
  <si>
    <t>　役員等長期借入金</t>
  </si>
  <si>
    <t>　事業区分間長期借入金</t>
  </si>
  <si>
    <t>　拠点区分間長期借入金</t>
  </si>
  <si>
    <t>　構築物</t>
  </si>
  <si>
    <t>　退職給付引当金</t>
  </si>
  <si>
    <t>　車輌運搬具</t>
  </si>
  <si>
    <t>　役員退職慰労引当金</t>
  </si>
  <si>
    <t>　器具及び備品</t>
  </si>
  <si>
    <t>　長期未払金</t>
  </si>
  <si>
    <t>　建設仮勘定</t>
  </si>
  <si>
    <t>　長期預り金</t>
  </si>
  <si>
    <t>　権利</t>
  </si>
  <si>
    <t>　その他の固定負債</t>
  </si>
  <si>
    <t>負債の部合計</t>
  </si>
  <si>
    <t>　　出資金　静岡信用/長谷</t>
  </si>
  <si>
    <t>純資産の部</t>
  </si>
  <si>
    <t>　差入保証金</t>
  </si>
  <si>
    <t>基本金</t>
  </si>
  <si>
    <t>　　敷金</t>
  </si>
  <si>
    <t>　第一号基本金</t>
  </si>
  <si>
    <t>　　建設協力金</t>
  </si>
  <si>
    <t>　第二号基本金</t>
  </si>
  <si>
    <t>　長期前払費用</t>
  </si>
  <si>
    <t>　第三号基本金</t>
  </si>
  <si>
    <t>　施設充実積立預金</t>
  </si>
  <si>
    <t>国庫補助金等特別積立金</t>
  </si>
  <si>
    <t>　　施設充実積立預金　安倍川</t>
  </si>
  <si>
    <t>その他の積立金</t>
  </si>
  <si>
    <t>　　施設充実積立預金　古庄</t>
  </si>
  <si>
    <t>　施設充実積立金</t>
  </si>
  <si>
    <t>　　施設充実積立預金　たけみ</t>
  </si>
  <si>
    <t>　設備等整備積立金</t>
  </si>
  <si>
    <t>　　施設充実積立預金　あおい</t>
  </si>
  <si>
    <t>　基盤整備積立金</t>
  </si>
  <si>
    <t>　　施設充実積立預金　川原</t>
  </si>
  <si>
    <t>次期繰越活動増減差額</t>
  </si>
  <si>
    <t>　　施設充実積立預金　ﾌｧｰﾑ</t>
  </si>
  <si>
    <t>（うち当期活動増減差額）</t>
  </si>
  <si>
    <t>　　施設充実積立預金　ﾁｬｸﾗ</t>
  </si>
  <si>
    <t>　　施設充実積立預金　みなみ</t>
  </si>
  <si>
    <t>　　施設充実積立預金　ぽけっと</t>
  </si>
  <si>
    <t>　　施設充実積立預金　ベンチ</t>
  </si>
  <si>
    <t>　　施設充実積立預金　麦の会</t>
  </si>
  <si>
    <t>　　施設充実積立預金　チャイム</t>
  </si>
  <si>
    <t>　設備等整備積立預金</t>
  </si>
  <si>
    <t>　基盤整備積立預金</t>
  </si>
  <si>
    <t>　　基盤整備積立預金　静岡信用/長谷</t>
  </si>
  <si>
    <t>　　基盤整備積立預金　静清信用/横内</t>
  </si>
  <si>
    <t>　　基盤整備積立預金　清水銀行/鷹匠町</t>
  </si>
  <si>
    <t>　　基盤整備積立預金　静岡銀行/馬渕</t>
  </si>
  <si>
    <t>　　基盤整備積立預金　三井住友/静岡</t>
  </si>
  <si>
    <t>純資産の部合計</t>
  </si>
  <si>
    <t>資産の部合計</t>
  </si>
  <si>
    <t>負債及び純資産の部合計</t>
  </si>
  <si>
    <t>ラポール安倍川  貸借対照表</t>
    <phoneticPr fontId="2"/>
  </si>
  <si>
    <t>平成30年3月31日現在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</si>
  <si>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</si>
  <si>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</si>
  <si>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</si>
  <si>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ラポール古庄  貸借対照表</t>
    <phoneticPr fontId="2"/>
  </si>
  <si>
    <t>平成30年3月31日現在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</si>
  <si>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</si>
  <si>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</si>
  <si>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</si>
  <si>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ラポールたけみ  貸借対照表</t>
    <phoneticPr fontId="2"/>
  </si>
  <si>
    <t>平成30年3月31日現在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</si>
  <si>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</si>
  <si>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</si>
  <si>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</si>
  <si>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ラポールあおい  貸借対照表</t>
    <phoneticPr fontId="2"/>
  </si>
  <si>
    <t>平成30年3月31日現在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</si>
  <si>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</si>
  <si>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</si>
  <si>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</si>
  <si>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ラポール川原  貸借対照表</t>
    <phoneticPr fontId="2"/>
  </si>
  <si>
    <t>平成30年3月31日現在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</si>
  <si>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</si>
  <si>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</si>
  <si>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</si>
  <si>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ラポール・ファーム  貸借対照表</t>
    <phoneticPr fontId="2"/>
  </si>
  <si>
    <t>平成30年3月31日現在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</si>
  <si>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</si>
  <si>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</si>
  <si>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</si>
  <si>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ラポール・チャクラ  貸借対照表</t>
    <phoneticPr fontId="2"/>
  </si>
  <si>
    <t>ラポール・タスカ  貸借対照表</t>
    <phoneticPr fontId="2"/>
  </si>
  <si>
    <t>チャイム  貸借対照表</t>
    <phoneticPr fontId="2"/>
  </si>
  <si>
    <t>社会福祉法人　静岡手をつなぐ育成の会</t>
  </si>
  <si>
    <t>第三号第一様式（第二十七条第四項関係）</t>
    <phoneticPr fontId="4"/>
  </si>
  <si>
    <t>法人単位貸借対照表</t>
    <phoneticPr fontId="2"/>
  </si>
  <si>
    <t>平成30年3月31日現在</t>
    <phoneticPr fontId="2"/>
  </si>
  <si>
    <t>（単位：円）</t>
    <phoneticPr fontId="4"/>
  </si>
  <si>
    <t>負債の部</t>
    <phoneticPr fontId="2"/>
  </si>
  <si>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</si>
  <si>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貸借対照表内訳表</t>
    <phoneticPr fontId="2"/>
  </si>
  <si>
    <t>勘定科目</t>
    <rPh sb="0" eb="2">
      <t>カンジョウ</t>
    </rPh>
    <rPh sb="2" eb="4">
      <t>カモク</t>
    </rPh>
    <phoneticPr fontId="2"/>
  </si>
  <si>
    <t>法人本部</t>
    <phoneticPr fontId="2"/>
  </si>
  <si>
    <t>ラポール安倍川</t>
    <phoneticPr fontId="2"/>
  </si>
  <si>
    <t>ラポール古庄</t>
    <phoneticPr fontId="2"/>
  </si>
  <si>
    <t>ラポールたけみ</t>
    <phoneticPr fontId="2"/>
  </si>
  <si>
    <t>ラポールあおい</t>
    <phoneticPr fontId="2"/>
  </si>
  <si>
    <t>ラポール川原</t>
    <phoneticPr fontId="2"/>
  </si>
  <si>
    <t>ラポール・ファーム</t>
    <phoneticPr fontId="2"/>
  </si>
  <si>
    <t>ラポール・チャクラ</t>
    <phoneticPr fontId="2"/>
  </si>
  <si>
    <t>ラポール・タスカ</t>
    <phoneticPr fontId="2"/>
  </si>
  <si>
    <t>チャイム</t>
    <phoneticPr fontId="2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</si>
  <si>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</si>
  <si>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</si>
  <si>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事業区分計</t>
    <rPh sb="0" eb="2">
      <t>ジギョウ</t>
    </rPh>
    <rPh sb="2" eb="4">
      <t>クブン</t>
    </rPh>
    <rPh sb="4" eb="5">
      <t>ケイ</t>
    </rPh>
    <phoneticPr fontId="3"/>
  </si>
  <si>
    <t>資産の部</t>
  </si>
  <si>
    <t>負債の部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</si>
</sst>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49" fontId="7" fillId="0" borderId="4" xfId="2" applyNumberFormat="1" applyFont="1" applyFill="1" applyBorder="1" applyAlignment="1">
      <alignment horizontal="center" vertical="center" wrapText="1" shrinkToFit="1"/>
    </xf>
    <xf numFmtId="49" fontId="7" fillId="0" borderId="4" xfId="2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 applyProtection="1">
      <alignment vertical="center"/>
      <protection locked="0"/>
    </xf>
    <xf numFmtId="0" fontId="7" fillId="0" borderId="4" xfId="1" applyFont="1" applyFill="1" applyBorder="1">
      <alignment horizontal="left" vertical="top"/>
    </xf>
    <xf numFmtId="176" fontId="9" fillId="0" borderId="4" xfId="1" applyNumberFormat="1" applyFont="1" applyFill="1" applyBorder="1" applyAlignment="1" applyProtection="1">
      <alignment vertical="top"/>
      <protection locked="0"/>
    </xf>
    <xf numFmtId="0" fontId="7" fillId="0" borderId="8" xfId="1" applyFont="1" applyFill="1" applyBorder="1">
      <alignment horizontal="left" vertical="top"/>
    </xf>
    <xf numFmtId="176" fontId="9" fillId="0" borderId="8" xfId="1" applyNumberFormat="1" applyFont="1" applyFill="1" applyBorder="1" applyAlignment="1" applyProtection="1">
      <alignment vertical="top"/>
      <protection locked="0"/>
    </xf>
    <xf numFmtId="0" fontId="7" fillId="0" borderId="9" xfId="1" applyFont="1" applyFill="1" applyBorder="1">
      <alignment horizontal="left" vertical="top"/>
    </xf>
    <xf numFmtId="176" fontId="9" fillId="0" borderId="9" xfId="1" applyNumberFormat="1" applyFont="1" applyFill="1" applyBorder="1" applyAlignment="1" applyProtection="1">
      <alignment vertical="top"/>
      <protection locked="0"/>
    </xf>
    <xf numFmtId="0" fontId="7" fillId="0" borderId="10" xfId="1" applyFont="1" applyFill="1" applyBorder="1">
      <alignment horizontal="left" vertical="top"/>
    </xf>
    <xf numFmtId="176" fontId="9" fillId="0" borderId="10" xfId="1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8"/>
  <sheetViews>
    <sheetView tabSelected="1" workbookViewId="0">
      <selection activeCell="D40" sqref="D40"/>
    </sheetView>
  </sheetViews>
  <sheetFormatPr defaultRowHeight="13.5" x14ac:dyDescent="0.1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 x14ac:dyDescent="0.15">
      <c r="B1" s="1"/>
      <c r="C1" s="1"/>
      <c r="D1" s="1"/>
      <c r="E1" s="1"/>
      <c r="F1" s="1"/>
      <c r="G1" s="1"/>
      <c r="H1" s="1"/>
      <c r="I1" s="1"/>
    </row>
    <row r="2" spans="2:9" ht="21" x14ac:dyDescent="0.15">
      <c r="B2" s="19" t="s">
        <v>143</v>
      </c>
      <c r="C2" s="1"/>
      <c r="D2" s="1"/>
      <c r="E2" s="1"/>
      <c r="F2" s="1"/>
      <c r="G2" s="1"/>
      <c r="H2" s="2"/>
      <c r="I2" s="2" t="s">
        <v>144</v>
      </c>
    </row>
    <row r="3" spans="2:9" ht="21" x14ac:dyDescent="0.15">
      <c r="B3" s="36" t="s">
        <v>145</v>
      </c>
      <c r="C3" s="36"/>
      <c r="D3" s="36"/>
      <c r="E3" s="36"/>
      <c r="F3" s="36"/>
      <c r="G3" s="36"/>
      <c r="H3" s="36"/>
      <c r="I3" s="36"/>
    </row>
    <row r="4" spans="2:9" ht="21" x14ac:dyDescent="0.15">
      <c r="B4" s="20"/>
      <c r="C4" s="17"/>
      <c r="D4" s="1"/>
      <c r="E4" s="1"/>
      <c r="F4" s="1"/>
      <c r="G4" s="1"/>
      <c r="H4" s="1"/>
      <c r="I4" s="1"/>
    </row>
    <row r="5" spans="2:9" ht="21" x14ac:dyDescent="0.15">
      <c r="B5" s="37" t="s">
        <v>146</v>
      </c>
      <c r="C5" s="37"/>
      <c r="D5" s="37"/>
      <c r="E5" s="37"/>
      <c r="F5" s="37"/>
      <c r="G5" s="37"/>
      <c r="H5" s="37"/>
      <c r="I5" s="37"/>
    </row>
    <row r="6" spans="2:9" ht="15.75" x14ac:dyDescent="0.15">
      <c r="B6" s="3"/>
      <c r="C6" s="1"/>
      <c r="D6" s="1"/>
      <c r="E6" s="1"/>
      <c r="F6" s="1"/>
      <c r="G6" s="1"/>
      <c r="H6" s="1"/>
      <c r="I6" s="4" t="s">
        <v>147</v>
      </c>
    </row>
    <row r="7" spans="2:9" ht="14.25" x14ac:dyDescent="0.15">
      <c r="B7" s="38" t="s">
        <v>138</v>
      </c>
      <c r="C7" s="39"/>
      <c r="D7" s="39"/>
      <c r="E7" s="40"/>
      <c r="F7" s="38" t="s">
        <v>148</v>
      </c>
      <c r="G7" s="39"/>
      <c r="H7" s="39"/>
      <c r="I7" s="40"/>
    </row>
    <row r="8" spans="2:9" ht="14.25" x14ac:dyDescent="0.15">
      <c r="B8" s="5"/>
      <c r="C8" s="5" t="s">
        <v>6</v>
      </c>
      <c r="D8" s="5" t="s">
        <v>7</v>
      </c>
      <c r="E8" s="5" t="s">
        <v>8</v>
      </c>
      <c r="F8" s="6"/>
      <c r="G8" s="5" t="s">
        <v>6</v>
      </c>
      <c r="H8" s="5" t="s">
        <v>7</v>
      </c>
      <c r="I8" s="5" t="s">
        <v>8</v>
      </c>
    </row>
    <row r="9" spans="2:9" ht="14.25" x14ac:dyDescent="0.15">
      <c r="B9" s="7" t="s">
        <v>9</v>
      </c>
      <c r="C9" s="8">
        <f>+C10+C11+C12+C13+C14+C15+C16+C17+C18+C19+C20+C21+C22-ABS(C23)</f>
        <v>121939174</v>
      </c>
      <c r="D9" s="21">
        <f>+D10+D11+D12+D13+D14+D15+D16+D17+D18+D19+D20+D21+D22-ABS(D23)</f>
        <v>102716808</v>
      </c>
      <c r="E9" s="8">
        <f>C9-D9</f>
        <v>19222366</v>
      </c>
      <c r="F9" s="7" t="s">
        <v>10</v>
      </c>
      <c r="G9" s="8">
        <f>+G10+G11+G12+G13+G14+G15+G16+G17+G18</f>
        <v>47521850</v>
      </c>
      <c r="H9" s="21">
        <f>+H10+H11+H12+H13+H14+H15+H16+H17+H18</f>
        <v>32807782</v>
      </c>
      <c r="I9" s="8">
        <f>G9-H9</f>
        <v>14714068</v>
      </c>
    </row>
    <row r="10" spans="2:9" ht="14.25" x14ac:dyDescent="0.15">
      <c r="B10" s="9" t="s">
        <v>11</v>
      </c>
      <c r="C10" s="10">
        <v>60617160</v>
      </c>
      <c r="D10" s="22">
        <v>41799690</v>
      </c>
      <c r="E10" s="10">
        <f t="shared" ref="E10:E48" si="0">C10-D10</f>
        <v>18817470</v>
      </c>
      <c r="F10" s="11" t="s">
        <v>12</v>
      </c>
      <c r="G10" s="12"/>
      <c r="H10" s="23"/>
      <c r="I10" s="12">
        <f t="shared" ref="I10:I48" si="1">G10-H10</f>
        <v>0</v>
      </c>
    </row>
    <row r="11" spans="2:9" ht="14.25" x14ac:dyDescent="0.15">
      <c r="B11" s="11" t="s">
        <v>21</v>
      </c>
      <c r="C11" s="12"/>
      <c r="D11" s="23"/>
      <c r="E11" s="12">
        <f t="shared" si="0"/>
        <v>0</v>
      </c>
      <c r="F11" s="11" t="s">
        <v>14</v>
      </c>
      <c r="G11" s="12">
        <v>34231</v>
      </c>
      <c r="H11" s="23"/>
      <c r="I11" s="12">
        <f t="shared" si="1"/>
        <v>34231</v>
      </c>
    </row>
    <row r="12" spans="2:9" ht="14.25" x14ac:dyDescent="0.15">
      <c r="B12" s="11" t="s">
        <v>23</v>
      </c>
      <c r="C12" s="12">
        <v>53612364</v>
      </c>
      <c r="D12" s="23">
        <v>53686675</v>
      </c>
      <c r="E12" s="12">
        <f t="shared" si="0"/>
        <v>-74311</v>
      </c>
      <c r="F12" s="11" t="s">
        <v>16</v>
      </c>
      <c r="G12" s="12">
        <v>12729000</v>
      </c>
      <c r="H12" s="23">
        <v>16572000</v>
      </c>
      <c r="I12" s="12">
        <f t="shared" si="1"/>
        <v>-3843000</v>
      </c>
    </row>
    <row r="13" spans="2:9" ht="14.25" x14ac:dyDescent="0.15">
      <c r="B13" s="11" t="s">
        <v>25</v>
      </c>
      <c r="C13" s="12">
        <v>77120</v>
      </c>
      <c r="D13" s="23">
        <v>3973174</v>
      </c>
      <c r="E13" s="12">
        <f t="shared" si="0"/>
        <v>-3896054</v>
      </c>
      <c r="F13" s="11" t="s">
        <v>24</v>
      </c>
      <c r="G13" s="12">
        <v>2341993</v>
      </c>
      <c r="H13" s="23">
        <v>108000</v>
      </c>
      <c r="I13" s="12">
        <f t="shared" si="1"/>
        <v>2233993</v>
      </c>
    </row>
    <row r="14" spans="2:9" ht="14.25" x14ac:dyDescent="0.15">
      <c r="B14" s="11" t="s">
        <v>27</v>
      </c>
      <c r="C14" s="12">
        <v>2989120</v>
      </c>
      <c r="D14" s="23"/>
      <c r="E14" s="12">
        <f t="shared" si="0"/>
        <v>2989120</v>
      </c>
      <c r="F14" s="11" t="s">
        <v>26</v>
      </c>
      <c r="G14" s="12">
        <v>50576</v>
      </c>
      <c r="H14" s="23">
        <v>33922</v>
      </c>
      <c r="I14" s="12">
        <f t="shared" si="1"/>
        <v>16654</v>
      </c>
    </row>
    <row r="15" spans="2:9" ht="14.25" x14ac:dyDescent="0.15">
      <c r="B15" s="11" t="s">
        <v>29</v>
      </c>
      <c r="C15" s="12">
        <v>907260</v>
      </c>
      <c r="D15" s="23"/>
      <c r="E15" s="12">
        <f t="shared" si="0"/>
        <v>907260</v>
      </c>
      <c r="F15" s="11" t="s">
        <v>28</v>
      </c>
      <c r="G15" s="12">
        <v>2770665</v>
      </c>
      <c r="H15" s="23">
        <v>684460</v>
      </c>
      <c r="I15" s="12">
        <f t="shared" si="1"/>
        <v>2086205</v>
      </c>
    </row>
    <row r="16" spans="2:9" ht="14.25" x14ac:dyDescent="0.15">
      <c r="B16" s="11" t="s">
        <v>31</v>
      </c>
      <c r="C16" s="12">
        <v>1559950</v>
      </c>
      <c r="D16" s="23">
        <v>1397475</v>
      </c>
      <c r="E16" s="12">
        <f t="shared" si="0"/>
        <v>162475</v>
      </c>
      <c r="F16" s="11" t="s">
        <v>30</v>
      </c>
      <c r="G16" s="12">
        <v>16069400</v>
      </c>
      <c r="H16" s="23">
        <v>14884200</v>
      </c>
      <c r="I16" s="12">
        <f t="shared" si="1"/>
        <v>1185200</v>
      </c>
    </row>
    <row r="17" spans="2:9" ht="14.25" x14ac:dyDescent="0.15">
      <c r="B17" s="11" t="s">
        <v>33</v>
      </c>
      <c r="C17" s="12">
        <v>979200</v>
      </c>
      <c r="D17" s="23">
        <v>662794</v>
      </c>
      <c r="E17" s="12">
        <f t="shared" si="0"/>
        <v>316406</v>
      </c>
      <c r="F17" s="11" t="s">
        <v>32</v>
      </c>
      <c r="G17" s="12">
        <v>12907585</v>
      </c>
      <c r="H17" s="23"/>
      <c r="I17" s="12">
        <f t="shared" si="1"/>
        <v>12907585</v>
      </c>
    </row>
    <row r="18" spans="2:9" ht="14.25" x14ac:dyDescent="0.15">
      <c r="B18" s="11" t="s">
        <v>35</v>
      </c>
      <c r="C18" s="12"/>
      <c r="D18" s="23"/>
      <c r="E18" s="12">
        <f t="shared" si="0"/>
        <v>0</v>
      </c>
      <c r="F18" s="11" t="s">
        <v>34</v>
      </c>
      <c r="G18" s="12">
        <v>618400</v>
      </c>
      <c r="H18" s="23">
        <v>525200</v>
      </c>
      <c r="I18" s="12">
        <f t="shared" si="1"/>
        <v>93200</v>
      </c>
    </row>
    <row r="19" spans="2:9" ht="14.25" x14ac:dyDescent="0.15">
      <c r="B19" s="11" t="s">
        <v>36</v>
      </c>
      <c r="C19" s="12"/>
      <c r="D19" s="23"/>
      <c r="E19" s="12">
        <f t="shared" si="0"/>
        <v>0</v>
      </c>
      <c r="F19" s="11"/>
      <c r="G19" s="12"/>
      <c r="H19" s="12"/>
      <c r="I19" s="12"/>
    </row>
    <row r="20" spans="2:9" ht="14.25" x14ac:dyDescent="0.15">
      <c r="B20" s="11" t="s">
        <v>37</v>
      </c>
      <c r="C20" s="12">
        <v>702000</v>
      </c>
      <c r="D20" s="23">
        <v>702000</v>
      </c>
      <c r="E20" s="12">
        <f t="shared" si="0"/>
        <v>0</v>
      </c>
      <c r="F20" s="11"/>
      <c r="G20" s="12"/>
      <c r="H20" s="12"/>
      <c r="I20" s="12"/>
    </row>
    <row r="21" spans="2:9" ht="14.25" x14ac:dyDescent="0.15">
      <c r="B21" s="11" t="s">
        <v>38</v>
      </c>
      <c r="C21" s="12">
        <v>495000</v>
      </c>
      <c r="D21" s="23">
        <v>495000</v>
      </c>
      <c r="E21" s="12">
        <f t="shared" si="0"/>
        <v>0</v>
      </c>
      <c r="F21" s="11"/>
      <c r="G21" s="12"/>
      <c r="H21" s="12"/>
      <c r="I21" s="12"/>
    </row>
    <row r="22" spans="2:9" ht="14.25" x14ac:dyDescent="0.15">
      <c r="B22" s="11" t="s">
        <v>39</v>
      </c>
      <c r="C22" s="12"/>
      <c r="D22" s="23"/>
      <c r="E22" s="12">
        <f t="shared" si="0"/>
        <v>0</v>
      </c>
      <c r="F22" s="11"/>
      <c r="G22" s="12"/>
      <c r="H22" s="12"/>
      <c r="I22" s="12"/>
    </row>
    <row r="23" spans="2:9" ht="14.25" x14ac:dyDescent="0.15">
      <c r="B23" s="11" t="s">
        <v>40</v>
      </c>
      <c r="C23" s="12"/>
      <c r="D23" s="23"/>
      <c r="E23" s="12">
        <f t="shared" si="0"/>
        <v>0</v>
      </c>
      <c r="F23" s="11"/>
      <c r="G23" s="12"/>
      <c r="H23" s="12"/>
      <c r="I23" s="12"/>
    </row>
    <row r="24" spans="2:9" ht="14.25" x14ac:dyDescent="0.15">
      <c r="B24" s="7" t="s">
        <v>41</v>
      </c>
      <c r="C24" s="8">
        <f>+C25 +C31</f>
        <v>500383998</v>
      </c>
      <c r="D24" s="21">
        <f>+D25 +D31</f>
        <v>512881663</v>
      </c>
      <c r="E24" s="8">
        <f t="shared" si="0"/>
        <v>-12497665</v>
      </c>
      <c r="F24" s="7" t="s">
        <v>42</v>
      </c>
      <c r="G24" s="8">
        <f>+G25+G26+G27+G28+G29+G30+G31+G32+G33</f>
        <v>146930000</v>
      </c>
      <c r="H24" s="21">
        <f>+H25+H26+H27+H28+H29+H30+H31+H32+H33</f>
        <v>159659000</v>
      </c>
      <c r="I24" s="8">
        <f t="shared" si="1"/>
        <v>-12729000</v>
      </c>
    </row>
    <row r="25" spans="2:9" ht="14.25" x14ac:dyDescent="0.15">
      <c r="B25" s="7" t="s">
        <v>43</v>
      </c>
      <c r="C25" s="8">
        <f>+C26+C27+C28+C29-ABS(C30)</f>
        <v>286518189</v>
      </c>
      <c r="D25" s="21">
        <f>+D26+D27+D28+D29-ABS(D30)</f>
        <v>297576708</v>
      </c>
      <c r="E25" s="8">
        <f t="shared" si="0"/>
        <v>-11058519</v>
      </c>
      <c r="F25" s="9" t="s">
        <v>44</v>
      </c>
      <c r="G25" s="10">
        <v>146930000</v>
      </c>
      <c r="H25" s="22">
        <v>159659000</v>
      </c>
      <c r="I25" s="10">
        <f t="shared" si="1"/>
        <v>-12729000</v>
      </c>
    </row>
    <row r="26" spans="2:9" ht="14.25" x14ac:dyDescent="0.15">
      <c r="B26" s="9" t="s">
        <v>45</v>
      </c>
      <c r="C26" s="10">
        <v>57299000</v>
      </c>
      <c r="D26" s="22">
        <v>57299000</v>
      </c>
      <c r="E26" s="10">
        <f t="shared" si="0"/>
        <v>0</v>
      </c>
      <c r="F26" s="11" t="s">
        <v>52</v>
      </c>
      <c r="G26" s="12"/>
      <c r="H26" s="23"/>
      <c r="I26" s="12">
        <f t="shared" si="1"/>
        <v>0</v>
      </c>
    </row>
    <row r="27" spans="2:9" ht="14.25" x14ac:dyDescent="0.15">
      <c r="B27" s="11" t="s">
        <v>47</v>
      </c>
      <c r="C27" s="12">
        <v>226219189</v>
      </c>
      <c r="D27" s="23">
        <v>237277708</v>
      </c>
      <c r="E27" s="12">
        <f t="shared" si="0"/>
        <v>-11058519</v>
      </c>
      <c r="F27" s="11" t="s">
        <v>54</v>
      </c>
      <c r="G27" s="12"/>
      <c r="H27" s="23"/>
      <c r="I27" s="12">
        <f t="shared" si="1"/>
        <v>0</v>
      </c>
    </row>
    <row r="28" spans="2:9" ht="14.25" x14ac:dyDescent="0.15">
      <c r="B28" s="11" t="s">
        <v>49</v>
      </c>
      <c r="C28" s="12">
        <v>3000000</v>
      </c>
      <c r="D28" s="23">
        <v>3000000</v>
      </c>
      <c r="E28" s="12">
        <f t="shared" si="0"/>
        <v>0</v>
      </c>
      <c r="F28" s="11" t="s">
        <v>56</v>
      </c>
      <c r="G28" s="12"/>
      <c r="H28" s="23"/>
      <c r="I28" s="12">
        <f t="shared" si="1"/>
        <v>0</v>
      </c>
    </row>
    <row r="29" spans="2:9" ht="14.25" x14ac:dyDescent="0.15">
      <c r="B29" s="11" t="s">
        <v>51</v>
      </c>
      <c r="C29" s="12"/>
      <c r="D29" s="23"/>
      <c r="E29" s="12">
        <f t="shared" si="0"/>
        <v>0</v>
      </c>
      <c r="F29" s="11" t="s">
        <v>60</v>
      </c>
      <c r="G29" s="12"/>
      <c r="H29" s="23"/>
      <c r="I29" s="12">
        <f t="shared" si="1"/>
        <v>0</v>
      </c>
    </row>
    <row r="30" spans="2:9" ht="14.25" x14ac:dyDescent="0.15">
      <c r="B30" s="13" t="s">
        <v>53</v>
      </c>
      <c r="C30" s="14"/>
      <c r="D30" s="24"/>
      <c r="E30" s="14">
        <f t="shared" si="0"/>
        <v>0</v>
      </c>
      <c r="F30" s="11" t="s">
        <v>62</v>
      </c>
      <c r="G30" s="12"/>
      <c r="H30" s="23"/>
      <c r="I30" s="12">
        <f t="shared" si="1"/>
        <v>0</v>
      </c>
    </row>
    <row r="31" spans="2:9" ht="14.25" x14ac:dyDescent="0.15">
      <c r="B31" s="7" t="s">
        <v>55</v>
      </c>
      <c r="C31" s="8">
        <f>+C32+C33+C34+C35+C36+C37+C38+C39+C40+C41+C42+C43+C44-ABS(C45)</f>
        <v>213865809</v>
      </c>
      <c r="D31" s="21">
        <f>+D32+D33+D34+D35+D36+D37+D38+D39+D40+D41+D42+D43+D44-ABS(D45)</f>
        <v>215304955</v>
      </c>
      <c r="E31" s="8">
        <f t="shared" si="0"/>
        <v>-1439146</v>
      </c>
      <c r="F31" s="11" t="s">
        <v>64</v>
      </c>
      <c r="G31" s="12"/>
      <c r="H31" s="23"/>
      <c r="I31" s="12">
        <f t="shared" si="1"/>
        <v>0</v>
      </c>
    </row>
    <row r="32" spans="2:9" ht="14.25" x14ac:dyDescent="0.15">
      <c r="B32" s="9" t="s">
        <v>45</v>
      </c>
      <c r="C32" s="10">
        <v>100500000</v>
      </c>
      <c r="D32" s="10">
        <v>100500000</v>
      </c>
      <c r="E32" s="10">
        <f t="shared" si="0"/>
        <v>0</v>
      </c>
      <c r="F32" s="11" t="s">
        <v>66</v>
      </c>
      <c r="G32" s="12"/>
      <c r="H32" s="23"/>
      <c r="I32" s="12">
        <f t="shared" si="1"/>
        <v>0</v>
      </c>
    </row>
    <row r="33" spans="2:9" ht="14.25" x14ac:dyDescent="0.15">
      <c r="B33" s="11" t="s">
        <v>47</v>
      </c>
      <c r="C33" s="12">
        <v>18928178</v>
      </c>
      <c r="D33" s="23">
        <v>19642180</v>
      </c>
      <c r="E33" s="12">
        <f t="shared" si="0"/>
        <v>-714002</v>
      </c>
      <c r="F33" s="11" t="s">
        <v>68</v>
      </c>
      <c r="G33" s="12"/>
      <c r="H33" s="23"/>
      <c r="I33" s="12">
        <f t="shared" si="1"/>
        <v>0</v>
      </c>
    </row>
    <row r="34" spans="2:9" ht="14.25" x14ac:dyDescent="0.15">
      <c r="B34" s="11" t="s">
        <v>59</v>
      </c>
      <c r="C34" s="12">
        <v>6355580</v>
      </c>
      <c r="D34" s="23">
        <v>7015512</v>
      </c>
      <c r="E34" s="12">
        <f t="shared" si="0"/>
        <v>-659932</v>
      </c>
      <c r="F34" s="7" t="s">
        <v>69</v>
      </c>
      <c r="G34" s="8">
        <f>+G9 +G24</f>
        <v>194451850</v>
      </c>
      <c r="H34" s="8">
        <f>+H9 +H24</f>
        <v>192466782</v>
      </c>
      <c r="I34" s="8">
        <f t="shared" si="1"/>
        <v>1985068</v>
      </c>
    </row>
    <row r="35" spans="2:9" ht="14.25" x14ac:dyDescent="0.15">
      <c r="B35" s="11" t="s">
        <v>61</v>
      </c>
      <c r="C35" s="12">
        <v>4285276</v>
      </c>
      <c r="D35" s="23">
        <v>2383666</v>
      </c>
      <c r="E35" s="12">
        <f t="shared" si="0"/>
        <v>1901610</v>
      </c>
      <c r="F35" s="41" t="s">
        <v>71</v>
      </c>
      <c r="G35" s="42"/>
      <c r="H35" s="42"/>
      <c r="I35" s="43"/>
    </row>
    <row r="36" spans="2:9" ht="14.25" x14ac:dyDescent="0.15">
      <c r="B36" s="11" t="s">
        <v>63</v>
      </c>
      <c r="C36" s="12">
        <v>10261403</v>
      </c>
      <c r="D36" s="23">
        <v>10119919</v>
      </c>
      <c r="E36" s="12">
        <f t="shared" si="0"/>
        <v>141484</v>
      </c>
      <c r="F36" s="9" t="s">
        <v>73</v>
      </c>
      <c r="G36" s="10">
        <f>+G37+G38+G39</f>
        <v>153682216</v>
      </c>
      <c r="H36" s="22">
        <f>+H37+H38+H39</f>
        <v>153682216</v>
      </c>
      <c r="I36" s="10">
        <f t="shared" si="1"/>
        <v>0</v>
      </c>
    </row>
    <row r="37" spans="2:9" ht="14.25" x14ac:dyDescent="0.15">
      <c r="B37" s="11" t="s">
        <v>65</v>
      </c>
      <c r="C37" s="12"/>
      <c r="D37" s="23"/>
      <c r="E37" s="12">
        <f t="shared" si="0"/>
        <v>0</v>
      </c>
      <c r="F37" s="11" t="s">
        <v>75</v>
      </c>
      <c r="G37" s="12">
        <v>123638458</v>
      </c>
      <c r="H37" s="23">
        <v>123638458</v>
      </c>
      <c r="I37" s="12">
        <f t="shared" si="1"/>
        <v>0</v>
      </c>
    </row>
    <row r="38" spans="2:9" ht="14.25" x14ac:dyDescent="0.15">
      <c r="B38" s="11" t="s">
        <v>67</v>
      </c>
      <c r="C38" s="12">
        <v>96240</v>
      </c>
      <c r="D38" s="23">
        <v>96240</v>
      </c>
      <c r="E38" s="12">
        <f t="shared" si="0"/>
        <v>0</v>
      </c>
      <c r="F38" s="11" t="s">
        <v>77</v>
      </c>
      <c r="G38" s="12"/>
      <c r="H38" s="23"/>
      <c r="I38" s="12">
        <f t="shared" si="1"/>
        <v>0</v>
      </c>
    </row>
    <row r="39" spans="2:9" ht="14.25" x14ac:dyDescent="0.15">
      <c r="B39" s="11" t="s">
        <v>51</v>
      </c>
      <c r="C39" s="12">
        <v>200000</v>
      </c>
      <c r="D39" s="23">
        <v>200000</v>
      </c>
      <c r="E39" s="12">
        <f t="shared" si="0"/>
        <v>0</v>
      </c>
      <c r="F39" s="11" t="s">
        <v>79</v>
      </c>
      <c r="G39" s="12">
        <v>30043758</v>
      </c>
      <c r="H39" s="23">
        <v>30043758</v>
      </c>
      <c r="I39" s="12">
        <f t="shared" si="1"/>
        <v>0</v>
      </c>
    </row>
    <row r="40" spans="2:9" ht="14.25" x14ac:dyDescent="0.15">
      <c r="B40" s="11" t="s">
        <v>72</v>
      </c>
      <c r="C40" s="12">
        <v>6419000</v>
      </c>
      <c r="D40" s="23">
        <v>7012000</v>
      </c>
      <c r="E40" s="12">
        <f t="shared" si="0"/>
        <v>-593000</v>
      </c>
      <c r="F40" s="11" t="s">
        <v>81</v>
      </c>
      <c r="G40" s="12">
        <v>21673050</v>
      </c>
      <c r="H40" s="23">
        <v>20168137</v>
      </c>
      <c r="I40" s="12">
        <f t="shared" si="1"/>
        <v>1504913</v>
      </c>
    </row>
    <row r="41" spans="2:9" ht="14.25" x14ac:dyDescent="0.15">
      <c r="B41" s="11" t="s">
        <v>78</v>
      </c>
      <c r="C41" s="12">
        <v>132000</v>
      </c>
      <c r="D41" s="23">
        <v>198000</v>
      </c>
      <c r="E41" s="12">
        <f t="shared" si="0"/>
        <v>-66000</v>
      </c>
      <c r="F41" s="11" t="s">
        <v>83</v>
      </c>
      <c r="G41" s="12">
        <f>+G42+G43+G44</f>
        <v>66688132</v>
      </c>
      <c r="H41" s="23">
        <f>+H42+H43+H44</f>
        <v>68137438</v>
      </c>
      <c r="I41" s="12">
        <f t="shared" si="1"/>
        <v>-1449306</v>
      </c>
    </row>
    <row r="42" spans="2:9" ht="14.25" x14ac:dyDescent="0.15">
      <c r="B42" s="11" t="s">
        <v>80</v>
      </c>
      <c r="C42" s="12">
        <v>28271582</v>
      </c>
      <c r="D42" s="23">
        <v>26751982</v>
      </c>
      <c r="E42" s="12">
        <f t="shared" si="0"/>
        <v>1519600</v>
      </c>
      <c r="F42" s="11" t="s">
        <v>85</v>
      </c>
      <c r="G42" s="12">
        <v>28271582</v>
      </c>
      <c r="H42" s="23">
        <v>26751982</v>
      </c>
      <c r="I42" s="12">
        <f t="shared" si="1"/>
        <v>1519600</v>
      </c>
    </row>
    <row r="43" spans="2:9" ht="14.25" x14ac:dyDescent="0.15">
      <c r="B43" s="11" t="s">
        <v>100</v>
      </c>
      <c r="C43" s="12"/>
      <c r="D43" s="23"/>
      <c r="E43" s="12">
        <f t="shared" si="0"/>
        <v>0</v>
      </c>
      <c r="F43" s="11" t="s">
        <v>87</v>
      </c>
      <c r="G43" s="12"/>
      <c r="H43" s="23"/>
      <c r="I43" s="12">
        <f t="shared" si="1"/>
        <v>0</v>
      </c>
    </row>
    <row r="44" spans="2:9" ht="14.25" x14ac:dyDescent="0.15">
      <c r="B44" s="11" t="s">
        <v>101</v>
      </c>
      <c r="C44" s="12">
        <v>38416550</v>
      </c>
      <c r="D44" s="23">
        <v>41385456</v>
      </c>
      <c r="E44" s="12">
        <f t="shared" si="0"/>
        <v>-2968906</v>
      </c>
      <c r="F44" s="11" t="s">
        <v>89</v>
      </c>
      <c r="G44" s="12">
        <v>38416550</v>
      </c>
      <c r="H44" s="23">
        <v>41385456</v>
      </c>
      <c r="I44" s="12">
        <f t="shared" si="1"/>
        <v>-2968906</v>
      </c>
    </row>
    <row r="45" spans="2:9" ht="14.25" x14ac:dyDescent="0.15">
      <c r="B45" s="11" t="s">
        <v>40</v>
      </c>
      <c r="C45" s="12"/>
      <c r="D45" s="23"/>
      <c r="E45" s="12">
        <f t="shared" si="0"/>
        <v>0</v>
      </c>
      <c r="F45" s="11" t="s">
        <v>91</v>
      </c>
      <c r="G45" s="12">
        <v>185827924</v>
      </c>
      <c r="H45" s="23">
        <v>181143898</v>
      </c>
      <c r="I45" s="12">
        <f t="shared" si="1"/>
        <v>4684026</v>
      </c>
    </row>
    <row r="46" spans="2:9" ht="14.25" x14ac:dyDescent="0.15">
      <c r="B46" s="11"/>
      <c r="C46" s="12"/>
      <c r="D46" s="12"/>
      <c r="E46" s="12"/>
      <c r="F46" s="13" t="s">
        <v>93</v>
      </c>
      <c r="G46" s="14">
        <v>3234720</v>
      </c>
      <c r="H46" s="24">
        <v>16345548</v>
      </c>
      <c r="I46" s="14">
        <f t="shared" si="1"/>
        <v>-13110828</v>
      </c>
    </row>
    <row r="47" spans="2:9" ht="14.25" x14ac:dyDescent="0.15">
      <c r="B47" s="13"/>
      <c r="C47" s="14"/>
      <c r="D47" s="14"/>
      <c r="E47" s="14"/>
      <c r="F47" s="7" t="s">
        <v>107</v>
      </c>
      <c r="G47" s="8">
        <f>+G36 +G40 +G41 +G45</f>
        <v>427871322</v>
      </c>
      <c r="H47" s="8">
        <f>+H36 +H40 +H41 +H45</f>
        <v>423131689</v>
      </c>
      <c r="I47" s="8">
        <f t="shared" si="1"/>
        <v>4739633</v>
      </c>
    </row>
    <row r="48" spans="2:9" ht="14.25" x14ac:dyDescent="0.15">
      <c r="B48" s="7" t="s">
        <v>108</v>
      </c>
      <c r="C48" s="8">
        <f>+C9 +C24</f>
        <v>622323172</v>
      </c>
      <c r="D48" s="8">
        <f>+D9 +D24</f>
        <v>615598471</v>
      </c>
      <c r="E48" s="8">
        <f t="shared" si="0"/>
        <v>6724701</v>
      </c>
      <c r="F48" s="15" t="s">
        <v>109</v>
      </c>
      <c r="G48" s="16">
        <f>+G34 +G47</f>
        <v>622323172</v>
      </c>
      <c r="H48" s="16">
        <f>+H34 +H47</f>
        <v>615598471</v>
      </c>
      <c r="I48" s="16">
        <f t="shared" si="1"/>
        <v>6724701</v>
      </c>
    </row>
  </sheetData>
  <mergeCells count="5">
    <mergeCell ref="B3:I3"/>
    <mergeCell ref="B5:I5"/>
    <mergeCell ref="B7:E7"/>
    <mergeCell ref="F7:I7"/>
    <mergeCell ref="F35:I35"/>
  </mergeCells>
  <phoneticPr fontId="2"/>
  <pageMargins left="0.7" right="0.7" top="0.75" bottom="0.75" header="0.3" footer="0.3"/>
  <pageSetup paperSize="9" scale="7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68"/>
  <sheetViews>
    <sheetView showGridLines="0" topLeftCell="A19" workbookViewId="0">
      <selection activeCell="B1" sqref="B1"/>
    </sheetView>
  </sheetViews>
  <sheetFormatPr defaultRowHeight="13.5" x14ac:dyDescent="0.1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15">
      <c r="A1" s="1"/>
      <c r="B1" s="18" t="s">
        <v>143</v>
      </c>
      <c r="C1" s="1"/>
      <c r="D1" s="1"/>
      <c r="E1" s="1"/>
      <c r="F1" s="1"/>
      <c r="G1" s="1"/>
      <c r="H1" s="2"/>
      <c r="I1" s="2" t="s">
        <v>0</v>
      </c>
    </row>
    <row r="2" spans="1:9" ht="21" x14ac:dyDescent="0.15">
      <c r="A2" s="1"/>
      <c r="B2" s="36" t="s">
        <v>140</v>
      </c>
      <c r="C2" s="36"/>
      <c r="D2" s="36"/>
      <c r="E2" s="36"/>
      <c r="F2" s="36"/>
      <c r="G2" s="36"/>
      <c r="H2" s="36"/>
      <c r="I2" s="36"/>
    </row>
    <row r="3" spans="1:9" ht="21" x14ac:dyDescent="0.15">
      <c r="A3" s="1"/>
      <c r="B3" s="37" t="s">
        <v>136</v>
      </c>
      <c r="C3" s="37"/>
      <c r="D3" s="37"/>
      <c r="E3" s="37"/>
      <c r="F3" s="37"/>
      <c r="G3" s="37"/>
      <c r="H3" s="37"/>
      <c r="I3" s="37"/>
    </row>
    <row r="4" spans="1:9" ht="15.75" x14ac:dyDescent="0.15">
      <c r="A4" s="1"/>
      <c r="B4" s="3"/>
      <c r="C4" s="1"/>
      <c r="D4" s="1"/>
      <c r="E4" s="1"/>
      <c r="F4" s="1"/>
      <c r="G4" s="1"/>
      <c r="H4" s="1"/>
      <c r="I4" s="4" t="s">
        <v>137</v>
      </c>
    </row>
    <row r="5" spans="1:9" ht="14.25" x14ac:dyDescent="0.15">
      <c r="A5" s="1"/>
      <c r="B5" s="38" t="s">
        <v>138</v>
      </c>
      <c r="C5" s="39"/>
      <c r="D5" s="39"/>
      <c r="E5" s="40"/>
      <c r="F5" s="38" t="s">
        <v>139</v>
      </c>
      <c r="G5" s="39"/>
      <c r="H5" s="39"/>
      <c r="I5" s="40"/>
    </row>
    <row r="6" spans="1:9" ht="14.25" x14ac:dyDescent="0.15">
      <c r="A6" s="1"/>
      <c r="B6" s="5"/>
      <c r="C6" s="5" t="s">
        <v>6</v>
      </c>
      <c r="D6" s="5" t="s">
        <v>7</v>
      </c>
      <c r="E6" s="5" t="s">
        <v>8</v>
      </c>
      <c r="F6" s="6"/>
      <c r="G6" s="5" t="s">
        <v>6</v>
      </c>
      <c r="H6" s="5" t="s">
        <v>7</v>
      </c>
      <c r="I6" s="5" t="s">
        <v>8</v>
      </c>
    </row>
    <row r="7" spans="1:9" ht="14.25" x14ac:dyDescent="0.15">
      <c r="A7" s="1"/>
      <c r="B7" s="7" t="s">
        <v>9</v>
      </c>
      <c r="C7" s="8">
        <f>+C8+C13+C14+C15+C16+C17+C18+C19+C20+C21+C22+C23+C24-ABS(C25)</f>
        <v>5980373</v>
      </c>
      <c r="D7" s="8">
        <f>+D8+D13+D14+D15+D16+D17+D18+D19+D20+D21+D22+D23+D24-ABS(D25)</f>
        <v>5955792</v>
      </c>
      <c r="E7" s="8">
        <f>C7-D7</f>
        <v>24581</v>
      </c>
      <c r="F7" s="7" t="s">
        <v>10</v>
      </c>
      <c r="G7" s="8">
        <f>+G8+G9+G10+G14+G15+G16+G17+G18+G19</f>
        <v>1442893</v>
      </c>
      <c r="H7" s="8">
        <f>+H8+H9+H10+H14+H15+H16+H17+H18+H19</f>
        <v>1398601</v>
      </c>
      <c r="I7" s="8">
        <f>G7-H7</f>
        <v>44292</v>
      </c>
    </row>
    <row r="8" spans="1:9" ht="14.25" x14ac:dyDescent="0.15">
      <c r="A8" s="1"/>
      <c r="B8" s="9" t="s">
        <v>11</v>
      </c>
      <c r="C8" s="10">
        <f>+C9+C10+C11+C12</f>
        <v>790119</v>
      </c>
      <c r="D8" s="10">
        <f>+D9+D10+D11+D12</f>
        <v>-130248</v>
      </c>
      <c r="E8" s="10">
        <f t="shared" ref="E8:E68" si="0">C8-D8</f>
        <v>920367</v>
      </c>
      <c r="F8" s="11" t="s">
        <v>12</v>
      </c>
      <c r="G8" s="12"/>
      <c r="H8" s="12"/>
      <c r="I8" s="12">
        <f t="shared" ref="I8:I19" si="1">G8-H8</f>
        <v>0</v>
      </c>
    </row>
    <row r="9" spans="1:9" ht="14.25" x14ac:dyDescent="0.15">
      <c r="A9" s="1"/>
      <c r="B9" s="11" t="s">
        <v>13</v>
      </c>
      <c r="C9" s="12"/>
      <c r="D9" s="12"/>
      <c r="E9" s="12">
        <f t="shared" si="0"/>
        <v>0</v>
      </c>
      <c r="F9" s="11" t="s">
        <v>14</v>
      </c>
      <c r="G9" s="12">
        <v>3091</v>
      </c>
      <c r="H9" s="12"/>
      <c r="I9" s="12">
        <f t="shared" si="1"/>
        <v>3091</v>
      </c>
    </row>
    <row r="10" spans="1:9" ht="14.25" x14ac:dyDescent="0.15">
      <c r="A10" s="1"/>
      <c r="B10" s="11" t="s">
        <v>15</v>
      </c>
      <c r="C10" s="12">
        <v>397352</v>
      </c>
      <c r="D10" s="12">
        <v>313354</v>
      </c>
      <c r="E10" s="12">
        <f t="shared" si="0"/>
        <v>83998</v>
      </c>
      <c r="F10" s="11" t="s">
        <v>16</v>
      </c>
      <c r="G10" s="12">
        <f>+G11+G12+G13</f>
        <v>0</v>
      </c>
      <c r="H10" s="12">
        <f>+H11+H12+H13</f>
        <v>0</v>
      </c>
      <c r="I10" s="12">
        <f t="shared" si="1"/>
        <v>0</v>
      </c>
    </row>
    <row r="11" spans="1:9" ht="14.25" x14ac:dyDescent="0.15">
      <c r="A11" s="1"/>
      <c r="B11" s="11" t="s">
        <v>17</v>
      </c>
      <c r="C11" s="12"/>
      <c r="D11" s="12"/>
      <c r="E11" s="12">
        <f t="shared" si="0"/>
        <v>0</v>
      </c>
      <c r="F11" s="11" t="s">
        <v>18</v>
      </c>
      <c r="G11" s="12"/>
      <c r="H11" s="12"/>
      <c r="I11" s="12">
        <f t="shared" si="1"/>
        <v>0</v>
      </c>
    </row>
    <row r="12" spans="1:9" ht="14.25" x14ac:dyDescent="0.15">
      <c r="A12" s="1"/>
      <c r="B12" s="11" t="s">
        <v>19</v>
      </c>
      <c r="C12" s="12">
        <v>392767</v>
      </c>
      <c r="D12" s="12">
        <v>-443602</v>
      </c>
      <c r="E12" s="12">
        <f t="shared" si="0"/>
        <v>836369</v>
      </c>
      <c r="F12" s="11" t="s">
        <v>20</v>
      </c>
      <c r="G12" s="12"/>
      <c r="H12" s="12"/>
      <c r="I12" s="12">
        <f t="shared" si="1"/>
        <v>0</v>
      </c>
    </row>
    <row r="13" spans="1:9" ht="14.25" x14ac:dyDescent="0.15">
      <c r="A13" s="1"/>
      <c r="B13" s="11" t="s">
        <v>21</v>
      </c>
      <c r="C13" s="12"/>
      <c r="D13" s="12"/>
      <c r="E13" s="12">
        <f t="shared" si="0"/>
        <v>0</v>
      </c>
      <c r="F13" s="11" t="s">
        <v>22</v>
      </c>
      <c r="G13" s="12"/>
      <c r="H13" s="12"/>
      <c r="I13" s="12">
        <f t="shared" si="1"/>
        <v>0</v>
      </c>
    </row>
    <row r="14" spans="1:9" ht="14.25" x14ac:dyDescent="0.15">
      <c r="A14" s="1"/>
      <c r="B14" s="11" t="s">
        <v>23</v>
      </c>
      <c r="C14" s="12">
        <v>4856301</v>
      </c>
      <c r="D14" s="12">
        <v>5906040</v>
      </c>
      <c r="E14" s="12">
        <f t="shared" si="0"/>
        <v>-1049739</v>
      </c>
      <c r="F14" s="11" t="s">
        <v>24</v>
      </c>
      <c r="G14" s="12"/>
      <c r="H14" s="12"/>
      <c r="I14" s="12">
        <f t="shared" si="1"/>
        <v>0</v>
      </c>
    </row>
    <row r="15" spans="1:9" ht="14.25" x14ac:dyDescent="0.15">
      <c r="A15" s="1"/>
      <c r="B15" s="11" t="s">
        <v>25</v>
      </c>
      <c r="C15" s="12">
        <v>71600</v>
      </c>
      <c r="D15" s="12">
        <v>71600</v>
      </c>
      <c r="E15" s="12">
        <f t="shared" si="0"/>
        <v>0</v>
      </c>
      <c r="F15" s="11" t="s">
        <v>26</v>
      </c>
      <c r="G15" s="12"/>
      <c r="H15" s="12"/>
      <c r="I15" s="12">
        <f t="shared" si="1"/>
        <v>0</v>
      </c>
    </row>
    <row r="16" spans="1:9" ht="14.25" x14ac:dyDescent="0.15">
      <c r="A16" s="1"/>
      <c r="B16" s="11" t="s">
        <v>27</v>
      </c>
      <c r="C16" s="12"/>
      <c r="D16" s="12"/>
      <c r="E16" s="12">
        <f t="shared" si="0"/>
        <v>0</v>
      </c>
      <c r="F16" s="11" t="s">
        <v>28</v>
      </c>
      <c r="G16" s="12"/>
      <c r="H16" s="12"/>
      <c r="I16" s="12">
        <f t="shared" si="1"/>
        <v>0</v>
      </c>
    </row>
    <row r="17" spans="1:9" ht="14.25" x14ac:dyDescent="0.15">
      <c r="A17" s="1"/>
      <c r="B17" s="11" t="s">
        <v>29</v>
      </c>
      <c r="C17" s="12">
        <v>150698</v>
      </c>
      <c r="D17" s="12"/>
      <c r="E17" s="12">
        <f t="shared" si="0"/>
        <v>150698</v>
      </c>
      <c r="F17" s="11" t="s">
        <v>30</v>
      </c>
      <c r="G17" s="12">
        <v>1399700</v>
      </c>
      <c r="H17" s="12">
        <v>1375800</v>
      </c>
      <c r="I17" s="12">
        <f t="shared" si="1"/>
        <v>23900</v>
      </c>
    </row>
    <row r="18" spans="1:9" ht="14.25" x14ac:dyDescent="0.15">
      <c r="A18" s="1"/>
      <c r="B18" s="11" t="s">
        <v>31</v>
      </c>
      <c r="C18" s="12">
        <v>3255</v>
      </c>
      <c r="D18" s="12"/>
      <c r="E18" s="12">
        <f t="shared" si="0"/>
        <v>3255</v>
      </c>
      <c r="F18" s="11" t="s">
        <v>32</v>
      </c>
      <c r="G18" s="12"/>
      <c r="H18" s="12"/>
      <c r="I18" s="12">
        <f t="shared" si="1"/>
        <v>0</v>
      </c>
    </row>
    <row r="19" spans="1:9" ht="14.25" x14ac:dyDescent="0.15">
      <c r="A19" s="1"/>
      <c r="B19" s="11" t="s">
        <v>33</v>
      </c>
      <c r="C19" s="12"/>
      <c r="D19" s="12"/>
      <c r="E19" s="12">
        <f t="shared" si="0"/>
        <v>0</v>
      </c>
      <c r="F19" s="11" t="s">
        <v>34</v>
      </c>
      <c r="G19" s="12">
        <v>40102</v>
      </c>
      <c r="H19" s="12">
        <v>22801</v>
      </c>
      <c r="I19" s="12">
        <f t="shared" si="1"/>
        <v>17301</v>
      </c>
    </row>
    <row r="20" spans="1:9" ht="14.25" hidden="1" x14ac:dyDescent="0.15">
      <c r="A20" s="1"/>
      <c r="B20" s="11" t="s">
        <v>35</v>
      </c>
      <c r="C20" s="12"/>
      <c r="D20" s="12"/>
      <c r="E20" s="12">
        <f t="shared" si="0"/>
        <v>0</v>
      </c>
      <c r="F20" s="11"/>
      <c r="G20" s="12"/>
      <c r="H20" s="12"/>
      <c r="I20" s="12"/>
    </row>
    <row r="21" spans="1:9" ht="14.25" x14ac:dyDescent="0.15">
      <c r="A21" s="1"/>
      <c r="B21" s="11" t="s">
        <v>36</v>
      </c>
      <c r="C21" s="12"/>
      <c r="D21" s="12"/>
      <c r="E21" s="12">
        <f t="shared" si="0"/>
        <v>0</v>
      </c>
      <c r="F21" s="11"/>
      <c r="G21" s="12"/>
      <c r="H21" s="12"/>
      <c r="I21" s="12"/>
    </row>
    <row r="22" spans="1:9" ht="14.25" x14ac:dyDescent="0.15">
      <c r="A22" s="1"/>
      <c r="B22" s="11" t="s">
        <v>37</v>
      </c>
      <c r="C22" s="12">
        <v>108400</v>
      </c>
      <c r="D22" s="12">
        <v>108400</v>
      </c>
      <c r="E22" s="12">
        <f t="shared" si="0"/>
        <v>0</v>
      </c>
      <c r="F22" s="11"/>
      <c r="G22" s="12"/>
      <c r="H22" s="12"/>
      <c r="I22" s="12"/>
    </row>
    <row r="23" spans="1:9" ht="14.25" x14ac:dyDescent="0.15">
      <c r="A23" s="1"/>
      <c r="B23" s="11" t="s">
        <v>38</v>
      </c>
      <c r="C23" s="12"/>
      <c r="D23" s="12"/>
      <c r="E23" s="12">
        <f t="shared" si="0"/>
        <v>0</v>
      </c>
      <c r="F23" s="11"/>
      <c r="G23" s="12"/>
      <c r="H23" s="12"/>
      <c r="I23" s="12"/>
    </row>
    <row r="24" spans="1:9" ht="14.25" hidden="1" x14ac:dyDescent="0.15">
      <c r="A24" s="1"/>
      <c r="B24" s="11" t="s">
        <v>39</v>
      </c>
      <c r="C24" s="12"/>
      <c r="D24" s="12"/>
      <c r="E24" s="12">
        <f t="shared" si="0"/>
        <v>0</v>
      </c>
      <c r="F24" s="11"/>
      <c r="G24" s="12"/>
      <c r="H24" s="12"/>
      <c r="I24" s="12"/>
    </row>
    <row r="25" spans="1:9" ht="14.25" x14ac:dyDescent="0.15">
      <c r="A25" s="1"/>
      <c r="B25" s="11" t="s">
        <v>40</v>
      </c>
      <c r="C25" s="12"/>
      <c r="D25" s="12"/>
      <c r="E25" s="12">
        <f t="shared" si="0"/>
        <v>0</v>
      </c>
      <c r="F25" s="11"/>
      <c r="G25" s="12"/>
      <c r="H25" s="12"/>
      <c r="I25" s="12"/>
    </row>
    <row r="26" spans="1:9" ht="14.25" x14ac:dyDescent="0.15">
      <c r="A26" s="1"/>
      <c r="B26" s="7" t="s">
        <v>41</v>
      </c>
      <c r="C26" s="8">
        <f>+C27 +C33</f>
        <v>29497618</v>
      </c>
      <c r="D26" s="8">
        <f>+D27 +D33</f>
        <v>33518386</v>
      </c>
      <c r="E26" s="8">
        <f t="shared" si="0"/>
        <v>-4020768</v>
      </c>
      <c r="F26" s="7" t="s">
        <v>42</v>
      </c>
      <c r="G26" s="8">
        <f>+G27+G31+G32+G33+G34+G35+G36+G37+G38+G39+G40</f>
        <v>0</v>
      </c>
      <c r="H26" s="8">
        <f>+H27+H31+H32+H33+H34+H35+H36+H37+H38+H39+H40</f>
        <v>0</v>
      </c>
      <c r="I26" s="8">
        <f t="shared" ref="I26:I41" si="2">G26-H26</f>
        <v>0</v>
      </c>
    </row>
    <row r="27" spans="1:9" ht="14.25" x14ac:dyDescent="0.15">
      <c r="A27" s="1"/>
      <c r="B27" s="7" t="s">
        <v>43</v>
      </c>
      <c r="C27" s="8">
        <f>+C28+C29+C30+C31-ABS(C32)</f>
        <v>23461250</v>
      </c>
      <c r="D27" s="8">
        <f>+D28+D29+D30+D31-ABS(D32)</f>
        <v>24534294</v>
      </c>
      <c r="E27" s="8">
        <f t="shared" si="0"/>
        <v>-1073044</v>
      </c>
      <c r="F27" s="9" t="s">
        <v>44</v>
      </c>
      <c r="G27" s="10">
        <f>+G28+G29+G30</f>
        <v>0</v>
      </c>
      <c r="H27" s="10">
        <f>+H28+H29+H30</f>
        <v>0</v>
      </c>
      <c r="I27" s="10">
        <f t="shared" si="2"/>
        <v>0</v>
      </c>
    </row>
    <row r="28" spans="1:9" ht="14.25" x14ac:dyDescent="0.15">
      <c r="A28" s="1"/>
      <c r="B28" s="9" t="s">
        <v>45</v>
      </c>
      <c r="C28" s="10"/>
      <c r="D28" s="10"/>
      <c r="E28" s="10">
        <f t="shared" si="0"/>
        <v>0</v>
      </c>
      <c r="F28" s="11" t="s">
        <v>46</v>
      </c>
      <c r="G28" s="12"/>
      <c r="H28" s="12"/>
      <c r="I28" s="12">
        <f t="shared" si="2"/>
        <v>0</v>
      </c>
    </row>
    <row r="29" spans="1:9" ht="14.25" x14ac:dyDescent="0.15">
      <c r="A29" s="1"/>
      <c r="B29" s="11" t="s">
        <v>47</v>
      </c>
      <c r="C29" s="12">
        <v>23461250</v>
      </c>
      <c r="D29" s="12">
        <v>24534294</v>
      </c>
      <c r="E29" s="12">
        <f t="shared" si="0"/>
        <v>-1073044</v>
      </c>
      <c r="F29" s="11" t="s">
        <v>48</v>
      </c>
      <c r="G29" s="12"/>
      <c r="H29" s="12"/>
      <c r="I29" s="12">
        <f t="shared" si="2"/>
        <v>0</v>
      </c>
    </row>
    <row r="30" spans="1:9" ht="14.25" x14ac:dyDescent="0.15">
      <c r="A30" s="1"/>
      <c r="B30" s="11" t="s">
        <v>49</v>
      </c>
      <c r="C30" s="12"/>
      <c r="D30" s="12"/>
      <c r="E30" s="12">
        <f t="shared" si="0"/>
        <v>0</v>
      </c>
      <c r="F30" s="11" t="s">
        <v>50</v>
      </c>
      <c r="G30" s="12"/>
      <c r="H30" s="12"/>
      <c r="I30" s="12">
        <f t="shared" si="2"/>
        <v>0</v>
      </c>
    </row>
    <row r="31" spans="1:9" ht="14.25" x14ac:dyDescent="0.15">
      <c r="A31" s="1"/>
      <c r="B31" s="11" t="s">
        <v>51</v>
      </c>
      <c r="C31" s="12"/>
      <c r="D31" s="12"/>
      <c r="E31" s="12">
        <f t="shared" si="0"/>
        <v>0</v>
      </c>
      <c r="F31" s="11" t="s">
        <v>52</v>
      </c>
      <c r="G31" s="12"/>
      <c r="H31" s="12"/>
      <c r="I31" s="12">
        <f t="shared" si="2"/>
        <v>0</v>
      </c>
    </row>
    <row r="32" spans="1:9" ht="14.25" x14ac:dyDescent="0.15">
      <c r="A32" s="1"/>
      <c r="B32" s="13" t="s">
        <v>53</v>
      </c>
      <c r="C32" s="14"/>
      <c r="D32" s="14"/>
      <c r="E32" s="14">
        <f t="shared" si="0"/>
        <v>0</v>
      </c>
      <c r="F32" s="11" t="s">
        <v>54</v>
      </c>
      <c r="G32" s="12"/>
      <c r="H32" s="12"/>
      <c r="I32" s="12">
        <f t="shared" si="2"/>
        <v>0</v>
      </c>
    </row>
    <row r="33" spans="1:9" ht="14.25" x14ac:dyDescent="0.15">
      <c r="A33" s="1"/>
      <c r="B33" s="7" t="s">
        <v>55</v>
      </c>
      <c r="C33" s="8">
        <f>+C34+C35+C36+C37+C38+C39+C40+C41+C43+C46+C47+C60+C61-ABS(C67)</f>
        <v>6036368</v>
      </c>
      <c r="D33" s="8">
        <f>+D34+D35+D36+D37+D38+D39+D40+D41+D43+D46+D47+D60+D61-ABS(D67)</f>
        <v>8984092</v>
      </c>
      <c r="E33" s="8">
        <f t="shared" si="0"/>
        <v>-2947724</v>
      </c>
      <c r="F33" s="11" t="s">
        <v>56</v>
      </c>
      <c r="G33" s="12"/>
      <c r="H33" s="12"/>
      <c r="I33" s="12">
        <f t="shared" si="2"/>
        <v>0</v>
      </c>
    </row>
    <row r="34" spans="1:9" ht="14.25" x14ac:dyDescent="0.15">
      <c r="A34" s="1"/>
      <c r="B34" s="9" t="s">
        <v>45</v>
      </c>
      <c r="C34" s="10"/>
      <c r="D34" s="10"/>
      <c r="E34" s="10">
        <f t="shared" si="0"/>
        <v>0</v>
      </c>
      <c r="F34" s="11" t="s">
        <v>57</v>
      </c>
      <c r="G34" s="12"/>
      <c r="H34" s="12"/>
      <c r="I34" s="12">
        <f t="shared" si="2"/>
        <v>0</v>
      </c>
    </row>
    <row r="35" spans="1:9" ht="14.25" x14ac:dyDescent="0.15">
      <c r="A35" s="1"/>
      <c r="B35" s="11" t="s">
        <v>47</v>
      </c>
      <c r="C35" s="12"/>
      <c r="D35" s="12"/>
      <c r="E35" s="12">
        <f t="shared" si="0"/>
        <v>0</v>
      </c>
      <c r="F35" s="11" t="s">
        <v>58</v>
      </c>
      <c r="G35" s="12"/>
      <c r="H35" s="12"/>
      <c r="I35" s="12">
        <f t="shared" si="2"/>
        <v>0</v>
      </c>
    </row>
    <row r="36" spans="1:9" ht="14.25" x14ac:dyDescent="0.15">
      <c r="A36" s="1"/>
      <c r="B36" s="11" t="s">
        <v>59</v>
      </c>
      <c r="C36" s="12"/>
      <c r="D36" s="12"/>
      <c r="E36" s="12">
        <f t="shared" si="0"/>
        <v>0</v>
      </c>
      <c r="F36" s="11" t="s">
        <v>60</v>
      </c>
      <c r="G36" s="12"/>
      <c r="H36" s="12"/>
      <c r="I36" s="12">
        <f t="shared" si="2"/>
        <v>0</v>
      </c>
    </row>
    <row r="37" spans="1:9" ht="14.25" x14ac:dyDescent="0.15">
      <c r="A37" s="1"/>
      <c r="B37" s="11" t="s">
        <v>61</v>
      </c>
      <c r="C37" s="12">
        <v>866096</v>
      </c>
      <c r="D37" s="12">
        <v>1</v>
      </c>
      <c r="E37" s="12">
        <f t="shared" si="0"/>
        <v>866095</v>
      </c>
      <c r="F37" s="11" t="s">
        <v>62</v>
      </c>
      <c r="G37" s="12"/>
      <c r="H37" s="12"/>
      <c r="I37" s="12">
        <f t="shared" si="2"/>
        <v>0</v>
      </c>
    </row>
    <row r="38" spans="1:9" ht="14.25" x14ac:dyDescent="0.15">
      <c r="A38" s="1"/>
      <c r="B38" s="11" t="s">
        <v>63</v>
      </c>
      <c r="C38" s="12">
        <v>308272</v>
      </c>
      <c r="D38" s="12">
        <v>284091</v>
      </c>
      <c r="E38" s="12">
        <f t="shared" si="0"/>
        <v>24181</v>
      </c>
      <c r="F38" s="11" t="s">
        <v>64</v>
      </c>
      <c r="G38" s="12"/>
      <c r="H38" s="12"/>
      <c r="I38" s="12">
        <f t="shared" si="2"/>
        <v>0</v>
      </c>
    </row>
    <row r="39" spans="1:9" ht="14.25" x14ac:dyDescent="0.15">
      <c r="A39" s="1"/>
      <c r="B39" s="11" t="s">
        <v>65</v>
      </c>
      <c r="C39" s="12"/>
      <c r="D39" s="12"/>
      <c r="E39" s="12">
        <f t="shared" si="0"/>
        <v>0</v>
      </c>
      <c r="F39" s="11" t="s">
        <v>66</v>
      </c>
      <c r="G39" s="12"/>
      <c r="H39" s="12"/>
      <c r="I39" s="12">
        <f t="shared" si="2"/>
        <v>0</v>
      </c>
    </row>
    <row r="40" spans="1:9" ht="14.25" x14ac:dyDescent="0.15">
      <c r="A40" s="1"/>
      <c r="B40" s="11" t="s">
        <v>67</v>
      </c>
      <c r="C40" s="12"/>
      <c r="D40" s="12"/>
      <c r="E40" s="12">
        <f t="shared" si="0"/>
        <v>0</v>
      </c>
      <c r="F40" s="11" t="s">
        <v>68</v>
      </c>
      <c r="G40" s="12"/>
      <c r="H40" s="12"/>
      <c r="I40" s="12">
        <f t="shared" si="2"/>
        <v>0</v>
      </c>
    </row>
    <row r="41" spans="1:9" ht="14.25" x14ac:dyDescent="0.15">
      <c r="A41" s="1"/>
      <c r="B41" s="11" t="s">
        <v>51</v>
      </c>
      <c r="C41" s="12">
        <f>+C42</f>
        <v>0</v>
      </c>
      <c r="D41" s="12">
        <f>+D42</f>
        <v>0</v>
      </c>
      <c r="E41" s="12">
        <f t="shared" si="0"/>
        <v>0</v>
      </c>
      <c r="F41" s="7" t="s">
        <v>69</v>
      </c>
      <c r="G41" s="8">
        <f>+G7 +G26</f>
        <v>1442893</v>
      </c>
      <c r="H41" s="8">
        <f>+H7 +H26</f>
        <v>1398601</v>
      </c>
      <c r="I41" s="8">
        <f t="shared" si="2"/>
        <v>44292</v>
      </c>
    </row>
    <row r="42" spans="1:9" ht="14.25" x14ac:dyDescent="0.15">
      <c r="A42" s="1"/>
      <c r="B42" s="11" t="s">
        <v>70</v>
      </c>
      <c r="C42" s="12"/>
      <c r="D42" s="12"/>
      <c r="E42" s="12">
        <f t="shared" si="0"/>
        <v>0</v>
      </c>
      <c r="F42" s="41" t="s">
        <v>71</v>
      </c>
      <c r="G42" s="42"/>
      <c r="H42" s="42"/>
      <c r="I42" s="43"/>
    </row>
    <row r="43" spans="1:9" ht="14.25" x14ac:dyDescent="0.15">
      <c r="A43" s="1"/>
      <c r="B43" s="11" t="s">
        <v>72</v>
      </c>
      <c r="C43" s="12">
        <f>+C44+C45</f>
        <v>1807000</v>
      </c>
      <c r="D43" s="12">
        <f>+D44+D45</f>
        <v>1800000</v>
      </c>
      <c r="E43" s="12">
        <f t="shared" si="0"/>
        <v>7000</v>
      </c>
      <c r="F43" s="9" t="s">
        <v>73</v>
      </c>
      <c r="G43" s="10">
        <f>+G44+G45+G46</f>
        <v>37318261</v>
      </c>
      <c r="H43" s="10">
        <f>+H44+H45+H46</f>
        <v>37318261</v>
      </c>
      <c r="I43" s="10">
        <f t="shared" ref="I43:I53" si="3">G43-H43</f>
        <v>0</v>
      </c>
    </row>
    <row r="44" spans="1:9" ht="14.25" x14ac:dyDescent="0.15">
      <c r="A44" s="1"/>
      <c r="B44" s="11" t="s">
        <v>74</v>
      </c>
      <c r="C44" s="12">
        <v>1807000</v>
      </c>
      <c r="D44" s="12">
        <v>1800000</v>
      </c>
      <c r="E44" s="12">
        <f t="shared" si="0"/>
        <v>7000</v>
      </c>
      <c r="F44" s="11" t="s">
        <v>75</v>
      </c>
      <c r="G44" s="12">
        <v>33118646</v>
      </c>
      <c r="H44" s="12">
        <v>33118646</v>
      </c>
      <c r="I44" s="12">
        <f t="shared" si="3"/>
        <v>0</v>
      </c>
    </row>
    <row r="45" spans="1:9" ht="14.25" x14ac:dyDescent="0.15">
      <c r="A45" s="1"/>
      <c r="B45" s="11" t="s">
        <v>76</v>
      </c>
      <c r="C45" s="12"/>
      <c r="D45" s="12"/>
      <c r="E45" s="12">
        <f t="shared" si="0"/>
        <v>0</v>
      </c>
      <c r="F45" s="11" t="s">
        <v>77</v>
      </c>
      <c r="G45" s="12"/>
      <c r="H45" s="12"/>
      <c r="I45" s="12">
        <f t="shared" si="3"/>
        <v>0</v>
      </c>
    </row>
    <row r="46" spans="1:9" ht="14.25" x14ac:dyDescent="0.15">
      <c r="A46" s="1"/>
      <c r="B46" s="11" t="s">
        <v>78</v>
      </c>
      <c r="C46" s="12"/>
      <c r="D46" s="12"/>
      <c r="E46" s="12">
        <f t="shared" si="0"/>
        <v>0</v>
      </c>
      <c r="F46" s="11" t="s">
        <v>79</v>
      </c>
      <c r="G46" s="12">
        <v>4199615</v>
      </c>
      <c r="H46" s="12">
        <v>4199615</v>
      </c>
      <c r="I46" s="12">
        <f t="shared" si="3"/>
        <v>0</v>
      </c>
    </row>
    <row r="47" spans="1:9" ht="14.25" x14ac:dyDescent="0.15">
      <c r="A47" s="1"/>
      <c r="B47" s="11" t="s">
        <v>80</v>
      </c>
      <c r="C47" s="12">
        <f>+C48+C49+C50+C51+C52+C53+C54+C55+C56+C57+C58+C59</f>
        <v>3055000</v>
      </c>
      <c r="D47" s="12">
        <f>+D48+D49+D50+D51+D52+D53+D54+D55+D56+D57+D58+D59</f>
        <v>3400000</v>
      </c>
      <c r="E47" s="12">
        <f t="shared" si="0"/>
        <v>-345000</v>
      </c>
      <c r="F47" s="11" t="s">
        <v>81</v>
      </c>
      <c r="G47" s="12">
        <v>604581</v>
      </c>
      <c r="H47" s="12"/>
      <c r="I47" s="12">
        <f t="shared" si="3"/>
        <v>604581</v>
      </c>
    </row>
    <row r="48" spans="1:9" ht="14.25" x14ac:dyDescent="0.15">
      <c r="A48" s="1"/>
      <c r="B48" s="11" t="s">
        <v>82</v>
      </c>
      <c r="C48" s="12"/>
      <c r="D48" s="12"/>
      <c r="E48" s="12">
        <f t="shared" si="0"/>
        <v>0</v>
      </c>
      <c r="F48" s="11" t="s">
        <v>83</v>
      </c>
      <c r="G48" s="12">
        <f>+G49+G50+G51</f>
        <v>3055000</v>
      </c>
      <c r="H48" s="12">
        <f>+H49+H50+H51</f>
        <v>6900000</v>
      </c>
      <c r="I48" s="12">
        <f t="shared" si="3"/>
        <v>-3845000</v>
      </c>
    </row>
    <row r="49" spans="1:9" ht="14.25" x14ac:dyDescent="0.15">
      <c r="A49" s="1"/>
      <c r="B49" s="11" t="s">
        <v>84</v>
      </c>
      <c r="C49" s="12"/>
      <c r="D49" s="12"/>
      <c r="E49" s="12">
        <f t="shared" si="0"/>
        <v>0</v>
      </c>
      <c r="F49" s="11" t="s">
        <v>85</v>
      </c>
      <c r="G49" s="12">
        <v>3055000</v>
      </c>
      <c r="H49" s="12">
        <v>3400000</v>
      </c>
      <c r="I49" s="12">
        <f t="shared" si="3"/>
        <v>-345000</v>
      </c>
    </row>
    <row r="50" spans="1:9" ht="14.25" x14ac:dyDescent="0.15">
      <c r="A50" s="1"/>
      <c r="B50" s="11" t="s">
        <v>86</v>
      </c>
      <c r="C50" s="12"/>
      <c r="D50" s="12"/>
      <c r="E50" s="12">
        <f t="shared" si="0"/>
        <v>0</v>
      </c>
      <c r="F50" s="11" t="s">
        <v>87</v>
      </c>
      <c r="G50" s="12"/>
      <c r="H50" s="12"/>
      <c r="I50" s="12">
        <f t="shared" si="3"/>
        <v>0</v>
      </c>
    </row>
    <row r="51" spans="1:9" ht="14.25" x14ac:dyDescent="0.15">
      <c r="A51" s="1"/>
      <c r="B51" s="11" t="s">
        <v>88</v>
      </c>
      <c r="C51" s="12"/>
      <c r="D51" s="12"/>
      <c r="E51" s="12">
        <f t="shared" si="0"/>
        <v>0</v>
      </c>
      <c r="F51" s="11" t="s">
        <v>89</v>
      </c>
      <c r="G51" s="12"/>
      <c r="H51" s="12">
        <v>3500000</v>
      </c>
      <c r="I51" s="12">
        <f t="shared" si="3"/>
        <v>-3500000</v>
      </c>
    </row>
    <row r="52" spans="1:9" ht="14.25" x14ac:dyDescent="0.15">
      <c r="A52" s="1"/>
      <c r="B52" s="11" t="s">
        <v>90</v>
      </c>
      <c r="C52" s="12"/>
      <c r="D52" s="12"/>
      <c r="E52" s="12">
        <f t="shared" si="0"/>
        <v>0</v>
      </c>
      <c r="F52" s="11" t="s">
        <v>91</v>
      </c>
      <c r="G52" s="12">
        <v>-6942744</v>
      </c>
      <c r="H52" s="12">
        <v>-6142684</v>
      </c>
      <c r="I52" s="12">
        <f t="shared" si="3"/>
        <v>-800060</v>
      </c>
    </row>
    <row r="53" spans="1:9" ht="14.25" x14ac:dyDescent="0.15">
      <c r="A53" s="1"/>
      <c r="B53" s="11" t="s">
        <v>92</v>
      </c>
      <c r="C53" s="12"/>
      <c r="D53" s="12"/>
      <c r="E53" s="12">
        <f t="shared" si="0"/>
        <v>0</v>
      </c>
      <c r="F53" s="11" t="s">
        <v>93</v>
      </c>
      <c r="G53" s="12">
        <v>-4645060</v>
      </c>
      <c r="H53" s="12">
        <v>-1064046</v>
      </c>
      <c r="I53" s="12">
        <f t="shared" si="3"/>
        <v>-3581014</v>
      </c>
    </row>
    <row r="54" spans="1:9" ht="14.25" x14ac:dyDescent="0.15">
      <c r="A54" s="1"/>
      <c r="B54" s="11" t="s">
        <v>94</v>
      </c>
      <c r="C54" s="12">
        <v>3055000</v>
      </c>
      <c r="D54" s="12">
        <v>3400000</v>
      </c>
      <c r="E54" s="12">
        <f t="shared" si="0"/>
        <v>-345000</v>
      </c>
      <c r="F54" s="11"/>
      <c r="G54" s="12"/>
      <c r="H54" s="12"/>
      <c r="I54" s="12"/>
    </row>
    <row r="55" spans="1:9" ht="14.25" hidden="1" x14ac:dyDescent="0.15">
      <c r="A55" s="1"/>
      <c r="B55" s="11" t="s">
        <v>95</v>
      </c>
      <c r="C55" s="12"/>
      <c r="D55" s="12"/>
      <c r="E55" s="12">
        <f t="shared" si="0"/>
        <v>0</v>
      </c>
      <c r="F55" s="11"/>
      <c r="G55" s="12"/>
      <c r="H55" s="12"/>
      <c r="I55" s="12"/>
    </row>
    <row r="56" spans="1:9" ht="14.25" hidden="1" x14ac:dyDescent="0.15">
      <c r="A56" s="1"/>
      <c r="B56" s="11" t="s">
        <v>96</v>
      </c>
      <c r="C56" s="12"/>
      <c r="D56" s="12"/>
      <c r="E56" s="12">
        <f t="shared" si="0"/>
        <v>0</v>
      </c>
      <c r="F56" s="11"/>
      <c r="G56" s="12"/>
      <c r="H56" s="12"/>
      <c r="I56" s="12"/>
    </row>
    <row r="57" spans="1:9" ht="14.25" hidden="1" x14ac:dyDescent="0.15">
      <c r="A57" s="1"/>
      <c r="B57" s="11" t="s">
        <v>97</v>
      </c>
      <c r="C57" s="12"/>
      <c r="D57" s="12"/>
      <c r="E57" s="12">
        <f t="shared" si="0"/>
        <v>0</v>
      </c>
      <c r="F57" s="11"/>
      <c r="G57" s="12"/>
      <c r="H57" s="12"/>
      <c r="I57" s="12"/>
    </row>
    <row r="58" spans="1:9" ht="14.25" hidden="1" x14ac:dyDescent="0.15">
      <c r="A58" s="1"/>
      <c r="B58" s="11" t="s">
        <v>98</v>
      </c>
      <c r="C58" s="12"/>
      <c r="D58" s="12"/>
      <c r="E58" s="12">
        <f t="shared" si="0"/>
        <v>0</v>
      </c>
      <c r="F58" s="11"/>
      <c r="G58" s="12"/>
      <c r="H58" s="12"/>
      <c r="I58" s="12"/>
    </row>
    <row r="59" spans="1:9" ht="14.25" hidden="1" x14ac:dyDescent="0.15">
      <c r="A59" s="1"/>
      <c r="B59" s="11" t="s">
        <v>99</v>
      </c>
      <c r="C59" s="12"/>
      <c r="D59" s="12"/>
      <c r="E59" s="12">
        <f t="shared" si="0"/>
        <v>0</v>
      </c>
      <c r="F59" s="11"/>
      <c r="G59" s="12"/>
      <c r="H59" s="12"/>
      <c r="I59" s="12"/>
    </row>
    <row r="60" spans="1:9" ht="14.25" x14ac:dyDescent="0.15">
      <c r="A60" s="1"/>
      <c r="B60" s="11" t="s">
        <v>100</v>
      </c>
      <c r="C60" s="12"/>
      <c r="D60" s="12"/>
      <c r="E60" s="12">
        <f t="shared" si="0"/>
        <v>0</v>
      </c>
      <c r="F60" s="11"/>
      <c r="G60" s="12"/>
      <c r="H60" s="12"/>
      <c r="I60" s="12"/>
    </row>
    <row r="61" spans="1:9" ht="14.25" x14ac:dyDescent="0.15">
      <c r="A61" s="1"/>
      <c r="B61" s="11" t="s">
        <v>101</v>
      </c>
      <c r="C61" s="12">
        <f>+C62+C63+C64+C65+C66</f>
        <v>0</v>
      </c>
      <c r="D61" s="12">
        <f>+D62+D63+D64+D65+D66</f>
        <v>3500000</v>
      </c>
      <c r="E61" s="12">
        <f t="shared" si="0"/>
        <v>-3500000</v>
      </c>
      <c r="F61" s="11"/>
      <c r="G61" s="12"/>
      <c r="H61" s="12"/>
      <c r="I61" s="12"/>
    </row>
    <row r="62" spans="1:9" ht="14.25" x14ac:dyDescent="0.15">
      <c r="A62" s="1"/>
      <c r="B62" s="11" t="s">
        <v>102</v>
      </c>
      <c r="C62" s="12"/>
      <c r="D62" s="12">
        <v>3500000</v>
      </c>
      <c r="E62" s="12">
        <f t="shared" si="0"/>
        <v>-3500000</v>
      </c>
      <c r="F62" s="11"/>
      <c r="G62" s="12"/>
      <c r="H62" s="12"/>
      <c r="I62" s="12"/>
    </row>
    <row r="63" spans="1:9" ht="14.25" hidden="1" x14ac:dyDescent="0.15">
      <c r="A63" s="1"/>
      <c r="B63" s="11" t="s">
        <v>103</v>
      </c>
      <c r="C63" s="12"/>
      <c r="D63" s="12"/>
      <c r="E63" s="12">
        <f t="shared" si="0"/>
        <v>0</v>
      </c>
      <c r="F63" s="11"/>
      <c r="G63" s="12"/>
      <c r="H63" s="12"/>
      <c r="I63" s="12"/>
    </row>
    <row r="64" spans="1:9" ht="14.25" hidden="1" x14ac:dyDescent="0.15">
      <c r="A64" s="1"/>
      <c r="B64" s="11" t="s">
        <v>104</v>
      </c>
      <c r="C64" s="12"/>
      <c r="D64" s="12"/>
      <c r="E64" s="12">
        <f t="shared" si="0"/>
        <v>0</v>
      </c>
      <c r="F64" s="11"/>
      <c r="G64" s="12"/>
      <c r="H64" s="12"/>
      <c r="I64" s="12"/>
    </row>
    <row r="65" spans="1:9" ht="14.25" hidden="1" x14ac:dyDescent="0.15">
      <c r="A65" s="1"/>
      <c r="B65" s="11" t="s">
        <v>105</v>
      </c>
      <c r="C65" s="12"/>
      <c r="D65" s="12"/>
      <c r="E65" s="12">
        <f t="shared" si="0"/>
        <v>0</v>
      </c>
      <c r="F65" s="11"/>
      <c r="G65" s="12"/>
      <c r="H65" s="12"/>
      <c r="I65" s="12"/>
    </row>
    <row r="66" spans="1:9" ht="14.25" hidden="1" x14ac:dyDescent="0.15">
      <c r="A66" s="1"/>
      <c r="B66" s="11" t="s">
        <v>106</v>
      </c>
      <c r="C66" s="12"/>
      <c r="D66" s="12"/>
      <c r="E66" s="12">
        <f t="shared" si="0"/>
        <v>0</v>
      </c>
      <c r="F66" s="13"/>
      <c r="G66" s="14"/>
      <c r="H66" s="14"/>
      <c r="I66" s="14"/>
    </row>
    <row r="67" spans="1:9" ht="14.25" x14ac:dyDescent="0.15">
      <c r="A67" s="1"/>
      <c r="B67" s="13" t="s">
        <v>40</v>
      </c>
      <c r="C67" s="14"/>
      <c r="D67" s="14"/>
      <c r="E67" s="14">
        <f t="shared" si="0"/>
        <v>0</v>
      </c>
      <c r="F67" s="7" t="s">
        <v>107</v>
      </c>
      <c r="G67" s="8">
        <f>+G43 +G47 +G48 +G52</f>
        <v>34035098</v>
      </c>
      <c r="H67" s="8">
        <f>+H43 +H47 +H48 +H52</f>
        <v>38075577</v>
      </c>
      <c r="I67" s="8">
        <f t="shared" ref="I67:I68" si="4">G67-H67</f>
        <v>-4040479</v>
      </c>
    </row>
    <row r="68" spans="1:9" ht="14.25" x14ac:dyDescent="0.15">
      <c r="A68" s="1"/>
      <c r="B68" s="7" t="s">
        <v>108</v>
      </c>
      <c r="C68" s="8">
        <f>+C7 +C26</f>
        <v>35477991</v>
      </c>
      <c r="D68" s="8">
        <f>+D7 +D26</f>
        <v>39474178</v>
      </c>
      <c r="E68" s="8">
        <f t="shared" si="0"/>
        <v>-3996187</v>
      </c>
      <c r="F68" s="15" t="s">
        <v>109</v>
      </c>
      <c r="G68" s="16">
        <f>+G41 +G67</f>
        <v>35477991</v>
      </c>
      <c r="H68" s="16">
        <f>+H41 +H67</f>
        <v>39474178</v>
      </c>
      <c r="I68" s="16">
        <f t="shared" si="4"/>
        <v>-3996187</v>
      </c>
    </row>
  </sheetData>
  <mergeCells count="5">
    <mergeCell ref="B2:I2"/>
    <mergeCell ref="B3:I3"/>
    <mergeCell ref="B5:E5"/>
    <mergeCell ref="F5:I5"/>
    <mergeCell ref="F42:I42"/>
  </mergeCells>
  <phoneticPr fontId="2"/>
  <pageMargins left="0.70866141732283472" right="0.70866141732283472" top="0.55118110236220474" bottom="0" header="0.31496062992125984" footer="0.31496062992125984"/>
  <pageSetup paperSize="9" scale="71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68"/>
  <sheetViews>
    <sheetView showGridLines="0" workbookViewId="0">
      <selection activeCell="B1" sqref="B1"/>
    </sheetView>
  </sheetViews>
  <sheetFormatPr defaultRowHeight="13.5" x14ac:dyDescent="0.1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15">
      <c r="A1" s="1"/>
      <c r="B1" s="18" t="s">
        <v>143</v>
      </c>
      <c r="C1" s="1"/>
      <c r="D1" s="1"/>
      <c r="E1" s="1"/>
      <c r="F1" s="1"/>
      <c r="G1" s="1"/>
      <c r="H1" s="2"/>
      <c r="I1" s="2" t="s">
        <v>0</v>
      </c>
    </row>
    <row r="2" spans="1:9" ht="21" x14ac:dyDescent="0.15">
      <c r="A2" s="1"/>
      <c r="B2" s="36" t="s">
        <v>141</v>
      </c>
      <c r="C2" s="36"/>
      <c r="D2" s="36"/>
      <c r="E2" s="36"/>
      <c r="F2" s="36"/>
      <c r="G2" s="36"/>
      <c r="H2" s="36"/>
      <c r="I2" s="36"/>
    </row>
    <row r="3" spans="1:9" ht="21" x14ac:dyDescent="0.15">
      <c r="A3" s="1"/>
      <c r="B3" s="37" t="s">
        <v>136</v>
      </c>
      <c r="C3" s="37"/>
      <c r="D3" s="37"/>
      <c r="E3" s="37"/>
      <c r="F3" s="37"/>
      <c r="G3" s="37"/>
      <c r="H3" s="37"/>
      <c r="I3" s="37"/>
    </row>
    <row r="4" spans="1:9" ht="15.75" x14ac:dyDescent="0.15">
      <c r="A4" s="1"/>
      <c r="B4" s="3"/>
      <c r="C4" s="1"/>
      <c r="D4" s="1"/>
      <c r="E4" s="1"/>
      <c r="F4" s="1"/>
      <c r="G4" s="1"/>
      <c r="H4" s="1"/>
      <c r="I4" s="4" t="s">
        <v>137</v>
      </c>
    </row>
    <row r="5" spans="1:9" ht="14.25" x14ac:dyDescent="0.15">
      <c r="A5" s="1"/>
      <c r="B5" s="38" t="s">
        <v>138</v>
      </c>
      <c r="C5" s="39"/>
      <c r="D5" s="39"/>
      <c r="E5" s="40"/>
      <c r="F5" s="38" t="s">
        <v>139</v>
      </c>
      <c r="G5" s="39"/>
      <c r="H5" s="39"/>
      <c r="I5" s="40"/>
    </row>
    <row r="6" spans="1:9" ht="14.25" x14ac:dyDescent="0.15">
      <c r="A6" s="1"/>
      <c r="B6" s="5"/>
      <c r="C6" s="5" t="s">
        <v>6</v>
      </c>
      <c r="D6" s="5" t="s">
        <v>7</v>
      </c>
      <c r="E6" s="5" t="s">
        <v>8</v>
      </c>
      <c r="F6" s="6"/>
      <c r="G6" s="5" t="s">
        <v>6</v>
      </c>
      <c r="H6" s="5" t="s">
        <v>7</v>
      </c>
      <c r="I6" s="5" t="s">
        <v>8</v>
      </c>
    </row>
    <row r="7" spans="1:9" ht="14.25" x14ac:dyDescent="0.15">
      <c r="A7" s="1"/>
      <c r="B7" s="7" t="s">
        <v>9</v>
      </c>
      <c r="C7" s="8">
        <f>+C8+C13+C14+C15+C16+C17+C18+C19+C20+C21+C22+C23+C24-ABS(C25)</f>
        <v>15104251</v>
      </c>
      <c r="D7" s="8">
        <f>+D8+D13+D14+D15+D16+D17+D18+D19+D20+D21+D22+D23+D24-ABS(D25)</f>
        <v>14904097</v>
      </c>
      <c r="E7" s="8">
        <f>C7-D7</f>
        <v>200154</v>
      </c>
      <c r="F7" s="7" t="s">
        <v>10</v>
      </c>
      <c r="G7" s="8">
        <f>+G8+G9+G10+G14+G15+G16+G17+G18+G19</f>
        <v>5718772</v>
      </c>
      <c r="H7" s="8">
        <f>+H8+H9+H10+H14+H15+H16+H17+H18+H19</f>
        <v>9399868</v>
      </c>
      <c r="I7" s="8">
        <f>G7-H7</f>
        <v>-3681096</v>
      </c>
    </row>
    <row r="8" spans="1:9" ht="14.25" x14ac:dyDescent="0.15">
      <c r="A8" s="1"/>
      <c r="B8" s="9" t="s">
        <v>11</v>
      </c>
      <c r="C8" s="10">
        <f>+C9+C10+C11+C12</f>
        <v>6213268</v>
      </c>
      <c r="D8" s="10">
        <f>+D9+D10+D11+D12</f>
        <v>6491468</v>
      </c>
      <c r="E8" s="10">
        <f t="shared" ref="E8:E68" si="0">C8-D8</f>
        <v>-278200</v>
      </c>
      <c r="F8" s="11" t="s">
        <v>12</v>
      </c>
      <c r="G8" s="12"/>
      <c r="H8" s="12"/>
      <c r="I8" s="12">
        <f t="shared" ref="I8:I19" si="1">G8-H8</f>
        <v>0</v>
      </c>
    </row>
    <row r="9" spans="1:9" ht="14.25" x14ac:dyDescent="0.15">
      <c r="A9" s="1"/>
      <c r="B9" s="11" t="s">
        <v>13</v>
      </c>
      <c r="C9" s="12"/>
      <c r="D9" s="12"/>
      <c r="E9" s="12">
        <f t="shared" si="0"/>
        <v>0</v>
      </c>
      <c r="F9" s="11" t="s">
        <v>14</v>
      </c>
      <c r="G9" s="12"/>
      <c r="H9" s="12"/>
      <c r="I9" s="12">
        <f t="shared" si="1"/>
        <v>0</v>
      </c>
    </row>
    <row r="10" spans="1:9" ht="14.25" x14ac:dyDescent="0.15">
      <c r="A10" s="1"/>
      <c r="B10" s="11" t="s">
        <v>15</v>
      </c>
      <c r="C10" s="12">
        <v>2045908</v>
      </c>
      <c r="D10" s="12">
        <v>2338139</v>
      </c>
      <c r="E10" s="12">
        <f t="shared" si="0"/>
        <v>-292231</v>
      </c>
      <c r="F10" s="11" t="s">
        <v>16</v>
      </c>
      <c r="G10" s="12">
        <f>+G11+G12+G13</f>
        <v>2745000</v>
      </c>
      <c r="H10" s="12">
        <f>+H11+H12+H13</f>
        <v>6588000</v>
      </c>
      <c r="I10" s="12">
        <f t="shared" si="1"/>
        <v>-3843000</v>
      </c>
    </row>
    <row r="11" spans="1:9" ht="14.25" x14ac:dyDescent="0.15">
      <c r="A11" s="1"/>
      <c r="B11" s="11" t="s">
        <v>17</v>
      </c>
      <c r="C11" s="12"/>
      <c r="D11" s="12"/>
      <c r="E11" s="12">
        <f t="shared" si="0"/>
        <v>0</v>
      </c>
      <c r="F11" s="11" t="s">
        <v>18</v>
      </c>
      <c r="G11" s="12">
        <v>2745000</v>
      </c>
      <c r="H11" s="12">
        <v>6588000</v>
      </c>
      <c r="I11" s="12">
        <f t="shared" si="1"/>
        <v>-3843000</v>
      </c>
    </row>
    <row r="12" spans="1:9" ht="14.25" x14ac:dyDescent="0.15">
      <c r="A12" s="1"/>
      <c r="B12" s="11" t="s">
        <v>19</v>
      </c>
      <c r="C12" s="12">
        <v>4167360</v>
      </c>
      <c r="D12" s="12">
        <v>4153329</v>
      </c>
      <c r="E12" s="12">
        <f t="shared" si="0"/>
        <v>14031</v>
      </c>
      <c r="F12" s="11" t="s">
        <v>20</v>
      </c>
      <c r="G12" s="12"/>
      <c r="H12" s="12"/>
      <c r="I12" s="12">
        <f t="shared" si="1"/>
        <v>0</v>
      </c>
    </row>
    <row r="13" spans="1:9" ht="14.25" x14ac:dyDescent="0.15">
      <c r="A13" s="1"/>
      <c r="B13" s="11" t="s">
        <v>21</v>
      </c>
      <c r="C13" s="12"/>
      <c r="D13" s="12"/>
      <c r="E13" s="12">
        <f t="shared" si="0"/>
        <v>0</v>
      </c>
      <c r="F13" s="11" t="s">
        <v>22</v>
      </c>
      <c r="G13" s="12"/>
      <c r="H13" s="12"/>
      <c r="I13" s="12">
        <f t="shared" si="1"/>
        <v>0</v>
      </c>
    </row>
    <row r="14" spans="1:9" ht="14.25" x14ac:dyDescent="0.15">
      <c r="A14" s="1"/>
      <c r="B14" s="11" t="s">
        <v>23</v>
      </c>
      <c r="C14" s="12">
        <v>8400828</v>
      </c>
      <c r="D14" s="12">
        <v>8048753</v>
      </c>
      <c r="E14" s="12">
        <f t="shared" si="0"/>
        <v>352075</v>
      </c>
      <c r="F14" s="11" t="s">
        <v>24</v>
      </c>
      <c r="G14" s="12"/>
      <c r="H14" s="12"/>
      <c r="I14" s="12">
        <f t="shared" si="1"/>
        <v>0</v>
      </c>
    </row>
    <row r="15" spans="1:9" ht="14.25" x14ac:dyDescent="0.15">
      <c r="A15" s="1"/>
      <c r="B15" s="11" t="s">
        <v>25</v>
      </c>
      <c r="C15" s="12"/>
      <c r="D15" s="12"/>
      <c r="E15" s="12">
        <f t="shared" si="0"/>
        <v>0</v>
      </c>
      <c r="F15" s="11" t="s">
        <v>26</v>
      </c>
      <c r="G15" s="12"/>
      <c r="H15" s="12"/>
      <c r="I15" s="12">
        <f t="shared" si="1"/>
        <v>0</v>
      </c>
    </row>
    <row r="16" spans="1:9" ht="14.25" x14ac:dyDescent="0.15">
      <c r="A16" s="1"/>
      <c r="B16" s="11" t="s">
        <v>27</v>
      </c>
      <c r="C16" s="12"/>
      <c r="D16" s="12"/>
      <c r="E16" s="12">
        <f t="shared" si="0"/>
        <v>0</v>
      </c>
      <c r="F16" s="11" t="s">
        <v>28</v>
      </c>
      <c r="G16" s="12"/>
      <c r="H16" s="12"/>
      <c r="I16" s="12">
        <f t="shared" si="1"/>
        <v>0</v>
      </c>
    </row>
    <row r="17" spans="1:9" ht="14.25" x14ac:dyDescent="0.15">
      <c r="A17" s="1"/>
      <c r="B17" s="11" t="s">
        <v>29</v>
      </c>
      <c r="C17" s="12">
        <v>18907</v>
      </c>
      <c r="D17" s="12"/>
      <c r="E17" s="12">
        <f t="shared" si="0"/>
        <v>18907</v>
      </c>
      <c r="F17" s="11" t="s">
        <v>30</v>
      </c>
      <c r="G17" s="12">
        <v>2717400</v>
      </c>
      <c r="H17" s="12">
        <v>2646400</v>
      </c>
      <c r="I17" s="12">
        <f t="shared" si="1"/>
        <v>71000</v>
      </c>
    </row>
    <row r="18" spans="1:9" ht="14.25" x14ac:dyDescent="0.15">
      <c r="A18" s="1"/>
      <c r="B18" s="11" t="s">
        <v>31</v>
      </c>
      <c r="C18" s="12">
        <v>56140</v>
      </c>
      <c r="D18" s="12">
        <v>43876</v>
      </c>
      <c r="E18" s="12">
        <f t="shared" si="0"/>
        <v>12264</v>
      </c>
      <c r="F18" s="11" t="s">
        <v>32</v>
      </c>
      <c r="G18" s="12"/>
      <c r="H18" s="12"/>
      <c r="I18" s="12">
        <f t="shared" si="1"/>
        <v>0</v>
      </c>
    </row>
    <row r="19" spans="1:9" ht="14.25" x14ac:dyDescent="0.15">
      <c r="A19" s="1"/>
      <c r="B19" s="11" t="s">
        <v>33</v>
      </c>
      <c r="C19" s="12">
        <v>95108</v>
      </c>
      <c r="D19" s="12"/>
      <c r="E19" s="12">
        <f t="shared" si="0"/>
        <v>95108</v>
      </c>
      <c r="F19" s="11" t="s">
        <v>34</v>
      </c>
      <c r="G19" s="12">
        <v>256372</v>
      </c>
      <c r="H19" s="12">
        <v>165468</v>
      </c>
      <c r="I19" s="12">
        <f t="shared" si="1"/>
        <v>90904</v>
      </c>
    </row>
    <row r="20" spans="1:9" ht="14.25" hidden="1" x14ac:dyDescent="0.15">
      <c r="A20" s="1"/>
      <c r="B20" s="11" t="s">
        <v>35</v>
      </c>
      <c r="C20" s="12"/>
      <c r="D20" s="12"/>
      <c r="E20" s="12">
        <f t="shared" si="0"/>
        <v>0</v>
      </c>
      <c r="F20" s="11"/>
      <c r="G20" s="12"/>
      <c r="H20" s="12"/>
      <c r="I20" s="12"/>
    </row>
    <row r="21" spans="1:9" ht="14.25" hidden="1" x14ac:dyDescent="0.15">
      <c r="A21" s="1"/>
      <c r="B21" s="11" t="s">
        <v>36</v>
      </c>
      <c r="C21" s="12"/>
      <c r="D21" s="12"/>
      <c r="E21" s="12">
        <f t="shared" si="0"/>
        <v>0</v>
      </c>
      <c r="F21" s="11"/>
      <c r="G21" s="12"/>
      <c r="H21" s="12"/>
      <c r="I21" s="12"/>
    </row>
    <row r="22" spans="1:9" ht="14.25" x14ac:dyDescent="0.15">
      <c r="A22" s="1"/>
      <c r="B22" s="11" t="s">
        <v>37</v>
      </c>
      <c r="C22" s="12"/>
      <c r="D22" s="12"/>
      <c r="E22" s="12">
        <f t="shared" si="0"/>
        <v>0</v>
      </c>
      <c r="F22" s="11"/>
      <c r="G22" s="12"/>
      <c r="H22" s="12"/>
      <c r="I22" s="12"/>
    </row>
    <row r="23" spans="1:9" ht="14.25" x14ac:dyDescent="0.15">
      <c r="A23" s="1"/>
      <c r="B23" s="11" t="s">
        <v>38</v>
      </c>
      <c r="C23" s="12">
        <v>320000</v>
      </c>
      <c r="D23" s="12">
        <v>320000</v>
      </c>
      <c r="E23" s="12">
        <f t="shared" si="0"/>
        <v>0</v>
      </c>
      <c r="F23" s="11"/>
      <c r="G23" s="12"/>
      <c r="H23" s="12"/>
      <c r="I23" s="12"/>
    </row>
    <row r="24" spans="1:9" ht="14.25" hidden="1" x14ac:dyDescent="0.15">
      <c r="A24" s="1"/>
      <c r="B24" s="11" t="s">
        <v>39</v>
      </c>
      <c r="C24" s="12"/>
      <c r="D24" s="12"/>
      <c r="E24" s="12">
        <f t="shared" si="0"/>
        <v>0</v>
      </c>
      <c r="F24" s="11"/>
      <c r="G24" s="12"/>
      <c r="H24" s="12"/>
      <c r="I24" s="12"/>
    </row>
    <row r="25" spans="1:9" ht="14.25" x14ac:dyDescent="0.15">
      <c r="A25" s="1"/>
      <c r="B25" s="11" t="s">
        <v>40</v>
      </c>
      <c r="C25" s="12"/>
      <c r="D25" s="12"/>
      <c r="E25" s="12">
        <f t="shared" si="0"/>
        <v>0</v>
      </c>
      <c r="F25" s="11"/>
      <c r="G25" s="12"/>
      <c r="H25" s="12"/>
      <c r="I25" s="12"/>
    </row>
    <row r="26" spans="1:9" ht="14.25" x14ac:dyDescent="0.15">
      <c r="A26" s="1"/>
      <c r="B26" s="7" t="s">
        <v>41</v>
      </c>
      <c r="C26" s="8">
        <f>+C27 +C33</f>
        <v>74829654</v>
      </c>
      <c r="D26" s="8">
        <f>+D27 +D33</f>
        <v>76663144</v>
      </c>
      <c r="E26" s="8">
        <f t="shared" si="0"/>
        <v>-1833490</v>
      </c>
      <c r="F26" s="7" t="s">
        <v>42</v>
      </c>
      <c r="G26" s="8">
        <f>+G27+G31+G32+G33+G34+G35+G36+G37+G38+G39+G40</f>
        <v>0</v>
      </c>
      <c r="H26" s="8">
        <f>+H27+H31+H32+H33+H34+H35+H36+H37+H38+H39+H40</f>
        <v>2745000</v>
      </c>
      <c r="I26" s="8">
        <f t="shared" ref="I26:I41" si="2">G26-H26</f>
        <v>-2745000</v>
      </c>
    </row>
    <row r="27" spans="1:9" ht="14.25" x14ac:dyDescent="0.15">
      <c r="A27" s="1"/>
      <c r="B27" s="7" t="s">
        <v>43</v>
      </c>
      <c r="C27" s="8">
        <f>+C28+C29+C30+C31-ABS(C32)</f>
        <v>70925928</v>
      </c>
      <c r="D27" s="8">
        <f>+D28+D29+D30+D31-ABS(D32)</f>
        <v>72996971</v>
      </c>
      <c r="E27" s="8">
        <f t="shared" si="0"/>
        <v>-2071043</v>
      </c>
      <c r="F27" s="9" t="s">
        <v>44</v>
      </c>
      <c r="G27" s="10">
        <f>+G28+G29+G30</f>
        <v>0</v>
      </c>
      <c r="H27" s="10">
        <f>+H28+H29+H30</f>
        <v>2745000</v>
      </c>
      <c r="I27" s="10">
        <f t="shared" si="2"/>
        <v>-2745000</v>
      </c>
    </row>
    <row r="28" spans="1:9" ht="14.25" x14ac:dyDescent="0.15">
      <c r="A28" s="1"/>
      <c r="B28" s="9" t="s">
        <v>45</v>
      </c>
      <c r="C28" s="10">
        <v>57299000</v>
      </c>
      <c r="D28" s="10">
        <v>57299000</v>
      </c>
      <c r="E28" s="10">
        <f t="shared" si="0"/>
        <v>0</v>
      </c>
      <c r="F28" s="11" t="s">
        <v>46</v>
      </c>
      <c r="G28" s="12"/>
      <c r="H28" s="12">
        <v>2745000</v>
      </c>
      <c r="I28" s="12">
        <f t="shared" si="2"/>
        <v>-2745000</v>
      </c>
    </row>
    <row r="29" spans="1:9" ht="14.25" x14ac:dyDescent="0.15">
      <c r="A29" s="1"/>
      <c r="B29" s="11" t="s">
        <v>47</v>
      </c>
      <c r="C29" s="12">
        <v>13626928</v>
      </c>
      <c r="D29" s="12">
        <v>15697971</v>
      </c>
      <c r="E29" s="12">
        <f t="shared" si="0"/>
        <v>-2071043</v>
      </c>
      <c r="F29" s="11" t="s">
        <v>48</v>
      </c>
      <c r="G29" s="12"/>
      <c r="H29" s="12"/>
      <c r="I29" s="12">
        <f t="shared" si="2"/>
        <v>0</v>
      </c>
    </row>
    <row r="30" spans="1:9" ht="14.25" x14ac:dyDescent="0.15">
      <c r="A30" s="1"/>
      <c r="B30" s="11" t="s">
        <v>49</v>
      </c>
      <c r="C30" s="12"/>
      <c r="D30" s="12"/>
      <c r="E30" s="12">
        <f t="shared" si="0"/>
        <v>0</v>
      </c>
      <c r="F30" s="11" t="s">
        <v>50</v>
      </c>
      <c r="G30" s="12"/>
      <c r="H30" s="12"/>
      <c r="I30" s="12">
        <f t="shared" si="2"/>
        <v>0</v>
      </c>
    </row>
    <row r="31" spans="1:9" ht="14.25" x14ac:dyDescent="0.15">
      <c r="A31" s="1"/>
      <c r="B31" s="11" t="s">
        <v>51</v>
      </c>
      <c r="C31" s="12"/>
      <c r="D31" s="12"/>
      <c r="E31" s="12">
        <f t="shared" si="0"/>
        <v>0</v>
      </c>
      <c r="F31" s="11" t="s">
        <v>52</v>
      </c>
      <c r="G31" s="12"/>
      <c r="H31" s="12"/>
      <c r="I31" s="12">
        <f t="shared" si="2"/>
        <v>0</v>
      </c>
    </row>
    <row r="32" spans="1:9" ht="14.25" x14ac:dyDescent="0.15">
      <c r="A32" s="1"/>
      <c r="B32" s="13" t="s">
        <v>53</v>
      </c>
      <c r="C32" s="14"/>
      <c r="D32" s="14"/>
      <c r="E32" s="14">
        <f t="shared" si="0"/>
        <v>0</v>
      </c>
      <c r="F32" s="11" t="s">
        <v>54</v>
      </c>
      <c r="G32" s="12"/>
      <c r="H32" s="12"/>
      <c r="I32" s="12">
        <f t="shared" si="2"/>
        <v>0</v>
      </c>
    </row>
    <row r="33" spans="1:9" ht="14.25" x14ac:dyDescent="0.15">
      <c r="A33" s="1"/>
      <c r="B33" s="7" t="s">
        <v>55</v>
      </c>
      <c r="C33" s="8">
        <f>+C34+C35+C36+C37+C38+C39+C40+C41+C43+C46+C47+C60+C61-ABS(C67)</f>
        <v>3903726</v>
      </c>
      <c r="D33" s="8">
        <f>+D34+D35+D36+D37+D38+D39+D40+D41+D43+D46+D47+D60+D61-ABS(D67)</f>
        <v>3666173</v>
      </c>
      <c r="E33" s="8">
        <f t="shared" si="0"/>
        <v>237553</v>
      </c>
      <c r="F33" s="11" t="s">
        <v>56</v>
      </c>
      <c r="G33" s="12"/>
      <c r="H33" s="12"/>
      <c r="I33" s="12">
        <f t="shared" si="2"/>
        <v>0</v>
      </c>
    </row>
    <row r="34" spans="1:9" ht="14.25" x14ac:dyDescent="0.15">
      <c r="A34" s="1"/>
      <c r="B34" s="9" t="s">
        <v>45</v>
      </c>
      <c r="C34" s="10"/>
      <c r="D34" s="10"/>
      <c r="E34" s="10">
        <f t="shared" si="0"/>
        <v>0</v>
      </c>
      <c r="F34" s="11" t="s">
        <v>57</v>
      </c>
      <c r="G34" s="12"/>
      <c r="H34" s="12"/>
      <c r="I34" s="12">
        <f t="shared" si="2"/>
        <v>0</v>
      </c>
    </row>
    <row r="35" spans="1:9" ht="14.25" x14ac:dyDescent="0.15">
      <c r="A35" s="1"/>
      <c r="B35" s="11" t="s">
        <v>47</v>
      </c>
      <c r="C35" s="12"/>
      <c r="D35" s="12"/>
      <c r="E35" s="12">
        <f t="shared" si="0"/>
        <v>0</v>
      </c>
      <c r="F35" s="11" t="s">
        <v>58</v>
      </c>
      <c r="G35" s="12"/>
      <c r="H35" s="12"/>
      <c r="I35" s="12">
        <f t="shared" si="2"/>
        <v>0</v>
      </c>
    </row>
    <row r="36" spans="1:9" ht="14.25" x14ac:dyDescent="0.15">
      <c r="A36" s="1"/>
      <c r="B36" s="11" t="s">
        <v>59</v>
      </c>
      <c r="C36" s="12"/>
      <c r="D36" s="12"/>
      <c r="E36" s="12">
        <f t="shared" si="0"/>
        <v>0</v>
      </c>
      <c r="F36" s="11" t="s">
        <v>60</v>
      </c>
      <c r="G36" s="12"/>
      <c r="H36" s="12"/>
      <c r="I36" s="12">
        <f t="shared" si="2"/>
        <v>0</v>
      </c>
    </row>
    <row r="37" spans="1:9" ht="14.25" x14ac:dyDescent="0.15">
      <c r="A37" s="1"/>
      <c r="B37" s="11" t="s">
        <v>61</v>
      </c>
      <c r="C37" s="12">
        <v>5</v>
      </c>
      <c r="D37" s="12">
        <v>233659</v>
      </c>
      <c r="E37" s="12">
        <f t="shared" si="0"/>
        <v>-233654</v>
      </c>
      <c r="F37" s="11" t="s">
        <v>62</v>
      </c>
      <c r="G37" s="12"/>
      <c r="H37" s="12"/>
      <c r="I37" s="12">
        <f t="shared" si="2"/>
        <v>0</v>
      </c>
    </row>
    <row r="38" spans="1:9" ht="14.25" x14ac:dyDescent="0.15">
      <c r="A38" s="1"/>
      <c r="B38" s="11" t="s">
        <v>63</v>
      </c>
      <c r="C38" s="12">
        <v>3903721</v>
      </c>
      <c r="D38" s="12">
        <v>3032514</v>
      </c>
      <c r="E38" s="12">
        <f t="shared" si="0"/>
        <v>871207</v>
      </c>
      <c r="F38" s="11" t="s">
        <v>64</v>
      </c>
      <c r="G38" s="12"/>
      <c r="H38" s="12"/>
      <c r="I38" s="12">
        <f t="shared" si="2"/>
        <v>0</v>
      </c>
    </row>
    <row r="39" spans="1:9" ht="14.25" x14ac:dyDescent="0.15">
      <c r="A39" s="1"/>
      <c r="B39" s="11" t="s">
        <v>65</v>
      </c>
      <c r="C39" s="12"/>
      <c r="D39" s="12"/>
      <c r="E39" s="12">
        <f t="shared" si="0"/>
        <v>0</v>
      </c>
      <c r="F39" s="11" t="s">
        <v>66</v>
      </c>
      <c r="G39" s="12"/>
      <c r="H39" s="12"/>
      <c r="I39" s="12">
        <f t="shared" si="2"/>
        <v>0</v>
      </c>
    </row>
    <row r="40" spans="1:9" ht="14.25" x14ac:dyDescent="0.15">
      <c r="A40" s="1"/>
      <c r="B40" s="11" t="s">
        <v>67</v>
      </c>
      <c r="C40" s="12"/>
      <c r="D40" s="12"/>
      <c r="E40" s="12">
        <f t="shared" si="0"/>
        <v>0</v>
      </c>
      <c r="F40" s="11" t="s">
        <v>68</v>
      </c>
      <c r="G40" s="12"/>
      <c r="H40" s="12"/>
      <c r="I40" s="12">
        <f t="shared" si="2"/>
        <v>0</v>
      </c>
    </row>
    <row r="41" spans="1:9" ht="14.25" x14ac:dyDescent="0.15">
      <c r="A41" s="1"/>
      <c r="B41" s="11" t="s">
        <v>51</v>
      </c>
      <c r="C41" s="12">
        <f>+C42</f>
        <v>0</v>
      </c>
      <c r="D41" s="12">
        <f>+D42</f>
        <v>0</v>
      </c>
      <c r="E41" s="12">
        <f t="shared" si="0"/>
        <v>0</v>
      </c>
      <c r="F41" s="7" t="s">
        <v>69</v>
      </c>
      <c r="G41" s="8">
        <f>+G7 +G26</f>
        <v>5718772</v>
      </c>
      <c r="H41" s="8">
        <f>+H7 +H26</f>
        <v>12144868</v>
      </c>
      <c r="I41" s="8">
        <f t="shared" si="2"/>
        <v>-6426096</v>
      </c>
    </row>
    <row r="42" spans="1:9" ht="14.25" x14ac:dyDescent="0.15">
      <c r="A42" s="1"/>
      <c r="B42" s="11" t="s">
        <v>70</v>
      </c>
      <c r="C42" s="12"/>
      <c r="D42" s="12"/>
      <c r="E42" s="12">
        <f t="shared" si="0"/>
        <v>0</v>
      </c>
      <c r="F42" s="41" t="s">
        <v>71</v>
      </c>
      <c r="G42" s="42"/>
      <c r="H42" s="42"/>
      <c r="I42" s="43"/>
    </row>
    <row r="43" spans="1:9" ht="14.25" x14ac:dyDescent="0.15">
      <c r="A43" s="1"/>
      <c r="B43" s="11" t="s">
        <v>72</v>
      </c>
      <c r="C43" s="12">
        <f>+C44+C45</f>
        <v>0</v>
      </c>
      <c r="D43" s="12">
        <f>+D44+D45</f>
        <v>0</v>
      </c>
      <c r="E43" s="12">
        <f t="shared" si="0"/>
        <v>0</v>
      </c>
      <c r="F43" s="9" t="s">
        <v>73</v>
      </c>
      <c r="G43" s="10">
        <f>+G44+G45+G46</f>
        <v>20363201</v>
      </c>
      <c r="H43" s="10">
        <f>+H44+H45+H46</f>
        <v>20363201</v>
      </c>
      <c r="I43" s="10">
        <f t="shared" ref="I43:I53" si="3">G43-H43</f>
        <v>0</v>
      </c>
    </row>
    <row r="44" spans="1:9" ht="14.25" x14ac:dyDescent="0.15">
      <c r="A44" s="1"/>
      <c r="B44" s="11" t="s">
        <v>74</v>
      </c>
      <c r="C44" s="12"/>
      <c r="D44" s="12"/>
      <c r="E44" s="12">
        <f t="shared" si="0"/>
        <v>0</v>
      </c>
      <c r="F44" s="11" t="s">
        <v>75</v>
      </c>
      <c r="G44" s="12">
        <v>16000000</v>
      </c>
      <c r="H44" s="12">
        <v>16000000</v>
      </c>
      <c r="I44" s="12">
        <f t="shared" si="3"/>
        <v>0</v>
      </c>
    </row>
    <row r="45" spans="1:9" ht="14.25" x14ac:dyDescent="0.15">
      <c r="A45" s="1"/>
      <c r="B45" s="11" t="s">
        <v>76</v>
      </c>
      <c r="C45" s="12"/>
      <c r="D45" s="12"/>
      <c r="E45" s="12">
        <f t="shared" si="0"/>
        <v>0</v>
      </c>
      <c r="F45" s="11" t="s">
        <v>77</v>
      </c>
      <c r="G45" s="12"/>
      <c r="H45" s="12"/>
      <c r="I45" s="12">
        <f t="shared" si="3"/>
        <v>0</v>
      </c>
    </row>
    <row r="46" spans="1:9" ht="14.25" x14ac:dyDescent="0.15">
      <c r="A46" s="1"/>
      <c r="B46" s="11" t="s">
        <v>78</v>
      </c>
      <c r="C46" s="12"/>
      <c r="D46" s="12"/>
      <c r="E46" s="12">
        <f t="shared" si="0"/>
        <v>0</v>
      </c>
      <c r="F46" s="11" t="s">
        <v>79</v>
      </c>
      <c r="G46" s="12">
        <v>4363201</v>
      </c>
      <c r="H46" s="12">
        <v>4363201</v>
      </c>
      <c r="I46" s="12">
        <f t="shared" si="3"/>
        <v>0</v>
      </c>
    </row>
    <row r="47" spans="1:9" ht="14.25" x14ac:dyDescent="0.15">
      <c r="A47" s="1"/>
      <c r="B47" s="11" t="s">
        <v>80</v>
      </c>
      <c r="C47" s="12">
        <f>+C48+C49+C50+C51+C52+C53+C54+C55+C56+C57+C58+C59</f>
        <v>0</v>
      </c>
      <c r="D47" s="12">
        <f>+D48+D49+D50+D51+D52+D53+D54+D55+D56+D57+D58+D59</f>
        <v>400000</v>
      </c>
      <c r="E47" s="12">
        <f t="shared" si="0"/>
        <v>-400000</v>
      </c>
      <c r="F47" s="11" t="s">
        <v>81</v>
      </c>
      <c r="G47" s="12">
        <v>2194969</v>
      </c>
      <c r="H47" s="12">
        <v>1361913</v>
      </c>
      <c r="I47" s="12">
        <f t="shared" si="3"/>
        <v>833056</v>
      </c>
    </row>
    <row r="48" spans="1:9" ht="14.25" x14ac:dyDescent="0.15">
      <c r="A48" s="1"/>
      <c r="B48" s="11" t="s">
        <v>82</v>
      </c>
      <c r="C48" s="12"/>
      <c r="D48" s="12"/>
      <c r="E48" s="12">
        <f t="shared" si="0"/>
        <v>0</v>
      </c>
      <c r="F48" s="11" t="s">
        <v>83</v>
      </c>
      <c r="G48" s="12">
        <f>+G49+G50+G51</f>
        <v>0</v>
      </c>
      <c r="H48" s="12">
        <f>+H49+H50+H51</f>
        <v>400000</v>
      </c>
      <c r="I48" s="12">
        <f t="shared" si="3"/>
        <v>-400000</v>
      </c>
    </row>
    <row r="49" spans="1:9" ht="14.25" x14ac:dyDescent="0.15">
      <c r="A49" s="1"/>
      <c r="B49" s="11" t="s">
        <v>84</v>
      </c>
      <c r="C49" s="12"/>
      <c r="D49" s="12"/>
      <c r="E49" s="12">
        <f t="shared" si="0"/>
        <v>0</v>
      </c>
      <c r="F49" s="11" t="s">
        <v>85</v>
      </c>
      <c r="G49" s="12"/>
      <c r="H49" s="12">
        <v>400000</v>
      </c>
      <c r="I49" s="12">
        <f t="shared" si="3"/>
        <v>-400000</v>
      </c>
    </row>
    <row r="50" spans="1:9" ht="14.25" x14ac:dyDescent="0.15">
      <c r="A50" s="1"/>
      <c r="B50" s="11" t="s">
        <v>86</v>
      </c>
      <c r="C50" s="12"/>
      <c r="D50" s="12"/>
      <c r="E50" s="12">
        <f t="shared" si="0"/>
        <v>0</v>
      </c>
      <c r="F50" s="11" t="s">
        <v>87</v>
      </c>
      <c r="G50" s="12"/>
      <c r="H50" s="12"/>
      <c r="I50" s="12">
        <f t="shared" si="3"/>
        <v>0</v>
      </c>
    </row>
    <row r="51" spans="1:9" ht="14.25" x14ac:dyDescent="0.15">
      <c r="A51" s="1"/>
      <c r="B51" s="11" t="s">
        <v>88</v>
      </c>
      <c r="C51" s="12"/>
      <c r="D51" s="12"/>
      <c r="E51" s="12">
        <f t="shared" si="0"/>
        <v>0</v>
      </c>
      <c r="F51" s="11" t="s">
        <v>89</v>
      </c>
      <c r="G51" s="12"/>
      <c r="H51" s="12"/>
      <c r="I51" s="12">
        <f t="shared" si="3"/>
        <v>0</v>
      </c>
    </row>
    <row r="52" spans="1:9" ht="14.25" x14ac:dyDescent="0.15">
      <c r="A52" s="1"/>
      <c r="B52" s="11" t="s">
        <v>90</v>
      </c>
      <c r="C52" s="12"/>
      <c r="D52" s="12"/>
      <c r="E52" s="12">
        <f t="shared" si="0"/>
        <v>0</v>
      </c>
      <c r="F52" s="11" t="s">
        <v>91</v>
      </c>
      <c r="G52" s="12">
        <v>61656963</v>
      </c>
      <c r="H52" s="12">
        <v>57297259</v>
      </c>
      <c r="I52" s="12">
        <f t="shared" si="3"/>
        <v>4359704</v>
      </c>
    </row>
    <row r="53" spans="1:9" ht="14.25" x14ac:dyDescent="0.15">
      <c r="A53" s="1"/>
      <c r="B53" s="11" t="s">
        <v>92</v>
      </c>
      <c r="C53" s="12"/>
      <c r="D53" s="12"/>
      <c r="E53" s="12">
        <f t="shared" si="0"/>
        <v>0</v>
      </c>
      <c r="F53" s="11" t="s">
        <v>93</v>
      </c>
      <c r="G53" s="12">
        <v>3959704</v>
      </c>
      <c r="H53" s="12">
        <v>3916903</v>
      </c>
      <c r="I53" s="12">
        <f t="shared" si="3"/>
        <v>42801</v>
      </c>
    </row>
    <row r="54" spans="1:9" ht="14.25" hidden="1" x14ac:dyDescent="0.15">
      <c r="A54" s="1"/>
      <c r="B54" s="11" t="s">
        <v>94</v>
      </c>
      <c r="C54" s="12"/>
      <c r="D54" s="12"/>
      <c r="E54" s="12">
        <f t="shared" si="0"/>
        <v>0</v>
      </c>
      <c r="F54" s="11"/>
      <c r="G54" s="12"/>
      <c r="H54" s="12"/>
      <c r="I54" s="12"/>
    </row>
    <row r="55" spans="1:9" ht="14.25" hidden="1" x14ac:dyDescent="0.15">
      <c r="A55" s="1"/>
      <c r="B55" s="11" t="s">
        <v>95</v>
      </c>
      <c r="C55" s="12"/>
      <c r="D55" s="12"/>
      <c r="E55" s="12">
        <f t="shared" si="0"/>
        <v>0</v>
      </c>
      <c r="F55" s="11"/>
      <c r="G55" s="12"/>
      <c r="H55" s="12"/>
      <c r="I55" s="12"/>
    </row>
    <row r="56" spans="1:9" ht="14.25" x14ac:dyDescent="0.15">
      <c r="A56" s="1"/>
      <c r="B56" s="11" t="s">
        <v>96</v>
      </c>
      <c r="C56" s="12"/>
      <c r="D56" s="12">
        <v>200000</v>
      </c>
      <c r="E56" s="12">
        <f t="shared" si="0"/>
        <v>-200000</v>
      </c>
      <c r="F56" s="11"/>
      <c r="G56" s="12"/>
      <c r="H56" s="12"/>
      <c r="I56" s="12"/>
    </row>
    <row r="57" spans="1:9" ht="14.25" x14ac:dyDescent="0.15">
      <c r="A57" s="1"/>
      <c r="B57" s="11" t="s">
        <v>97</v>
      </c>
      <c r="C57" s="12"/>
      <c r="D57" s="12">
        <v>200000</v>
      </c>
      <c r="E57" s="12">
        <f t="shared" si="0"/>
        <v>-200000</v>
      </c>
      <c r="F57" s="11"/>
      <c r="G57" s="12"/>
      <c r="H57" s="12"/>
      <c r="I57" s="12"/>
    </row>
    <row r="58" spans="1:9" ht="14.25" x14ac:dyDescent="0.15">
      <c r="A58" s="1"/>
      <c r="B58" s="11" t="s">
        <v>98</v>
      </c>
      <c r="C58" s="12"/>
      <c r="D58" s="12"/>
      <c r="E58" s="12">
        <f t="shared" si="0"/>
        <v>0</v>
      </c>
      <c r="F58" s="11"/>
      <c r="G58" s="12"/>
      <c r="H58" s="12"/>
      <c r="I58" s="12"/>
    </row>
    <row r="59" spans="1:9" ht="14.25" hidden="1" x14ac:dyDescent="0.15">
      <c r="A59" s="1"/>
      <c r="B59" s="11" t="s">
        <v>99</v>
      </c>
      <c r="C59" s="12"/>
      <c r="D59" s="12"/>
      <c r="E59" s="12">
        <f t="shared" si="0"/>
        <v>0</v>
      </c>
      <c r="F59" s="11"/>
      <c r="G59" s="12"/>
      <c r="H59" s="12"/>
      <c r="I59" s="12"/>
    </row>
    <row r="60" spans="1:9" ht="14.25" x14ac:dyDescent="0.15">
      <c r="A60" s="1"/>
      <c r="B60" s="11" t="s">
        <v>100</v>
      </c>
      <c r="C60" s="12"/>
      <c r="D60" s="12"/>
      <c r="E60" s="12">
        <f t="shared" si="0"/>
        <v>0</v>
      </c>
      <c r="F60" s="11"/>
      <c r="G60" s="12"/>
      <c r="H60" s="12"/>
      <c r="I60" s="12"/>
    </row>
    <row r="61" spans="1:9" ht="14.25" x14ac:dyDescent="0.15">
      <c r="A61" s="1"/>
      <c r="B61" s="11" t="s">
        <v>101</v>
      </c>
      <c r="C61" s="12">
        <f>+C62+C63+C64+C65+C66</f>
        <v>0</v>
      </c>
      <c r="D61" s="12">
        <f>+D62+D63+D64+D65+D66</f>
        <v>0</v>
      </c>
      <c r="E61" s="12">
        <f t="shared" si="0"/>
        <v>0</v>
      </c>
      <c r="F61" s="11"/>
      <c r="G61" s="12"/>
      <c r="H61" s="12"/>
      <c r="I61" s="12"/>
    </row>
    <row r="62" spans="1:9" ht="14.25" hidden="1" x14ac:dyDescent="0.15">
      <c r="A62" s="1"/>
      <c r="B62" s="11" t="s">
        <v>102</v>
      </c>
      <c r="C62" s="12"/>
      <c r="D62" s="12"/>
      <c r="E62" s="12">
        <f t="shared" si="0"/>
        <v>0</v>
      </c>
      <c r="F62" s="11"/>
      <c r="G62" s="12"/>
      <c r="H62" s="12"/>
      <c r="I62" s="12"/>
    </row>
    <row r="63" spans="1:9" ht="14.25" hidden="1" x14ac:dyDescent="0.15">
      <c r="A63" s="1"/>
      <c r="B63" s="11" t="s">
        <v>103</v>
      </c>
      <c r="C63" s="12"/>
      <c r="D63" s="12"/>
      <c r="E63" s="12">
        <f t="shared" si="0"/>
        <v>0</v>
      </c>
      <c r="F63" s="11"/>
      <c r="G63" s="12"/>
      <c r="H63" s="12"/>
      <c r="I63" s="12"/>
    </row>
    <row r="64" spans="1:9" ht="14.25" hidden="1" x14ac:dyDescent="0.15">
      <c r="A64" s="1"/>
      <c r="B64" s="11" t="s">
        <v>104</v>
      </c>
      <c r="C64" s="12"/>
      <c r="D64" s="12"/>
      <c r="E64" s="12">
        <f t="shared" si="0"/>
        <v>0</v>
      </c>
      <c r="F64" s="11"/>
      <c r="G64" s="12"/>
      <c r="H64" s="12"/>
      <c r="I64" s="12"/>
    </row>
    <row r="65" spans="1:9" ht="14.25" hidden="1" x14ac:dyDescent="0.15">
      <c r="A65" s="1"/>
      <c r="B65" s="11" t="s">
        <v>105</v>
      </c>
      <c r="C65" s="12"/>
      <c r="D65" s="12"/>
      <c r="E65" s="12">
        <f t="shared" si="0"/>
        <v>0</v>
      </c>
      <c r="F65" s="11"/>
      <c r="G65" s="12"/>
      <c r="H65" s="12"/>
      <c r="I65" s="12"/>
    </row>
    <row r="66" spans="1:9" ht="14.25" hidden="1" x14ac:dyDescent="0.15">
      <c r="A66" s="1"/>
      <c r="B66" s="11" t="s">
        <v>106</v>
      </c>
      <c r="C66" s="12"/>
      <c r="D66" s="12"/>
      <c r="E66" s="12">
        <f t="shared" si="0"/>
        <v>0</v>
      </c>
      <c r="F66" s="13"/>
      <c r="G66" s="14"/>
      <c r="H66" s="14"/>
      <c r="I66" s="14"/>
    </row>
    <row r="67" spans="1:9" ht="14.25" x14ac:dyDescent="0.15">
      <c r="A67" s="1"/>
      <c r="B67" s="13" t="s">
        <v>40</v>
      </c>
      <c r="C67" s="14"/>
      <c r="D67" s="14"/>
      <c r="E67" s="14">
        <f t="shared" si="0"/>
        <v>0</v>
      </c>
      <c r="F67" s="7" t="s">
        <v>107</v>
      </c>
      <c r="G67" s="8">
        <f>+G43 +G47 +G48 +G52</f>
        <v>84215133</v>
      </c>
      <c r="H67" s="8">
        <f>+H43 +H47 +H48 +H52</f>
        <v>79422373</v>
      </c>
      <c r="I67" s="8">
        <f t="shared" ref="I67:I68" si="4">G67-H67</f>
        <v>4792760</v>
      </c>
    </row>
    <row r="68" spans="1:9" ht="14.25" x14ac:dyDescent="0.15">
      <c r="A68" s="1"/>
      <c r="B68" s="7" t="s">
        <v>108</v>
      </c>
      <c r="C68" s="8">
        <f>+C7 +C26</f>
        <v>89933905</v>
      </c>
      <c r="D68" s="8">
        <f>+D7 +D26</f>
        <v>91567241</v>
      </c>
      <c r="E68" s="8">
        <f t="shared" si="0"/>
        <v>-1633336</v>
      </c>
      <c r="F68" s="15" t="s">
        <v>109</v>
      </c>
      <c r="G68" s="16">
        <f>+G41 +G67</f>
        <v>89933905</v>
      </c>
      <c r="H68" s="16">
        <f>+H41 +H67</f>
        <v>91567241</v>
      </c>
      <c r="I68" s="16">
        <f t="shared" si="4"/>
        <v>-1633336</v>
      </c>
    </row>
  </sheetData>
  <mergeCells count="5">
    <mergeCell ref="B2:I2"/>
    <mergeCell ref="B3:I3"/>
    <mergeCell ref="B5:E5"/>
    <mergeCell ref="F5:I5"/>
    <mergeCell ref="F42:I42"/>
  </mergeCells>
  <phoneticPr fontId="2"/>
  <pageMargins left="0.70866141732283472" right="0.70866141732283472" top="0.55118110236220474" bottom="0" header="0.31496062992125984" footer="0.31496062992125984"/>
  <pageSetup paperSize="9" scale="7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68"/>
  <sheetViews>
    <sheetView showGridLines="0" workbookViewId="0">
      <selection activeCell="B1" sqref="B1"/>
    </sheetView>
  </sheetViews>
  <sheetFormatPr defaultRowHeight="13.5" x14ac:dyDescent="0.1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15">
      <c r="A1" s="1"/>
      <c r="B1" s="18" t="s">
        <v>143</v>
      </c>
      <c r="C1" s="1"/>
      <c r="D1" s="1"/>
      <c r="E1" s="1"/>
      <c r="F1" s="1"/>
      <c r="G1" s="1"/>
      <c r="H1" s="2"/>
      <c r="I1" s="2" t="s">
        <v>0</v>
      </c>
    </row>
    <row r="2" spans="1:9" ht="21" x14ac:dyDescent="0.15">
      <c r="A2" s="1"/>
      <c r="B2" s="36" t="s">
        <v>142</v>
      </c>
      <c r="C2" s="36"/>
      <c r="D2" s="36"/>
      <c r="E2" s="36"/>
      <c r="F2" s="36"/>
      <c r="G2" s="36"/>
      <c r="H2" s="36"/>
      <c r="I2" s="36"/>
    </row>
    <row r="3" spans="1:9" ht="21" x14ac:dyDescent="0.15">
      <c r="A3" s="1"/>
      <c r="B3" s="37" t="s">
        <v>136</v>
      </c>
      <c r="C3" s="37"/>
      <c r="D3" s="37"/>
      <c r="E3" s="37"/>
      <c r="F3" s="37"/>
      <c r="G3" s="37"/>
      <c r="H3" s="37"/>
      <c r="I3" s="37"/>
    </row>
    <row r="4" spans="1:9" ht="15.75" x14ac:dyDescent="0.15">
      <c r="A4" s="1"/>
      <c r="B4" s="3"/>
      <c r="C4" s="1"/>
      <c r="D4" s="1"/>
      <c r="E4" s="1"/>
      <c r="F4" s="1"/>
      <c r="G4" s="1"/>
      <c r="H4" s="1"/>
      <c r="I4" s="4" t="s">
        <v>137</v>
      </c>
    </row>
    <row r="5" spans="1:9" ht="14.25" x14ac:dyDescent="0.15">
      <c r="A5" s="1"/>
      <c r="B5" s="38" t="s">
        <v>138</v>
      </c>
      <c r="C5" s="39"/>
      <c r="D5" s="39"/>
      <c r="E5" s="40"/>
      <c r="F5" s="38" t="s">
        <v>139</v>
      </c>
      <c r="G5" s="39"/>
      <c r="H5" s="39"/>
      <c r="I5" s="40"/>
    </row>
    <row r="6" spans="1:9" ht="14.25" x14ac:dyDescent="0.15">
      <c r="A6" s="1"/>
      <c r="B6" s="5"/>
      <c r="C6" s="5" t="s">
        <v>6</v>
      </c>
      <c r="D6" s="5" t="s">
        <v>7</v>
      </c>
      <c r="E6" s="5" t="s">
        <v>8</v>
      </c>
      <c r="F6" s="6"/>
      <c r="G6" s="5" t="s">
        <v>6</v>
      </c>
      <c r="H6" s="5" t="s">
        <v>7</v>
      </c>
      <c r="I6" s="5" t="s">
        <v>8</v>
      </c>
    </row>
    <row r="7" spans="1:9" ht="14.25" x14ac:dyDescent="0.15">
      <c r="A7" s="1"/>
      <c r="B7" s="7" t="s">
        <v>9</v>
      </c>
      <c r="C7" s="8">
        <f>+C8+C13+C14+C15+C16+C17+C18+C19+C20+C21+C22+C23+C24-ABS(C25)</f>
        <v>1105865</v>
      </c>
      <c r="D7" s="8">
        <f>+D8+D13+D14+D15+D16+D17+D18+D19+D20+D21+D22+D23+D24-ABS(D25)</f>
        <v>1056795</v>
      </c>
      <c r="E7" s="8">
        <f>C7-D7</f>
        <v>49070</v>
      </c>
      <c r="F7" s="7" t="s">
        <v>10</v>
      </c>
      <c r="G7" s="8">
        <f>+G8+G9+G10+G14+G15+G16+G17+G18+G19</f>
        <v>547200</v>
      </c>
      <c r="H7" s="8">
        <f>+H8+H9+H10+H14+H15+H16+H17+H18+H19</f>
        <v>545100</v>
      </c>
      <c r="I7" s="8">
        <f>G7-H7</f>
        <v>2100</v>
      </c>
    </row>
    <row r="8" spans="1:9" ht="14.25" x14ac:dyDescent="0.15">
      <c r="A8" s="1"/>
      <c r="B8" s="9" t="s">
        <v>11</v>
      </c>
      <c r="C8" s="10">
        <f>+C9+C10+C11+C12</f>
        <v>106960</v>
      </c>
      <c r="D8" s="10">
        <f>+D9+D10+D11+D12</f>
        <v>138549</v>
      </c>
      <c r="E8" s="10">
        <f t="shared" ref="E8:E67" si="0">C8-D8</f>
        <v>-31589</v>
      </c>
      <c r="F8" s="11" t="s">
        <v>12</v>
      </c>
      <c r="G8" s="12"/>
      <c r="H8" s="12"/>
      <c r="I8" s="12">
        <f t="shared" ref="I8:I19" si="1">G8-H8</f>
        <v>0</v>
      </c>
    </row>
    <row r="9" spans="1:9" ht="14.25" x14ac:dyDescent="0.15">
      <c r="A9" s="1"/>
      <c r="B9" s="11" t="s">
        <v>13</v>
      </c>
      <c r="C9" s="12"/>
      <c r="D9" s="12"/>
      <c r="E9" s="12">
        <f t="shared" si="0"/>
        <v>0</v>
      </c>
      <c r="F9" s="11" t="s">
        <v>14</v>
      </c>
      <c r="G9" s="12"/>
      <c r="H9" s="12"/>
      <c r="I9" s="12">
        <f t="shared" si="1"/>
        <v>0</v>
      </c>
    </row>
    <row r="10" spans="1:9" ht="14.25" x14ac:dyDescent="0.15">
      <c r="A10" s="1"/>
      <c r="B10" s="11" t="s">
        <v>15</v>
      </c>
      <c r="C10" s="12">
        <v>106662</v>
      </c>
      <c r="D10" s="12">
        <v>64688</v>
      </c>
      <c r="E10" s="12">
        <f t="shared" si="0"/>
        <v>41974</v>
      </c>
      <c r="F10" s="11" t="s">
        <v>16</v>
      </c>
      <c r="G10" s="12">
        <f>+G11+G12+G13</f>
        <v>0</v>
      </c>
      <c r="H10" s="12">
        <f>+H11+H12+H13</f>
        <v>0</v>
      </c>
      <c r="I10" s="12">
        <f t="shared" si="1"/>
        <v>0</v>
      </c>
    </row>
    <row r="11" spans="1:9" ht="14.25" x14ac:dyDescent="0.15">
      <c r="A11" s="1"/>
      <c r="B11" s="11" t="s">
        <v>17</v>
      </c>
      <c r="C11" s="12"/>
      <c r="D11" s="12"/>
      <c r="E11" s="12">
        <f t="shared" si="0"/>
        <v>0</v>
      </c>
      <c r="F11" s="11" t="s">
        <v>18</v>
      </c>
      <c r="G11" s="12"/>
      <c r="H11" s="12"/>
      <c r="I11" s="12">
        <f t="shared" si="1"/>
        <v>0</v>
      </c>
    </row>
    <row r="12" spans="1:9" ht="14.25" x14ac:dyDescent="0.15">
      <c r="A12" s="1"/>
      <c r="B12" s="11" t="s">
        <v>19</v>
      </c>
      <c r="C12" s="12">
        <v>298</v>
      </c>
      <c r="D12" s="12">
        <v>73861</v>
      </c>
      <c r="E12" s="12">
        <f t="shared" si="0"/>
        <v>-73563</v>
      </c>
      <c r="F12" s="11" t="s">
        <v>20</v>
      </c>
      <c r="G12" s="12"/>
      <c r="H12" s="12"/>
      <c r="I12" s="12">
        <f t="shared" si="1"/>
        <v>0</v>
      </c>
    </row>
    <row r="13" spans="1:9" ht="14.25" x14ac:dyDescent="0.15">
      <c r="A13" s="1"/>
      <c r="B13" s="11" t="s">
        <v>21</v>
      </c>
      <c r="C13" s="12"/>
      <c r="D13" s="12"/>
      <c r="E13" s="12">
        <f t="shared" si="0"/>
        <v>0</v>
      </c>
      <c r="F13" s="11" t="s">
        <v>22</v>
      </c>
      <c r="G13" s="12"/>
      <c r="H13" s="12"/>
      <c r="I13" s="12">
        <f t="shared" si="1"/>
        <v>0</v>
      </c>
    </row>
    <row r="14" spans="1:9" ht="14.25" x14ac:dyDescent="0.15">
      <c r="A14" s="1"/>
      <c r="B14" s="11" t="s">
        <v>23</v>
      </c>
      <c r="C14" s="12">
        <v>962905</v>
      </c>
      <c r="D14" s="12">
        <v>882246</v>
      </c>
      <c r="E14" s="12">
        <f t="shared" si="0"/>
        <v>80659</v>
      </c>
      <c r="F14" s="11" t="s">
        <v>24</v>
      </c>
      <c r="G14" s="12"/>
      <c r="H14" s="12"/>
      <c r="I14" s="12">
        <f t="shared" si="1"/>
        <v>0</v>
      </c>
    </row>
    <row r="15" spans="1:9" ht="14.25" x14ac:dyDescent="0.15">
      <c r="A15" s="1"/>
      <c r="B15" s="11" t="s">
        <v>25</v>
      </c>
      <c r="C15" s="12"/>
      <c r="D15" s="12"/>
      <c r="E15" s="12">
        <f t="shared" si="0"/>
        <v>0</v>
      </c>
      <c r="F15" s="11" t="s">
        <v>26</v>
      </c>
      <c r="G15" s="12"/>
      <c r="H15" s="12"/>
      <c r="I15" s="12">
        <f t="shared" si="1"/>
        <v>0</v>
      </c>
    </row>
    <row r="16" spans="1:9" ht="14.25" x14ac:dyDescent="0.15">
      <c r="A16" s="1"/>
      <c r="B16" s="11" t="s">
        <v>27</v>
      </c>
      <c r="C16" s="12"/>
      <c r="D16" s="12"/>
      <c r="E16" s="12">
        <f t="shared" si="0"/>
        <v>0</v>
      </c>
      <c r="F16" s="11" t="s">
        <v>28</v>
      </c>
      <c r="G16" s="12"/>
      <c r="H16" s="12"/>
      <c r="I16" s="12">
        <f t="shared" si="1"/>
        <v>0</v>
      </c>
    </row>
    <row r="17" spans="1:9" ht="14.25" x14ac:dyDescent="0.15">
      <c r="A17" s="1"/>
      <c r="B17" s="11" t="s">
        <v>29</v>
      </c>
      <c r="C17" s="12"/>
      <c r="D17" s="12"/>
      <c r="E17" s="12">
        <f t="shared" si="0"/>
        <v>0</v>
      </c>
      <c r="F17" s="11" t="s">
        <v>30</v>
      </c>
      <c r="G17" s="12">
        <v>547200</v>
      </c>
      <c r="H17" s="12">
        <v>545100</v>
      </c>
      <c r="I17" s="12">
        <f t="shared" si="1"/>
        <v>2100</v>
      </c>
    </row>
    <row r="18" spans="1:9" ht="14.25" x14ac:dyDescent="0.15">
      <c r="A18" s="1"/>
      <c r="B18" s="11" t="s">
        <v>31</v>
      </c>
      <c r="C18" s="12"/>
      <c r="D18" s="12"/>
      <c r="E18" s="12">
        <f t="shared" si="0"/>
        <v>0</v>
      </c>
      <c r="F18" s="11" t="s">
        <v>32</v>
      </c>
      <c r="G18" s="12"/>
      <c r="H18" s="12"/>
      <c r="I18" s="12">
        <f t="shared" si="1"/>
        <v>0</v>
      </c>
    </row>
    <row r="19" spans="1:9" ht="14.25" x14ac:dyDescent="0.15">
      <c r="A19" s="1"/>
      <c r="B19" s="11" t="s">
        <v>33</v>
      </c>
      <c r="C19" s="12"/>
      <c r="D19" s="12"/>
      <c r="E19" s="12">
        <f t="shared" si="0"/>
        <v>0</v>
      </c>
      <c r="F19" s="11" t="s">
        <v>34</v>
      </c>
      <c r="G19" s="12"/>
      <c r="H19" s="12"/>
      <c r="I19" s="12">
        <f t="shared" si="1"/>
        <v>0</v>
      </c>
    </row>
    <row r="20" spans="1:9" ht="14.25" x14ac:dyDescent="0.15">
      <c r="A20" s="1"/>
      <c r="B20" s="11" t="s">
        <v>35</v>
      </c>
      <c r="C20" s="12"/>
      <c r="D20" s="12"/>
      <c r="E20" s="12">
        <f t="shared" si="0"/>
        <v>0</v>
      </c>
      <c r="F20" s="11"/>
      <c r="G20" s="12"/>
      <c r="H20" s="12"/>
      <c r="I20" s="12"/>
    </row>
    <row r="21" spans="1:9" ht="14.25" x14ac:dyDescent="0.15">
      <c r="A21" s="1"/>
      <c r="B21" s="11" t="s">
        <v>36</v>
      </c>
      <c r="C21" s="12"/>
      <c r="D21" s="12"/>
      <c r="E21" s="12">
        <f t="shared" si="0"/>
        <v>0</v>
      </c>
      <c r="F21" s="11"/>
      <c r="G21" s="12"/>
      <c r="H21" s="12"/>
      <c r="I21" s="12"/>
    </row>
    <row r="22" spans="1:9" ht="14.25" x14ac:dyDescent="0.15">
      <c r="A22" s="1"/>
      <c r="B22" s="11" t="s">
        <v>37</v>
      </c>
      <c r="C22" s="12">
        <v>6000</v>
      </c>
      <c r="D22" s="12">
        <v>6000</v>
      </c>
      <c r="E22" s="12">
        <f t="shared" si="0"/>
        <v>0</v>
      </c>
      <c r="F22" s="11"/>
      <c r="G22" s="12"/>
      <c r="H22" s="12"/>
      <c r="I22" s="12"/>
    </row>
    <row r="23" spans="1:9" ht="14.25" x14ac:dyDescent="0.15">
      <c r="A23" s="1"/>
      <c r="B23" s="11" t="s">
        <v>38</v>
      </c>
      <c r="C23" s="12">
        <v>30000</v>
      </c>
      <c r="D23" s="12">
        <v>30000</v>
      </c>
      <c r="E23" s="12">
        <f t="shared" si="0"/>
        <v>0</v>
      </c>
      <c r="F23" s="11"/>
      <c r="G23" s="12"/>
      <c r="H23" s="12"/>
      <c r="I23" s="12"/>
    </row>
    <row r="24" spans="1:9" ht="14.25" hidden="1" x14ac:dyDescent="0.15">
      <c r="A24" s="1"/>
      <c r="B24" s="11" t="s">
        <v>39</v>
      </c>
      <c r="C24" s="12"/>
      <c r="D24" s="12"/>
      <c r="E24" s="12">
        <f t="shared" si="0"/>
        <v>0</v>
      </c>
      <c r="F24" s="11"/>
      <c r="G24" s="12"/>
      <c r="H24" s="12"/>
      <c r="I24" s="12"/>
    </row>
    <row r="25" spans="1:9" ht="14.25" x14ac:dyDescent="0.15">
      <c r="A25" s="1"/>
      <c r="B25" s="11" t="s">
        <v>40</v>
      </c>
      <c r="C25" s="12"/>
      <c r="D25" s="12"/>
      <c r="E25" s="12">
        <f t="shared" si="0"/>
        <v>0</v>
      </c>
      <c r="F25" s="11"/>
      <c r="G25" s="12"/>
      <c r="H25" s="12"/>
      <c r="I25" s="12"/>
    </row>
    <row r="26" spans="1:9" ht="14.25" x14ac:dyDescent="0.15">
      <c r="A26" s="1"/>
      <c r="B26" s="7" t="s">
        <v>41</v>
      </c>
      <c r="C26" s="8">
        <f>+C27 +C33</f>
        <v>500002</v>
      </c>
      <c r="D26" s="8">
        <f>+D27 +D33</f>
        <v>16845</v>
      </c>
      <c r="E26" s="8">
        <f>C26-D26</f>
        <v>483157</v>
      </c>
      <c r="F26" s="7" t="s">
        <v>42</v>
      </c>
      <c r="G26" s="8">
        <f>+G27+G31+G32+G33+G34+G35+G36+G37+G38+G39+G40</f>
        <v>0</v>
      </c>
      <c r="H26" s="8">
        <f>+H27+H31+H32+H33+H34+H35+H36+H37+H38+H39+H40</f>
        <v>0</v>
      </c>
      <c r="I26" s="8">
        <f t="shared" ref="I26:I41" si="2">G26-H26</f>
        <v>0</v>
      </c>
    </row>
    <row r="27" spans="1:9" ht="14.25" x14ac:dyDescent="0.15">
      <c r="A27" s="1"/>
      <c r="B27" s="7" t="s">
        <v>43</v>
      </c>
      <c r="C27" s="8">
        <f>+C28+C29+C30+C31-ABS(C32)</f>
        <v>0</v>
      </c>
      <c r="D27" s="8">
        <f>+D28+D29+D30+D31-ABS(D32)</f>
        <v>0</v>
      </c>
      <c r="E27" s="8">
        <f t="shared" si="0"/>
        <v>0</v>
      </c>
      <c r="F27" s="9" t="s">
        <v>44</v>
      </c>
      <c r="G27" s="10">
        <f>+G28+G29+G30</f>
        <v>0</v>
      </c>
      <c r="H27" s="10">
        <f>+H28+H29+H30</f>
        <v>0</v>
      </c>
      <c r="I27" s="10">
        <f t="shared" si="2"/>
        <v>0</v>
      </c>
    </row>
    <row r="28" spans="1:9" ht="14.25" x14ac:dyDescent="0.15">
      <c r="A28" s="1"/>
      <c r="B28" s="9" t="s">
        <v>45</v>
      </c>
      <c r="C28" s="10"/>
      <c r="D28" s="10"/>
      <c r="E28" s="10">
        <f t="shared" si="0"/>
        <v>0</v>
      </c>
      <c r="F28" s="11" t="s">
        <v>46</v>
      </c>
      <c r="G28" s="12"/>
      <c r="H28" s="12"/>
      <c r="I28" s="12">
        <f t="shared" si="2"/>
        <v>0</v>
      </c>
    </row>
    <row r="29" spans="1:9" ht="14.25" x14ac:dyDescent="0.15">
      <c r="A29" s="1"/>
      <c r="B29" s="11" t="s">
        <v>47</v>
      </c>
      <c r="C29" s="12"/>
      <c r="D29" s="12"/>
      <c r="E29" s="12">
        <f t="shared" si="0"/>
        <v>0</v>
      </c>
      <c r="F29" s="11" t="s">
        <v>48</v>
      </c>
      <c r="G29" s="12"/>
      <c r="H29" s="12"/>
      <c r="I29" s="12">
        <f t="shared" si="2"/>
        <v>0</v>
      </c>
    </row>
    <row r="30" spans="1:9" ht="14.25" x14ac:dyDescent="0.15">
      <c r="A30" s="1"/>
      <c r="B30" s="11" t="s">
        <v>49</v>
      </c>
      <c r="C30" s="12"/>
      <c r="D30" s="12"/>
      <c r="E30" s="12">
        <f t="shared" si="0"/>
        <v>0</v>
      </c>
      <c r="F30" s="11" t="s">
        <v>50</v>
      </c>
      <c r="G30" s="12"/>
      <c r="H30" s="12"/>
      <c r="I30" s="12">
        <f t="shared" si="2"/>
        <v>0</v>
      </c>
    </row>
    <row r="31" spans="1:9" ht="14.25" x14ac:dyDescent="0.15">
      <c r="A31" s="1"/>
      <c r="B31" s="11" t="s">
        <v>51</v>
      </c>
      <c r="C31" s="12"/>
      <c r="D31" s="12"/>
      <c r="E31" s="12">
        <f t="shared" si="0"/>
        <v>0</v>
      </c>
      <c r="F31" s="11" t="s">
        <v>52</v>
      </c>
      <c r="G31" s="12"/>
      <c r="H31" s="12"/>
      <c r="I31" s="12">
        <f t="shared" si="2"/>
        <v>0</v>
      </c>
    </row>
    <row r="32" spans="1:9" ht="14.25" x14ac:dyDescent="0.15">
      <c r="A32" s="1"/>
      <c r="B32" s="13" t="s">
        <v>53</v>
      </c>
      <c r="C32" s="14"/>
      <c r="D32" s="14"/>
      <c r="E32" s="14">
        <f t="shared" si="0"/>
        <v>0</v>
      </c>
      <c r="F32" s="11" t="s">
        <v>54</v>
      </c>
      <c r="G32" s="12"/>
      <c r="H32" s="12"/>
      <c r="I32" s="12">
        <f t="shared" si="2"/>
        <v>0</v>
      </c>
    </row>
    <row r="33" spans="1:9" ht="14.25" x14ac:dyDescent="0.15">
      <c r="A33" s="1"/>
      <c r="B33" s="7" t="s">
        <v>55</v>
      </c>
      <c r="C33" s="8">
        <f>+C34+C35+C36+C37+C38+C39+C40+C41+C43+C46+C47+C60+C61-ABS(C67)</f>
        <v>500002</v>
      </c>
      <c r="D33" s="8">
        <f>+D34+D35+D36+D37+D38+D39+D40+D41+D43+D46+D47+D60+D61-ABS(D67)</f>
        <v>16845</v>
      </c>
      <c r="E33" s="8">
        <f>C33-D33</f>
        <v>483157</v>
      </c>
      <c r="F33" s="11" t="s">
        <v>56</v>
      </c>
      <c r="G33" s="12"/>
      <c r="H33" s="12"/>
      <c r="I33" s="12">
        <f t="shared" si="2"/>
        <v>0</v>
      </c>
    </row>
    <row r="34" spans="1:9" ht="14.25" x14ac:dyDescent="0.15">
      <c r="A34" s="1"/>
      <c r="B34" s="9" t="s">
        <v>45</v>
      </c>
      <c r="C34" s="10"/>
      <c r="D34" s="10"/>
      <c r="E34" s="10">
        <f t="shared" si="0"/>
        <v>0</v>
      </c>
      <c r="F34" s="11" t="s">
        <v>57</v>
      </c>
      <c r="G34" s="12"/>
      <c r="H34" s="12"/>
      <c r="I34" s="12">
        <f t="shared" si="2"/>
        <v>0</v>
      </c>
    </row>
    <row r="35" spans="1:9" ht="14.25" x14ac:dyDescent="0.15">
      <c r="A35" s="1"/>
      <c r="B35" s="11" t="s">
        <v>47</v>
      </c>
      <c r="C35" s="12"/>
      <c r="D35" s="12"/>
      <c r="E35" s="12">
        <f t="shared" si="0"/>
        <v>0</v>
      </c>
      <c r="F35" s="11" t="s">
        <v>58</v>
      </c>
      <c r="G35" s="12"/>
      <c r="H35" s="12"/>
      <c r="I35" s="12">
        <f t="shared" si="2"/>
        <v>0</v>
      </c>
    </row>
    <row r="36" spans="1:9" ht="14.25" x14ac:dyDescent="0.15">
      <c r="A36" s="1"/>
      <c r="B36" s="11" t="s">
        <v>59</v>
      </c>
      <c r="C36" s="12"/>
      <c r="D36" s="12"/>
      <c r="E36" s="12">
        <f t="shared" si="0"/>
        <v>0</v>
      </c>
      <c r="F36" s="11" t="s">
        <v>60</v>
      </c>
      <c r="G36" s="12"/>
      <c r="H36" s="12"/>
      <c r="I36" s="12">
        <f t="shared" si="2"/>
        <v>0</v>
      </c>
    </row>
    <row r="37" spans="1:9" ht="14.25" x14ac:dyDescent="0.15">
      <c r="A37" s="1"/>
      <c r="B37" s="11" t="s">
        <v>61</v>
      </c>
      <c r="C37" s="12">
        <v>1</v>
      </c>
      <c r="D37" s="12">
        <v>1</v>
      </c>
      <c r="E37" s="12">
        <f t="shared" si="0"/>
        <v>0</v>
      </c>
      <c r="F37" s="11" t="s">
        <v>62</v>
      </c>
      <c r="G37" s="12"/>
      <c r="H37" s="12"/>
      <c r="I37" s="12">
        <f t="shared" si="2"/>
        <v>0</v>
      </c>
    </row>
    <row r="38" spans="1:9" ht="14.25" x14ac:dyDescent="0.15">
      <c r="A38" s="1"/>
      <c r="B38" s="11" t="s">
        <v>63</v>
      </c>
      <c r="C38" s="12">
        <v>1</v>
      </c>
      <c r="D38" s="12">
        <v>16844</v>
      </c>
      <c r="E38" s="12">
        <f t="shared" si="0"/>
        <v>-16843</v>
      </c>
      <c r="F38" s="11" t="s">
        <v>64</v>
      </c>
      <c r="G38" s="12"/>
      <c r="H38" s="12"/>
      <c r="I38" s="12">
        <f t="shared" si="2"/>
        <v>0</v>
      </c>
    </row>
    <row r="39" spans="1:9" ht="14.25" x14ac:dyDescent="0.15">
      <c r="A39" s="1"/>
      <c r="B39" s="11" t="s">
        <v>65</v>
      </c>
      <c r="C39" s="12"/>
      <c r="D39" s="12"/>
      <c r="E39" s="12">
        <f t="shared" si="0"/>
        <v>0</v>
      </c>
      <c r="F39" s="11" t="s">
        <v>66</v>
      </c>
      <c r="G39" s="12"/>
      <c r="H39" s="12"/>
      <c r="I39" s="12">
        <f t="shared" si="2"/>
        <v>0</v>
      </c>
    </row>
    <row r="40" spans="1:9" ht="14.25" x14ac:dyDescent="0.15">
      <c r="A40" s="1"/>
      <c r="B40" s="11" t="s">
        <v>67</v>
      </c>
      <c r="C40" s="12"/>
      <c r="D40" s="12"/>
      <c r="E40" s="12">
        <f t="shared" si="0"/>
        <v>0</v>
      </c>
      <c r="F40" s="11" t="s">
        <v>68</v>
      </c>
      <c r="G40" s="12"/>
      <c r="H40" s="12"/>
      <c r="I40" s="12">
        <f t="shared" si="2"/>
        <v>0</v>
      </c>
    </row>
    <row r="41" spans="1:9" ht="14.25" x14ac:dyDescent="0.15">
      <c r="A41" s="1"/>
      <c r="B41" s="11" t="s">
        <v>51</v>
      </c>
      <c r="C41" s="12">
        <f>+C42</f>
        <v>0</v>
      </c>
      <c r="D41" s="12">
        <f>+D42</f>
        <v>0</v>
      </c>
      <c r="E41" s="12">
        <f t="shared" si="0"/>
        <v>0</v>
      </c>
      <c r="F41" s="7" t="s">
        <v>69</v>
      </c>
      <c r="G41" s="8">
        <f>+G7 +G26</f>
        <v>547200</v>
      </c>
      <c r="H41" s="8">
        <f>+H7 +H26</f>
        <v>545100</v>
      </c>
      <c r="I41" s="8">
        <f t="shared" si="2"/>
        <v>2100</v>
      </c>
    </row>
    <row r="42" spans="1:9" ht="14.25" x14ac:dyDescent="0.15">
      <c r="A42" s="1"/>
      <c r="B42" s="11" t="s">
        <v>70</v>
      </c>
      <c r="C42" s="12"/>
      <c r="D42" s="12"/>
      <c r="E42" s="12">
        <f t="shared" si="0"/>
        <v>0</v>
      </c>
      <c r="F42" s="41" t="s">
        <v>71</v>
      </c>
      <c r="G42" s="42"/>
      <c r="H42" s="42"/>
      <c r="I42" s="43"/>
    </row>
    <row r="43" spans="1:9" ht="14.25" x14ac:dyDescent="0.15">
      <c r="A43" s="1"/>
      <c r="B43" s="11" t="s">
        <v>72</v>
      </c>
      <c r="C43" s="12">
        <f>+C44+C45</f>
        <v>0</v>
      </c>
      <c r="D43" s="12">
        <f>+D44+D45</f>
        <v>0</v>
      </c>
      <c r="E43" s="12">
        <f t="shared" si="0"/>
        <v>0</v>
      </c>
      <c r="F43" s="9" t="s">
        <v>73</v>
      </c>
      <c r="G43" s="10">
        <f>+G44+G45+G46</f>
        <v>0</v>
      </c>
      <c r="H43" s="10">
        <f>+H44+H45+H46</f>
        <v>0</v>
      </c>
      <c r="I43" s="10">
        <f t="shared" ref="I43:I53" si="3">G43-H43</f>
        <v>0</v>
      </c>
    </row>
    <row r="44" spans="1:9" ht="14.25" x14ac:dyDescent="0.15">
      <c r="A44" s="1"/>
      <c r="B44" s="11" t="s">
        <v>74</v>
      </c>
      <c r="C44" s="12"/>
      <c r="D44" s="12"/>
      <c r="E44" s="12">
        <f t="shared" si="0"/>
        <v>0</v>
      </c>
      <c r="F44" s="11" t="s">
        <v>75</v>
      </c>
      <c r="G44" s="12"/>
      <c r="H44" s="12"/>
      <c r="I44" s="12">
        <f t="shared" si="3"/>
        <v>0</v>
      </c>
    </row>
    <row r="45" spans="1:9" ht="14.25" x14ac:dyDescent="0.15">
      <c r="A45" s="1"/>
      <c r="B45" s="11" t="s">
        <v>76</v>
      </c>
      <c r="C45" s="12"/>
      <c r="D45" s="12"/>
      <c r="E45" s="12">
        <f t="shared" si="0"/>
        <v>0</v>
      </c>
      <c r="F45" s="11" t="s">
        <v>77</v>
      </c>
      <c r="G45" s="12"/>
      <c r="H45" s="12"/>
      <c r="I45" s="12">
        <f t="shared" si="3"/>
        <v>0</v>
      </c>
    </row>
    <row r="46" spans="1:9" ht="14.25" x14ac:dyDescent="0.15">
      <c r="A46" s="1"/>
      <c r="B46" s="11" t="s">
        <v>78</v>
      </c>
      <c r="C46" s="12"/>
      <c r="D46" s="12"/>
      <c r="E46" s="12">
        <f t="shared" si="0"/>
        <v>0</v>
      </c>
      <c r="F46" s="11" t="s">
        <v>79</v>
      </c>
      <c r="G46" s="12"/>
      <c r="H46" s="12"/>
      <c r="I46" s="12">
        <f t="shared" si="3"/>
        <v>0</v>
      </c>
    </row>
    <row r="47" spans="1:9" ht="14.25" x14ac:dyDescent="0.15">
      <c r="A47" s="1"/>
      <c r="B47" s="11" t="s">
        <v>80</v>
      </c>
      <c r="C47" s="12">
        <f>+C48+C49+C50+C51+C52+C53+C54+C55+C56+C57+C58+C59</f>
        <v>500000</v>
      </c>
      <c r="D47" s="12">
        <f>+D48+D49+D50+D51+D52+D53+D54+D55+D56+D57+D58+D59</f>
        <v>0</v>
      </c>
      <c r="E47" s="12">
        <f>C47-D47</f>
        <v>500000</v>
      </c>
      <c r="F47" s="11" t="s">
        <v>81</v>
      </c>
      <c r="G47" s="12"/>
      <c r="H47" s="12"/>
      <c r="I47" s="12">
        <f t="shared" si="3"/>
        <v>0</v>
      </c>
    </row>
    <row r="48" spans="1:9" ht="14.25" x14ac:dyDescent="0.15">
      <c r="A48" s="1"/>
      <c r="B48" s="11" t="s">
        <v>82</v>
      </c>
      <c r="C48" s="12"/>
      <c r="D48" s="12"/>
      <c r="E48" s="12">
        <f t="shared" si="0"/>
        <v>0</v>
      </c>
      <c r="F48" s="11" t="s">
        <v>83</v>
      </c>
      <c r="G48" s="12">
        <f>+G49+G50+G51</f>
        <v>500000</v>
      </c>
      <c r="H48" s="12">
        <f>+H49+H50+H51</f>
        <v>0</v>
      </c>
      <c r="I48" s="12">
        <f t="shared" si="3"/>
        <v>500000</v>
      </c>
    </row>
    <row r="49" spans="1:9" ht="14.25" x14ac:dyDescent="0.15">
      <c r="A49" s="1"/>
      <c r="B49" s="11" t="s">
        <v>84</v>
      </c>
      <c r="C49" s="12"/>
      <c r="D49" s="12"/>
      <c r="E49" s="12">
        <f t="shared" si="0"/>
        <v>0</v>
      </c>
      <c r="F49" s="11" t="s">
        <v>85</v>
      </c>
      <c r="G49" s="12">
        <v>500000</v>
      </c>
      <c r="H49" s="12"/>
      <c r="I49" s="12">
        <f t="shared" si="3"/>
        <v>500000</v>
      </c>
    </row>
    <row r="50" spans="1:9" ht="14.25" x14ac:dyDescent="0.15">
      <c r="A50" s="1"/>
      <c r="B50" s="11" t="s">
        <v>86</v>
      </c>
      <c r="C50" s="12"/>
      <c r="D50" s="12"/>
      <c r="E50" s="12">
        <f t="shared" si="0"/>
        <v>0</v>
      </c>
      <c r="F50" s="11" t="s">
        <v>87</v>
      </c>
      <c r="G50" s="12"/>
      <c r="H50" s="12"/>
      <c r="I50" s="12">
        <f t="shared" si="3"/>
        <v>0</v>
      </c>
    </row>
    <row r="51" spans="1:9" ht="14.25" x14ac:dyDescent="0.15">
      <c r="A51" s="1"/>
      <c r="B51" s="11" t="s">
        <v>88</v>
      </c>
      <c r="C51" s="12"/>
      <c r="D51" s="12"/>
      <c r="E51" s="12">
        <f t="shared" si="0"/>
        <v>0</v>
      </c>
      <c r="F51" s="11" t="s">
        <v>89</v>
      </c>
      <c r="G51" s="12"/>
      <c r="H51" s="12"/>
      <c r="I51" s="12">
        <f t="shared" si="3"/>
        <v>0</v>
      </c>
    </row>
    <row r="52" spans="1:9" ht="14.25" x14ac:dyDescent="0.15">
      <c r="A52" s="1"/>
      <c r="B52" s="11" t="s">
        <v>90</v>
      </c>
      <c r="C52" s="12"/>
      <c r="D52" s="12"/>
      <c r="E52" s="12">
        <f t="shared" si="0"/>
        <v>0</v>
      </c>
      <c r="F52" s="11" t="s">
        <v>91</v>
      </c>
      <c r="G52" s="12">
        <v>558667</v>
      </c>
      <c r="H52" s="12">
        <v>528540</v>
      </c>
      <c r="I52" s="12">
        <f t="shared" si="3"/>
        <v>30127</v>
      </c>
    </row>
    <row r="53" spans="1:9" ht="14.25" x14ac:dyDescent="0.15">
      <c r="A53" s="1"/>
      <c r="B53" s="11" t="s">
        <v>92</v>
      </c>
      <c r="C53" s="12"/>
      <c r="D53" s="12"/>
      <c r="E53" s="12">
        <f t="shared" si="0"/>
        <v>0</v>
      </c>
      <c r="F53" s="11" t="s">
        <v>93</v>
      </c>
      <c r="G53" s="12">
        <v>530127</v>
      </c>
      <c r="H53" s="12">
        <v>67091</v>
      </c>
      <c r="I53" s="12">
        <f t="shared" si="3"/>
        <v>463036</v>
      </c>
    </row>
    <row r="54" spans="1:9" ht="14.25" hidden="1" x14ac:dyDescent="0.15">
      <c r="A54" s="1"/>
      <c r="B54" s="11" t="s">
        <v>94</v>
      </c>
      <c r="C54" s="12"/>
      <c r="D54" s="12"/>
      <c r="E54" s="12">
        <f t="shared" si="0"/>
        <v>0</v>
      </c>
      <c r="F54" s="11"/>
      <c r="G54" s="12"/>
      <c r="H54" s="12"/>
      <c r="I54" s="12"/>
    </row>
    <row r="55" spans="1:9" ht="14.25" hidden="1" x14ac:dyDescent="0.15">
      <c r="A55" s="1"/>
      <c r="B55" s="11" t="s">
        <v>95</v>
      </c>
      <c r="C55" s="12"/>
      <c r="D55" s="12"/>
      <c r="E55" s="12">
        <f t="shared" si="0"/>
        <v>0</v>
      </c>
      <c r="F55" s="11"/>
      <c r="G55" s="12"/>
      <c r="H55" s="12"/>
      <c r="I55" s="12"/>
    </row>
    <row r="56" spans="1:9" ht="14.25" hidden="1" x14ac:dyDescent="0.15">
      <c r="A56" s="1"/>
      <c r="B56" s="11" t="s">
        <v>96</v>
      </c>
      <c r="C56" s="12"/>
      <c r="D56" s="12"/>
      <c r="E56" s="12">
        <f t="shared" si="0"/>
        <v>0</v>
      </c>
      <c r="F56" s="11"/>
      <c r="G56" s="12"/>
      <c r="H56" s="12"/>
      <c r="I56" s="12"/>
    </row>
    <row r="57" spans="1:9" ht="14.25" hidden="1" x14ac:dyDescent="0.15">
      <c r="A57" s="1"/>
      <c r="B57" s="11" t="s">
        <v>97</v>
      </c>
      <c r="C57" s="12"/>
      <c r="D57" s="12"/>
      <c r="E57" s="12">
        <f t="shared" si="0"/>
        <v>0</v>
      </c>
      <c r="F57" s="11"/>
      <c r="G57" s="12"/>
      <c r="H57" s="12"/>
      <c r="I57" s="12"/>
    </row>
    <row r="58" spans="1:9" ht="14.25" hidden="1" x14ac:dyDescent="0.15">
      <c r="A58" s="1"/>
      <c r="B58" s="11" t="s">
        <v>98</v>
      </c>
      <c r="C58" s="12"/>
      <c r="D58" s="12"/>
      <c r="E58" s="12">
        <f t="shared" si="0"/>
        <v>0</v>
      </c>
      <c r="F58" s="11"/>
      <c r="G58" s="12"/>
      <c r="H58" s="12"/>
      <c r="I58" s="12"/>
    </row>
    <row r="59" spans="1:9" ht="14.25" x14ac:dyDescent="0.15">
      <c r="A59" s="1"/>
      <c r="B59" s="11" t="s">
        <v>99</v>
      </c>
      <c r="C59" s="12">
        <v>500000</v>
      </c>
      <c r="D59" s="12"/>
      <c r="E59" s="12">
        <f t="shared" si="0"/>
        <v>500000</v>
      </c>
      <c r="F59" s="11"/>
      <c r="G59" s="12"/>
      <c r="H59" s="12"/>
      <c r="I59" s="12"/>
    </row>
    <row r="60" spans="1:9" ht="14.25" x14ac:dyDescent="0.15">
      <c r="A60" s="1"/>
      <c r="B60" s="11" t="s">
        <v>100</v>
      </c>
      <c r="C60" s="12"/>
      <c r="D60" s="12"/>
      <c r="E60" s="12">
        <f t="shared" si="0"/>
        <v>0</v>
      </c>
      <c r="F60" s="11"/>
      <c r="G60" s="12"/>
      <c r="H60" s="12"/>
      <c r="I60" s="12"/>
    </row>
    <row r="61" spans="1:9" ht="14.25" x14ac:dyDescent="0.15">
      <c r="A61" s="1"/>
      <c r="B61" s="11" t="s">
        <v>101</v>
      </c>
      <c r="C61" s="12">
        <f>+C62+C63+C64+C65+C66</f>
        <v>0</v>
      </c>
      <c r="D61" s="12">
        <f>+D62+D63+D64+D65+D66</f>
        <v>0</v>
      </c>
      <c r="E61" s="12">
        <f t="shared" si="0"/>
        <v>0</v>
      </c>
      <c r="F61" s="11"/>
      <c r="G61" s="12"/>
      <c r="H61" s="12"/>
      <c r="I61" s="12"/>
    </row>
    <row r="62" spans="1:9" ht="14.25" hidden="1" x14ac:dyDescent="0.15">
      <c r="A62" s="1"/>
      <c r="B62" s="11" t="s">
        <v>102</v>
      </c>
      <c r="C62" s="12"/>
      <c r="D62" s="12"/>
      <c r="E62" s="12">
        <f t="shared" si="0"/>
        <v>0</v>
      </c>
      <c r="F62" s="11"/>
      <c r="G62" s="12"/>
      <c r="H62" s="12"/>
      <c r="I62" s="12"/>
    </row>
    <row r="63" spans="1:9" ht="14.25" hidden="1" x14ac:dyDescent="0.15">
      <c r="A63" s="1"/>
      <c r="B63" s="11" t="s">
        <v>103</v>
      </c>
      <c r="C63" s="12"/>
      <c r="D63" s="12"/>
      <c r="E63" s="12">
        <f t="shared" si="0"/>
        <v>0</v>
      </c>
      <c r="F63" s="11"/>
      <c r="G63" s="12"/>
      <c r="H63" s="12"/>
      <c r="I63" s="12"/>
    </row>
    <row r="64" spans="1:9" ht="14.25" hidden="1" x14ac:dyDescent="0.15">
      <c r="A64" s="1"/>
      <c r="B64" s="11" t="s">
        <v>104</v>
      </c>
      <c r="C64" s="12"/>
      <c r="D64" s="12"/>
      <c r="E64" s="12">
        <f t="shared" si="0"/>
        <v>0</v>
      </c>
      <c r="F64" s="11"/>
      <c r="G64" s="12"/>
      <c r="H64" s="12"/>
      <c r="I64" s="12"/>
    </row>
    <row r="65" spans="1:9" ht="14.25" hidden="1" x14ac:dyDescent="0.15">
      <c r="A65" s="1"/>
      <c r="B65" s="11" t="s">
        <v>105</v>
      </c>
      <c r="C65" s="12"/>
      <c r="D65" s="12"/>
      <c r="E65" s="12">
        <f t="shared" si="0"/>
        <v>0</v>
      </c>
      <c r="F65" s="11"/>
      <c r="G65" s="12"/>
      <c r="H65" s="12"/>
      <c r="I65" s="12"/>
    </row>
    <row r="66" spans="1:9" ht="14.25" hidden="1" x14ac:dyDescent="0.15">
      <c r="A66" s="1"/>
      <c r="B66" s="11" t="s">
        <v>106</v>
      </c>
      <c r="C66" s="12"/>
      <c r="D66" s="12"/>
      <c r="E66" s="12">
        <f t="shared" si="0"/>
        <v>0</v>
      </c>
      <c r="F66" s="13"/>
      <c r="G66" s="14"/>
      <c r="H66" s="14"/>
      <c r="I66" s="14"/>
    </row>
    <row r="67" spans="1:9" ht="14.25" x14ac:dyDescent="0.15">
      <c r="A67" s="1"/>
      <c r="B67" s="13" t="s">
        <v>40</v>
      </c>
      <c r="C67" s="14"/>
      <c r="D67" s="14"/>
      <c r="E67" s="14">
        <f t="shared" si="0"/>
        <v>0</v>
      </c>
      <c r="F67" s="7" t="s">
        <v>107</v>
      </c>
      <c r="G67" s="8">
        <f>+G43 +G47 +G48 +G52</f>
        <v>1058667</v>
      </c>
      <c r="H67" s="8">
        <f>+H43 +H47 +H48 +H52</f>
        <v>528540</v>
      </c>
      <c r="I67" s="8">
        <f t="shared" ref="I67:I68" si="4">G67-H67</f>
        <v>530127</v>
      </c>
    </row>
    <row r="68" spans="1:9" ht="14.25" x14ac:dyDescent="0.15">
      <c r="A68" s="1"/>
      <c r="B68" s="7" t="s">
        <v>108</v>
      </c>
      <c r="C68" s="8">
        <f>+C7 +C26</f>
        <v>1605867</v>
      </c>
      <c r="D68" s="8">
        <f>+D7 +D26</f>
        <v>1073640</v>
      </c>
      <c r="E68" s="8">
        <f>C68-D68</f>
        <v>532227</v>
      </c>
      <c r="F68" s="15" t="s">
        <v>109</v>
      </c>
      <c r="G68" s="16">
        <f>+G41 +G67</f>
        <v>1605867</v>
      </c>
      <c r="H68" s="16">
        <f>+H41 +H67</f>
        <v>1073640</v>
      </c>
      <c r="I68" s="16">
        <f t="shared" si="4"/>
        <v>532227</v>
      </c>
    </row>
  </sheetData>
  <mergeCells count="5">
    <mergeCell ref="B2:I2"/>
    <mergeCell ref="B3:I3"/>
    <mergeCell ref="B5:E5"/>
    <mergeCell ref="F5:I5"/>
    <mergeCell ref="F42:I42"/>
  </mergeCells>
  <phoneticPr fontId="2"/>
  <pageMargins left="0.70866141732283472" right="0.70866141732283472" top="0.55118110236220474" bottom="0" header="0.31496062992125984" footer="0.31496062992125984"/>
  <pageSetup paperSize="9" scale="7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84"/>
  <sheetViews>
    <sheetView workbookViewId="0">
      <selection activeCell="B3" sqref="B3:O3"/>
    </sheetView>
  </sheetViews>
  <sheetFormatPr defaultRowHeight="13.5" x14ac:dyDescent="0.15"/>
  <cols>
    <col min="1" max="1" width="2.875" customWidth="1"/>
    <col min="2" max="2" width="25" customWidth="1"/>
    <col min="3" max="15" width="15.625" customWidth="1"/>
  </cols>
  <sheetData>
    <row r="1" spans="2:15" ht="14.2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1" x14ac:dyDescent="0.15">
      <c r="B2" s="19" t="s">
        <v>143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"/>
      <c r="N2" s="2"/>
      <c r="O2" s="2" t="s">
        <v>149</v>
      </c>
    </row>
    <row r="3" spans="2:15" ht="21" x14ac:dyDescent="0.15">
      <c r="B3" s="36" t="s">
        <v>150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ht="14.25" x14ac:dyDescent="0.1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</row>
    <row r="5" spans="2:15" ht="21" x14ac:dyDescent="0.15">
      <c r="B5" s="37" t="s">
        <v>146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15.75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  <c r="O6" s="3" t="s">
        <v>147</v>
      </c>
    </row>
    <row r="7" spans="2:15" ht="14.25" x14ac:dyDescent="0.15">
      <c r="B7" s="25" t="s">
        <v>151</v>
      </c>
      <c r="C7" s="26" t="s">
        <v>152</v>
      </c>
      <c r="D7" s="26" t="s">
        <v>153</v>
      </c>
      <c r="E7" s="26" t="s">
        <v>154</v>
      </c>
      <c r="F7" s="26" t="s">
        <v>155</v>
      </c>
      <c r="G7" s="26" t="s">
        <v>156</v>
      </c>
      <c r="H7" s="26" t="s">
        <v>157</v>
      </c>
      <c r="I7" s="26" t="s">
        <v>158</v>
      </c>
      <c r="J7" s="26" t="s">
        <v>159</v>
      </c>
      <c r="K7" s="26" t="s">
        <v>160</v>
      </c>
      <c r="L7" s="26" t="s">
        <v>161</v>
      </c>
      <c r="M7" s="25" t="s">
        <v>162</v>
      </c>
      <c r="N7" s="25" t="s">
        <v>163</v>
      </c>
      <c r="O7" s="25" t="s">
        <v>164</v>
      </c>
    </row>
    <row r="8" spans="2:15" ht="14.25" x14ac:dyDescent="0.15">
      <c r="B8" s="6" t="s">
        <v>165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2:15" ht="14.25" x14ac:dyDescent="0.15">
      <c r="B9" s="28" t="s">
        <v>9</v>
      </c>
      <c r="C9" s="29">
        <f t="shared" ref="C9:L9" si="0">+C10+C11+C12+C13+C14+C15+C16+C17+C18+C19+C20+C21+C22-ABS(C23)</f>
        <v>44959877</v>
      </c>
      <c r="D9" s="29">
        <f t="shared" si="0"/>
        <v>13710238</v>
      </c>
      <c r="E9" s="29">
        <f t="shared" si="0"/>
        <v>6932340</v>
      </c>
      <c r="F9" s="29">
        <f t="shared" si="0"/>
        <v>6011563</v>
      </c>
      <c r="G9" s="29">
        <f t="shared" si="0"/>
        <v>5808702</v>
      </c>
      <c r="H9" s="29">
        <f t="shared" si="0"/>
        <v>13841575</v>
      </c>
      <c r="I9" s="29">
        <f t="shared" si="0"/>
        <v>8484390</v>
      </c>
      <c r="J9" s="29">
        <f t="shared" si="0"/>
        <v>5980373</v>
      </c>
      <c r="K9" s="29">
        <f t="shared" si="0"/>
        <v>15104251</v>
      </c>
      <c r="L9" s="29">
        <f t="shared" si="0"/>
        <v>1105865</v>
      </c>
      <c r="M9" s="29">
        <f t="shared" ref="M9:M72" si="1">+C9+D9+E9+F9+G9+H9+I9+J9+K9+L9</f>
        <v>121939174</v>
      </c>
      <c r="N9" s="29">
        <f>+N10+N11+N12+N13+N14+N15+N16+N17+N18+N19+N20+N21+N22-ABS(N23)</f>
        <v>0</v>
      </c>
      <c r="O9" s="29">
        <f t="shared" ref="O9:O72" si="2">M9-N9</f>
        <v>121939174</v>
      </c>
    </row>
    <row r="10" spans="2:15" ht="14.25" x14ac:dyDescent="0.15">
      <c r="B10" s="30" t="s">
        <v>11</v>
      </c>
      <c r="C10" s="31">
        <v>41970757</v>
      </c>
      <c r="D10" s="31">
        <v>6094440</v>
      </c>
      <c r="E10" s="31">
        <v>73013</v>
      </c>
      <c r="F10" s="31">
        <v>212194</v>
      </c>
      <c r="G10" s="31">
        <v>649394</v>
      </c>
      <c r="H10" s="31">
        <v>2551682</v>
      </c>
      <c r="I10" s="31">
        <v>1955333</v>
      </c>
      <c r="J10" s="31">
        <v>790119</v>
      </c>
      <c r="K10" s="31">
        <v>6213268</v>
      </c>
      <c r="L10" s="31">
        <v>106960</v>
      </c>
      <c r="M10" s="31">
        <f t="shared" si="1"/>
        <v>60617160</v>
      </c>
      <c r="N10" s="31"/>
      <c r="O10" s="31">
        <f t="shared" si="2"/>
        <v>60617160</v>
      </c>
    </row>
    <row r="11" spans="2:15" ht="14.25" x14ac:dyDescent="0.15">
      <c r="B11" s="32" t="s">
        <v>21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>
        <f t="shared" si="1"/>
        <v>0</v>
      </c>
      <c r="N11" s="33"/>
      <c r="O11" s="33">
        <f t="shared" si="2"/>
        <v>0</v>
      </c>
    </row>
    <row r="12" spans="2:15" ht="14.25" x14ac:dyDescent="0.15">
      <c r="B12" s="32" t="s">
        <v>23</v>
      </c>
      <c r="C12" s="33"/>
      <c r="D12" s="33">
        <v>7072445</v>
      </c>
      <c r="E12" s="33">
        <v>6275871</v>
      </c>
      <c r="F12" s="33">
        <v>5714927</v>
      </c>
      <c r="G12" s="33">
        <v>5139308</v>
      </c>
      <c r="H12" s="33">
        <v>9033012</v>
      </c>
      <c r="I12" s="33">
        <v>6156767</v>
      </c>
      <c r="J12" s="33">
        <v>4856301</v>
      </c>
      <c r="K12" s="33">
        <v>8400828</v>
      </c>
      <c r="L12" s="33">
        <v>962905</v>
      </c>
      <c r="M12" s="33">
        <f t="shared" si="1"/>
        <v>53612364</v>
      </c>
      <c r="N12" s="33"/>
      <c r="O12" s="33">
        <f t="shared" si="2"/>
        <v>53612364</v>
      </c>
    </row>
    <row r="13" spans="2:15" ht="14.25" x14ac:dyDescent="0.15">
      <c r="B13" s="32" t="s">
        <v>25</v>
      </c>
      <c r="C13" s="33"/>
      <c r="D13" s="33"/>
      <c r="E13" s="33"/>
      <c r="F13" s="33"/>
      <c r="G13" s="33"/>
      <c r="H13" s="33">
        <v>5520</v>
      </c>
      <c r="I13" s="33"/>
      <c r="J13" s="33">
        <v>71600</v>
      </c>
      <c r="K13" s="33"/>
      <c r="L13" s="33"/>
      <c r="M13" s="33">
        <f t="shared" si="1"/>
        <v>77120</v>
      </c>
      <c r="N13" s="33"/>
      <c r="O13" s="33">
        <f t="shared" si="2"/>
        <v>77120</v>
      </c>
    </row>
    <row r="14" spans="2:15" ht="14.25" x14ac:dyDescent="0.15">
      <c r="B14" s="32" t="s">
        <v>27</v>
      </c>
      <c r="C14" s="33">
        <v>2989120</v>
      </c>
      <c r="D14" s="33"/>
      <c r="E14" s="33"/>
      <c r="F14" s="33"/>
      <c r="G14" s="33"/>
      <c r="H14" s="33"/>
      <c r="I14" s="33"/>
      <c r="J14" s="33"/>
      <c r="K14" s="33"/>
      <c r="L14" s="33"/>
      <c r="M14" s="33">
        <f t="shared" si="1"/>
        <v>2989120</v>
      </c>
      <c r="N14" s="33"/>
      <c r="O14" s="33">
        <f t="shared" si="2"/>
        <v>2989120</v>
      </c>
    </row>
    <row r="15" spans="2:15" ht="14.25" x14ac:dyDescent="0.15">
      <c r="B15" s="32" t="s">
        <v>29</v>
      </c>
      <c r="C15" s="33"/>
      <c r="D15" s="33"/>
      <c r="E15" s="33">
        <v>399600</v>
      </c>
      <c r="F15" s="33"/>
      <c r="G15" s="33"/>
      <c r="H15" s="33">
        <v>225503</v>
      </c>
      <c r="I15" s="33">
        <v>112552</v>
      </c>
      <c r="J15" s="33">
        <v>150698</v>
      </c>
      <c r="K15" s="33">
        <v>18907</v>
      </c>
      <c r="L15" s="33"/>
      <c r="M15" s="33">
        <f t="shared" si="1"/>
        <v>907260</v>
      </c>
      <c r="N15" s="33"/>
      <c r="O15" s="33">
        <f t="shared" si="2"/>
        <v>907260</v>
      </c>
    </row>
    <row r="16" spans="2:15" ht="14.25" x14ac:dyDescent="0.15">
      <c r="B16" s="32" t="s">
        <v>31</v>
      </c>
      <c r="C16" s="33"/>
      <c r="D16" s="33">
        <v>355670</v>
      </c>
      <c r="E16" s="33">
        <v>109417</v>
      </c>
      <c r="F16" s="33">
        <v>62930</v>
      </c>
      <c r="G16" s="33"/>
      <c r="H16" s="33">
        <v>901026</v>
      </c>
      <c r="I16" s="33">
        <v>71512</v>
      </c>
      <c r="J16" s="33">
        <v>3255</v>
      </c>
      <c r="K16" s="33">
        <v>56140</v>
      </c>
      <c r="L16" s="33"/>
      <c r="M16" s="33">
        <f t="shared" si="1"/>
        <v>1559950</v>
      </c>
      <c r="N16" s="33"/>
      <c r="O16" s="33">
        <f t="shared" si="2"/>
        <v>1559950</v>
      </c>
    </row>
    <row r="17" spans="2:15" ht="14.25" x14ac:dyDescent="0.15">
      <c r="B17" s="32" t="s">
        <v>33</v>
      </c>
      <c r="C17" s="33"/>
      <c r="D17" s="33">
        <v>177683</v>
      </c>
      <c r="E17" s="33">
        <v>54439</v>
      </c>
      <c r="F17" s="33">
        <v>1512</v>
      </c>
      <c r="G17" s="33"/>
      <c r="H17" s="33">
        <v>522232</v>
      </c>
      <c r="I17" s="33">
        <v>128226</v>
      </c>
      <c r="J17" s="33"/>
      <c r="K17" s="33">
        <v>95108</v>
      </c>
      <c r="L17" s="33"/>
      <c r="M17" s="33">
        <f t="shared" si="1"/>
        <v>979200</v>
      </c>
      <c r="N17" s="33"/>
      <c r="O17" s="33">
        <f t="shared" si="2"/>
        <v>979200</v>
      </c>
    </row>
    <row r="18" spans="2:15" ht="14.25" x14ac:dyDescent="0.15">
      <c r="B18" s="32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>
        <f t="shared" si="1"/>
        <v>0</v>
      </c>
      <c r="N18" s="33"/>
      <c r="O18" s="33">
        <f t="shared" si="2"/>
        <v>0</v>
      </c>
    </row>
    <row r="19" spans="2:15" ht="14.25" x14ac:dyDescent="0.15">
      <c r="B19" s="32" t="s">
        <v>36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>
        <f t="shared" si="1"/>
        <v>0</v>
      </c>
      <c r="N19" s="33"/>
      <c r="O19" s="33">
        <f t="shared" si="2"/>
        <v>0</v>
      </c>
    </row>
    <row r="20" spans="2:15" ht="14.25" x14ac:dyDescent="0.15">
      <c r="B20" s="32" t="s">
        <v>37</v>
      </c>
      <c r="C20" s="33"/>
      <c r="D20" s="33"/>
      <c r="E20" s="33"/>
      <c r="F20" s="33"/>
      <c r="G20" s="33"/>
      <c r="H20" s="33">
        <v>557600</v>
      </c>
      <c r="I20" s="33">
        <v>30000</v>
      </c>
      <c r="J20" s="33">
        <v>108400</v>
      </c>
      <c r="K20" s="33"/>
      <c r="L20" s="33">
        <v>6000</v>
      </c>
      <c r="M20" s="33">
        <f t="shared" si="1"/>
        <v>702000</v>
      </c>
      <c r="N20" s="33"/>
      <c r="O20" s="33">
        <f t="shared" si="2"/>
        <v>702000</v>
      </c>
    </row>
    <row r="21" spans="2:15" ht="14.25" x14ac:dyDescent="0.15">
      <c r="B21" s="32" t="s">
        <v>38</v>
      </c>
      <c r="C21" s="33"/>
      <c r="D21" s="33">
        <v>10000</v>
      </c>
      <c r="E21" s="33">
        <v>20000</v>
      </c>
      <c r="F21" s="33">
        <v>20000</v>
      </c>
      <c r="G21" s="33">
        <v>20000</v>
      </c>
      <c r="H21" s="33">
        <v>45000</v>
      </c>
      <c r="I21" s="33">
        <v>30000</v>
      </c>
      <c r="J21" s="33"/>
      <c r="K21" s="33">
        <v>320000</v>
      </c>
      <c r="L21" s="33">
        <v>30000</v>
      </c>
      <c r="M21" s="33">
        <f t="shared" si="1"/>
        <v>495000</v>
      </c>
      <c r="N21" s="33"/>
      <c r="O21" s="33">
        <f t="shared" si="2"/>
        <v>495000</v>
      </c>
    </row>
    <row r="22" spans="2:15" ht="14.25" x14ac:dyDescent="0.15">
      <c r="B22" s="32" t="s">
        <v>39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>
        <f t="shared" si="1"/>
        <v>0</v>
      </c>
      <c r="N22" s="33"/>
      <c r="O22" s="33">
        <f t="shared" si="2"/>
        <v>0</v>
      </c>
    </row>
    <row r="23" spans="2:15" ht="14.25" x14ac:dyDescent="0.15">
      <c r="B23" s="34" t="s">
        <v>40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>
        <f t="shared" si="1"/>
        <v>0</v>
      </c>
      <c r="N23" s="35"/>
      <c r="O23" s="35">
        <f t="shared" si="2"/>
        <v>0</v>
      </c>
    </row>
    <row r="24" spans="2:15" ht="14.25" x14ac:dyDescent="0.15">
      <c r="B24" s="28" t="s">
        <v>41</v>
      </c>
      <c r="C24" s="29">
        <f t="shared" ref="C24:L24" si="3">+C25 +C31</f>
        <v>42032309</v>
      </c>
      <c r="D24" s="29">
        <f t="shared" si="3"/>
        <v>250629815</v>
      </c>
      <c r="E24" s="29">
        <f t="shared" si="3"/>
        <v>26429174</v>
      </c>
      <c r="F24" s="29">
        <f t="shared" si="3"/>
        <v>6325528</v>
      </c>
      <c r="G24" s="29">
        <f t="shared" si="3"/>
        <v>7869673</v>
      </c>
      <c r="H24" s="29">
        <f t="shared" si="3"/>
        <v>25813743</v>
      </c>
      <c r="I24" s="29">
        <f t="shared" si="3"/>
        <v>36456482</v>
      </c>
      <c r="J24" s="29">
        <f t="shared" si="3"/>
        <v>29497618</v>
      </c>
      <c r="K24" s="29">
        <f t="shared" si="3"/>
        <v>74829654</v>
      </c>
      <c r="L24" s="29">
        <f t="shared" si="3"/>
        <v>500002</v>
      </c>
      <c r="M24" s="29">
        <f t="shared" si="1"/>
        <v>500383998</v>
      </c>
      <c r="N24" s="29">
        <f>+N25 +N31</f>
        <v>0</v>
      </c>
      <c r="O24" s="29">
        <f t="shared" si="2"/>
        <v>500383998</v>
      </c>
    </row>
    <row r="25" spans="2:15" ht="14.25" x14ac:dyDescent="0.15">
      <c r="B25" s="28" t="s">
        <v>43</v>
      </c>
      <c r="C25" s="29">
        <f t="shared" ref="C25:L25" si="4">+C26+C27+C28+C29-ABS(C30)</f>
        <v>3000000</v>
      </c>
      <c r="D25" s="29">
        <f t="shared" si="4"/>
        <v>133115781</v>
      </c>
      <c r="E25" s="29">
        <f t="shared" si="4"/>
        <v>21139538</v>
      </c>
      <c r="F25" s="29">
        <f t="shared" si="4"/>
        <v>4993485</v>
      </c>
      <c r="G25" s="29">
        <f t="shared" si="4"/>
        <v>0</v>
      </c>
      <c r="H25" s="29">
        <f t="shared" si="4"/>
        <v>0</v>
      </c>
      <c r="I25" s="29">
        <f t="shared" si="4"/>
        <v>29882207</v>
      </c>
      <c r="J25" s="29">
        <f t="shared" si="4"/>
        <v>23461250</v>
      </c>
      <c r="K25" s="29">
        <f t="shared" si="4"/>
        <v>70925928</v>
      </c>
      <c r="L25" s="29">
        <f t="shared" si="4"/>
        <v>0</v>
      </c>
      <c r="M25" s="29">
        <f t="shared" si="1"/>
        <v>286518189</v>
      </c>
      <c r="N25" s="29">
        <f>+N26+N27+N28+N29-ABS(N30)</f>
        <v>0</v>
      </c>
      <c r="O25" s="29">
        <f t="shared" si="2"/>
        <v>286518189</v>
      </c>
    </row>
    <row r="26" spans="2:15" ht="14.25" x14ac:dyDescent="0.15">
      <c r="B26" s="30" t="s">
        <v>45</v>
      </c>
      <c r="C26" s="31"/>
      <c r="D26" s="31"/>
      <c r="E26" s="31"/>
      <c r="F26" s="31"/>
      <c r="G26" s="31"/>
      <c r="H26" s="31"/>
      <c r="I26" s="31"/>
      <c r="J26" s="31"/>
      <c r="K26" s="31">
        <v>57299000</v>
      </c>
      <c r="L26" s="31"/>
      <c r="M26" s="31">
        <f t="shared" si="1"/>
        <v>57299000</v>
      </c>
      <c r="N26" s="31"/>
      <c r="O26" s="31">
        <f t="shared" si="2"/>
        <v>57299000</v>
      </c>
    </row>
    <row r="27" spans="2:15" ht="14.25" x14ac:dyDescent="0.15">
      <c r="B27" s="32" t="s">
        <v>47</v>
      </c>
      <c r="C27" s="33"/>
      <c r="D27" s="33">
        <v>133115781</v>
      </c>
      <c r="E27" s="33">
        <v>21139538</v>
      </c>
      <c r="F27" s="33">
        <v>4993485</v>
      </c>
      <c r="G27" s="33"/>
      <c r="H27" s="33"/>
      <c r="I27" s="33">
        <v>29882207</v>
      </c>
      <c r="J27" s="33">
        <v>23461250</v>
      </c>
      <c r="K27" s="33">
        <v>13626928</v>
      </c>
      <c r="L27" s="33"/>
      <c r="M27" s="33">
        <f t="shared" si="1"/>
        <v>226219189</v>
      </c>
      <c r="N27" s="33"/>
      <c r="O27" s="33">
        <f t="shared" si="2"/>
        <v>226219189</v>
      </c>
    </row>
    <row r="28" spans="2:15" ht="14.25" x14ac:dyDescent="0.15">
      <c r="B28" s="32" t="s">
        <v>49</v>
      </c>
      <c r="C28" s="33">
        <v>3000000</v>
      </c>
      <c r="D28" s="33"/>
      <c r="E28" s="33"/>
      <c r="F28" s="33"/>
      <c r="G28" s="33"/>
      <c r="H28" s="33"/>
      <c r="I28" s="33"/>
      <c r="J28" s="33"/>
      <c r="K28" s="33"/>
      <c r="L28" s="33"/>
      <c r="M28" s="33">
        <f t="shared" si="1"/>
        <v>3000000</v>
      </c>
      <c r="N28" s="33"/>
      <c r="O28" s="33">
        <f t="shared" si="2"/>
        <v>3000000</v>
      </c>
    </row>
    <row r="29" spans="2:15" ht="14.25" x14ac:dyDescent="0.15">
      <c r="B29" s="32" t="s">
        <v>51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>
        <f t="shared" si="1"/>
        <v>0</v>
      </c>
      <c r="N29" s="33"/>
      <c r="O29" s="33">
        <f t="shared" si="2"/>
        <v>0</v>
      </c>
    </row>
    <row r="30" spans="2:15" ht="14.25" x14ac:dyDescent="0.15">
      <c r="B30" s="34" t="s">
        <v>53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>
        <f t="shared" si="1"/>
        <v>0</v>
      </c>
      <c r="N30" s="35"/>
      <c r="O30" s="35">
        <f t="shared" si="2"/>
        <v>0</v>
      </c>
    </row>
    <row r="31" spans="2:15" ht="14.25" x14ac:dyDescent="0.15">
      <c r="B31" s="28" t="s">
        <v>55</v>
      </c>
      <c r="C31" s="29">
        <f t="shared" ref="C31:L31" si="5">+C32+C33+C34+C35+C36+C37+C38+C39+C40+C41+C42+C43+C44-ABS(C45)</f>
        <v>39032309</v>
      </c>
      <c r="D31" s="29">
        <f t="shared" si="5"/>
        <v>117514034</v>
      </c>
      <c r="E31" s="29">
        <f t="shared" si="5"/>
        <v>5289636</v>
      </c>
      <c r="F31" s="29">
        <f t="shared" si="5"/>
        <v>1332043</v>
      </c>
      <c r="G31" s="29">
        <f t="shared" si="5"/>
        <v>7869673</v>
      </c>
      <c r="H31" s="29">
        <f t="shared" si="5"/>
        <v>25813743</v>
      </c>
      <c r="I31" s="29">
        <f t="shared" si="5"/>
        <v>6574275</v>
      </c>
      <c r="J31" s="29">
        <f t="shared" si="5"/>
        <v>6036368</v>
      </c>
      <c r="K31" s="29">
        <f t="shared" si="5"/>
        <v>3903726</v>
      </c>
      <c r="L31" s="29">
        <f t="shared" si="5"/>
        <v>500002</v>
      </c>
      <c r="M31" s="29">
        <f t="shared" si="1"/>
        <v>213865809</v>
      </c>
      <c r="N31" s="29">
        <f>+N32+N33+N34+N35+N36+N37+N38+N39+N40+N41+N42+N43+N44-ABS(N45)</f>
        <v>0</v>
      </c>
      <c r="O31" s="29">
        <f t="shared" si="2"/>
        <v>213865809</v>
      </c>
    </row>
    <row r="32" spans="2:15" ht="14.25" x14ac:dyDescent="0.15">
      <c r="B32" s="30" t="s">
        <v>45</v>
      </c>
      <c r="C32" s="31"/>
      <c r="D32" s="31">
        <v>100500000</v>
      </c>
      <c r="E32" s="31"/>
      <c r="F32" s="31"/>
      <c r="G32" s="31"/>
      <c r="H32" s="31"/>
      <c r="I32" s="31"/>
      <c r="J32" s="31"/>
      <c r="K32" s="31"/>
      <c r="L32" s="31"/>
      <c r="M32" s="31">
        <f t="shared" si="1"/>
        <v>100500000</v>
      </c>
      <c r="N32" s="31"/>
      <c r="O32" s="31">
        <f t="shared" si="2"/>
        <v>100500000</v>
      </c>
    </row>
    <row r="33" spans="2:15" ht="14.25" x14ac:dyDescent="0.15">
      <c r="B33" s="32" t="s">
        <v>47</v>
      </c>
      <c r="C33" s="33">
        <v>395959</v>
      </c>
      <c r="D33" s="33">
        <v>2393523</v>
      </c>
      <c r="E33" s="33"/>
      <c r="F33" s="33"/>
      <c r="G33" s="33"/>
      <c r="H33" s="33">
        <v>11839969</v>
      </c>
      <c r="I33" s="33">
        <v>4298727</v>
      </c>
      <c r="J33" s="33"/>
      <c r="K33" s="33"/>
      <c r="L33" s="33"/>
      <c r="M33" s="33">
        <f t="shared" si="1"/>
        <v>18928178</v>
      </c>
      <c r="N33" s="33"/>
      <c r="O33" s="33">
        <f t="shared" si="2"/>
        <v>18928178</v>
      </c>
    </row>
    <row r="34" spans="2:15" ht="14.25" x14ac:dyDescent="0.15">
      <c r="B34" s="32" t="s">
        <v>59</v>
      </c>
      <c r="C34" s="33"/>
      <c r="D34" s="33">
        <v>5998560</v>
      </c>
      <c r="E34" s="33">
        <v>155862</v>
      </c>
      <c r="F34" s="33">
        <v>83037</v>
      </c>
      <c r="G34" s="33"/>
      <c r="H34" s="33">
        <v>118121</v>
      </c>
      <c r="I34" s="33"/>
      <c r="J34" s="33"/>
      <c r="K34" s="33"/>
      <c r="L34" s="33"/>
      <c r="M34" s="33">
        <f t="shared" si="1"/>
        <v>6355580</v>
      </c>
      <c r="N34" s="33"/>
      <c r="O34" s="33">
        <f t="shared" si="2"/>
        <v>6355580</v>
      </c>
    </row>
    <row r="35" spans="2:15" ht="14.25" x14ac:dyDescent="0.15">
      <c r="B35" s="32" t="s">
        <v>61</v>
      </c>
      <c r="C35" s="33"/>
      <c r="D35" s="33">
        <v>3267048</v>
      </c>
      <c r="E35" s="33">
        <v>1</v>
      </c>
      <c r="F35" s="33">
        <v>1</v>
      </c>
      <c r="G35" s="33"/>
      <c r="H35" s="33">
        <v>3</v>
      </c>
      <c r="I35" s="33">
        <v>152121</v>
      </c>
      <c r="J35" s="33">
        <v>866096</v>
      </c>
      <c r="K35" s="33">
        <v>5</v>
      </c>
      <c r="L35" s="33">
        <v>1</v>
      </c>
      <c r="M35" s="33">
        <f t="shared" si="1"/>
        <v>4285276</v>
      </c>
      <c r="N35" s="33"/>
      <c r="O35" s="33">
        <f t="shared" si="2"/>
        <v>4285276</v>
      </c>
    </row>
    <row r="36" spans="2:15" ht="14.25" x14ac:dyDescent="0.15">
      <c r="B36" s="32" t="s">
        <v>63</v>
      </c>
      <c r="C36" s="33"/>
      <c r="D36" s="33">
        <v>1392721</v>
      </c>
      <c r="E36" s="33">
        <v>1131773</v>
      </c>
      <c r="F36" s="33">
        <v>472565</v>
      </c>
      <c r="G36" s="33">
        <v>81873</v>
      </c>
      <c r="H36" s="33">
        <v>2547050</v>
      </c>
      <c r="I36" s="33">
        <v>423427</v>
      </c>
      <c r="J36" s="33">
        <v>308272</v>
      </c>
      <c r="K36" s="33">
        <v>3903721</v>
      </c>
      <c r="L36" s="33">
        <v>1</v>
      </c>
      <c r="M36" s="33">
        <f t="shared" si="1"/>
        <v>10261403</v>
      </c>
      <c r="N36" s="33"/>
      <c r="O36" s="33">
        <f t="shared" si="2"/>
        <v>10261403</v>
      </c>
    </row>
    <row r="37" spans="2:15" ht="14.25" x14ac:dyDescent="0.15">
      <c r="B37" s="32" t="s">
        <v>65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>
        <f t="shared" si="1"/>
        <v>0</v>
      </c>
      <c r="N37" s="33"/>
      <c r="O37" s="33">
        <f t="shared" si="2"/>
        <v>0</v>
      </c>
    </row>
    <row r="38" spans="2:15" ht="14.25" x14ac:dyDescent="0.15">
      <c r="B38" s="32" t="s">
        <v>67</v>
      </c>
      <c r="C38" s="33">
        <v>19800</v>
      </c>
      <c r="D38" s="33"/>
      <c r="E38" s="33"/>
      <c r="F38" s="33">
        <v>76440</v>
      </c>
      <c r="G38" s="33"/>
      <c r="H38" s="33"/>
      <c r="I38" s="33"/>
      <c r="J38" s="33"/>
      <c r="K38" s="33"/>
      <c r="L38" s="33"/>
      <c r="M38" s="33">
        <f t="shared" si="1"/>
        <v>96240</v>
      </c>
      <c r="N38" s="33"/>
      <c r="O38" s="33">
        <f t="shared" si="2"/>
        <v>96240</v>
      </c>
    </row>
    <row r="39" spans="2:15" ht="14.25" x14ac:dyDescent="0.15">
      <c r="B39" s="32" t="s">
        <v>51</v>
      </c>
      <c r="C39" s="33">
        <v>200000</v>
      </c>
      <c r="D39" s="33"/>
      <c r="E39" s="33"/>
      <c r="F39" s="33"/>
      <c r="G39" s="33"/>
      <c r="H39" s="33"/>
      <c r="I39" s="33"/>
      <c r="J39" s="33"/>
      <c r="K39" s="33"/>
      <c r="L39" s="33"/>
      <c r="M39" s="33">
        <f t="shared" si="1"/>
        <v>200000</v>
      </c>
      <c r="N39" s="33"/>
      <c r="O39" s="33">
        <f t="shared" si="2"/>
        <v>200000</v>
      </c>
    </row>
    <row r="40" spans="2:15" ht="14.25" x14ac:dyDescent="0.15">
      <c r="B40" s="32" t="s">
        <v>72</v>
      </c>
      <c r="C40" s="33"/>
      <c r="D40" s="33"/>
      <c r="E40" s="33"/>
      <c r="F40" s="33"/>
      <c r="G40" s="33"/>
      <c r="H40" s="33">
        <v>4612000</v>
      </c>
      <c r="I40" s="33"/>
      <c r="J40" s="33">
        <v>1807000</v>
      </c>
      <c r="K40" s="33"/>
      <c r="L40" s="33"/>
      <c r="M40" s="33">
        <f t="shared" si="1"/>
        <v>6419000</v>
      </c>
      <c r="N40" s="33"/>
      <c r="O40" s="33">
        <f t="shared" si="2"/>
        <v>6419000</v>
      </c>
    </row>
    <row r="41" spans="2:15" ht="14.25" x14ac:dyDescent="0.15">
      <c r="B41" s="32" t="s">
        <v>78</v>
      </c>
      <c r="C41" s="33"/>
      <c r="D41" s="33"/>
      <c r="E41" s="33"/>
      <c r="F41" s="33"/>
      <c r="G41" s="33"/>
      <c r="H41" s="33">
        <v>132000</v>
      </c>
      <c r="I41" s="33"/>
      <c r="J41" s="33"/>
      <c r="K41" s="33"/>
      <c r="L41" s="33"/>
      <c r="M41" s="33">
        <f t="shared" si="1"/>
        <v>132000</v>
      </c>
      <c r="N41" s="33"/>
      <c r="O41" s="33">
        <f t="shared" si="2"/>
        <v>132000</v>
      </c>
    </row>
    <row r="42" spans="2:15" ht="14.25" x14ac:dyDescent="0.15">
      <c r="B42" s="32" t="s">
        <v>80</v>
      </c>
      <c r="C42" s="33"/>
      <c r="D42" s="33">
        <v>3962182</v>
      </c>
      <c r="E42" s="33">
        <v>4002000</v>
      </c>
      <c r="F42" s="33">
        <v>700000</v>
      </c>
      <c r="G42" s="33">
        <v>7787800</v>
      </c>
      <c r="H42" s="33">
        <v>6564600</v>
      </c>
      <c r="I42" s="33">
        <v>1700000</v>
      </c>
      <c r="J42" s="33">
        <v>3055000</v>
      </c>
      <c r="K42" s="33"/>
      <c r="L42" s="33">
        <v>500000</v>
      </c>
      <c r="M42" s="33">
        <f t="shared" si="1"/>
        <v>28271582</v>
      </c>
      <c r="N42" s="33"/>
      <c r="O42" s="33">
        <f t="shared" si="2"/>
        <v>28271582</v>
      </c>
    </row>
    <row r="43" spans="2:15" ht="14.25" x14ac:dyDescent="0.15">
      <c r="B43" s="32" t="s">
        <v>100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>
        <f t="shared" si="1"/>
        <v>0</v>
      </c>
      <c r="N43" s="33"/>
      <c r="O43" s="33">
        <f t="shared" si="2"/>
        <v>0</v>
      </c>
    </row>
    <row r="44" spans="2:15" ht="14.25" x14ac:dyDescent="0.15">
      <c r="B44" s="32" t="s">
        <v>101</v>
      </c>
      <c r="C44" s="33">
        <v>38416550</v>
      </c>
      <c r="D44" s="33"/>
      <c r="E44" s="33"/>
      <c r="F44" s="33"/>
      <c r="G44" s="33"/>
      <c r="H44" s="33"/>
      <c r="I44" s="33"/>
      <c r="J44" s="33"/>
      <c r="K44" s="33"/>
      <c r="L44" s="33"/>
      <c r="M44" s="33">
        <f t="shared" si="1"/>
        <v>38416550</v>
      </c>
      <c r="N44" s="33"/>
      <c r="O44" s="33">
        <f t="shared" si="2"/>
        <v>38416550</v>
      </c>
    </row>
    <row r="45" spans="2:15" ht="14.25" x14ac:dyDescent="0.15">
      <c r="B45" s="34" t="s">
        <v>40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>
        <f t="shared" si="1"/>
        <v>0</v>
      </c>
      <c r="N45" s="35"/>
      <c r="O45" s="35">
        <f t="shared" si="2"/>
        <v>0</v>
      </c>
    </row>
    <row r="46" spans="2:15" ht="14.25" x14ac:dyDescent="0.15">
      <c r="B46" s="28" t="s">
        <v>108</v>
      </c>
      <c r="C46" s="29">
        <f t="shared" ref="C46:L46" si="6">+C9 +C24</f>
        <v>86992186</v>
      </c>
      <c r="D46" s="29">
        <f t="shared" si="6"/>
        <v>264340053</v>
      </c>
      <c r="E46" s="29">
        <f t="shared" si="6"/>
        <v>33361514</v>
      </c>
      <c r="F46" s="29">
        <f t="shared" si="6"/>
        <v>12337091</v>
      </c>
      <c r="G46" s="29">
        <f t="shared" si="6"/>
        <v>13678375</v>
      </c>
      <c r="H46" s="29">
        <f t="shared" si="6"/>
        <v>39655318</v>
      </c>
      <c r="I46" s="29">
        <f t="shared" si="6"/>
        <v>44940872</v>
      </c>
      <c r="J46" s="29">
        <f t="shared" si="6"/>
        <v>35477991</v>
      </c>
      <c r="K46" s="29">
        <f t="shared" si="6"/>
        <v>89933905</v>
      </c>
      <c r="L46" s="29">
        <f t="shared" si="6"/>
        <v>1605867</v>
      </c>
      <c r="M46" s="29">
        <f t="shared" si="1"/>
        <v>622323172</v>
      </c>
      <c r="N46" s="29">
        <f>+N9 +N24</f>
        <v>0</v>
      </c>
      <c r="O46" s="29">
        <f t="shared" si="2"/>
        <v>622323172</v>
      </c>
    </row>
    <row r="47" spans="2:15" ht="14.25" x14ac:dyDescent="0.15">
      <c r="B47" s="6" t="s">
        <v>166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5" ht="14.25" x14ac:dyDescent="0.15">
      <c r="B48" s="28" t="s">
        <v>10</v>
      </c>
      <c r="C48" s="29">
        <f t="shared" ref="C48:L48" si="7">+C49+C50+C51+C52+C53+C54+C55+C56+C57</f>
        <v>18726929</v>
      </c>
      <c r="D48" s="29">
        <f t="shared" si="7"/>
        <v>12463304</v>
      </c>
      <c r="E48" s="29">
        <f t="shared" si="7"/>
        <v>1565926</v>
      </c>
      <c r="F48" s="29">
        <f t="shared" si="7"/>
        <v>1580649</v>
      </c>
      <c r="G48" s="29">
        <f t="shared" si="7"/>
        <v>1392971</v>
      </c>
      <c r="H48" s="29">
        <f t="shared" si="7"/>
        <v>2448165</v>
      </c>
      <c r="I48" s="29">
        <f t="shared" si="7"/>
        <v>1635041</v>
      </c>
      <c r="J48" s="29">
        <f t="shared" si="7"/>
        <v>1442893</v>
      </c>
      <c r="K48" s="29">
        <f t="shared" si="7"/>
        <v>5718772</v>
      </c>
      <c r="L48" s="29">
        <f t="shared" si="7"/>
        <v>547200</v>
      </c>
      <c r="M48" s="29">
        <f t="shared" si="1"/>
        <v>47521850</v>
      </c>
      <c r="N48" s="29">
        <f>+N49+N50+N51+N52+N53+N54+N55+N56+N57</f>
        <v>0</v>
      </c>
      <c r="O48" s="29">
        <f t="shared" si="2"/>
        <v>47521850</v>
      </c>
    </row>
    <row r="49" spans="2:15" ht="14.25" x14ac:dyDescent="0.15">
      <c r="B49" s="30" t="s">
        <v>12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>
        <f t="shared" si="1"/>
        <v>0</v>
      </c>
      <c r="N49" s="31"/>
      <c r="O49" s="31">
        <f t="shared" si="2"/>
        <v>0</v>
      </c>
    </row>
    <row r="50" spans="2:15" ht="14.25" x14ac:dyDescent="0.15">
      <c r="B50" s="32" t="s">
        <v>14</v>
      </c>
      <c r="C50" s="33"/>
      <c r="D50" s="33">
        <v>6297</v>
      </c>
      <c r="E50" s="33">
        <v>6004</v>
      </c>
      <c r="F50" s="33"/>
      <c r="G50" s="33"/>
      <c r="H50" s="33">
        <v>8479</v>
      </c>
      <c r="I50" s="33">
        <v>10360</v>
      </c>
      <c r="J50" s="33">
        <v>3091</v>
      </c>
      <c r="K50" s="33"/>
      <c r="L50" s="33"/>
      <c r="M50" s="33">
        <f t="shared" si="1"/>
        <v>34231</v>
      </c>
      <c r="N50" s="33"/>
      <c r="O50" s="33">
        <f t="shared" si="2"/>
        <v>34231</v>
      </c>
    </row>
    <row r="51" spans="2:15" ht="14.25" x14ac:dyDescent="0.15">
      <c r="B51" s="32" t="s">
        <v>16</v>
      </c>
      <c r="C51" s="33"/>
      <c r="D51" s="33">
        <v>9984000</v>
      </c>
      <c r="E51" s="33"/>
      <c r="F51" s="33"/>
      <c r="G51" s="33"/>
      <c r="H51" s="33"/>
      <c r="I51" s="33"/>
      <c r="J51" s="33"/>
      <c r="K51" s="33">
        <v>2745000</v>
      </c>
      <c r="L51" s="33"/>
      <c r="M51" s="33">
        <f t="shared" si="1"/>
        <v>12729000</v>
      </c>
      <c r="N51" s="33"/>
      <c r="O51" s="33">
        <f t="shared" si="2"/>
        <v>12729000</v>
      </c>
    </row>
    <row r="52" spans="2:15" ht="14.25" x14ac:dyDescent="0.15">
      <c r="B52" s="32" t="s">
        <v>24</v>
      </c>
      <c r="C52" s="33">
        <v>2339813</v>
      </c>
      <c r="D52" s="33"/>
      <c r="E52" s="33"/>
      <c r="F52" s="33"/>
      <c r="G52" s="33"/>
      <c r="H52" s="33"/>
      <c r="I52" s="33">
        <v>2180</v>
      </c>
      <c r="J52" s="33"/>
      <c r="K52" s="33"/>
      <c r="L52" s="33"/>
      <c r="M52" s="33">
        <f t="shared" si="1"/>
        <v>2341993</v>
      </c>
      <c r="N52" s="33"/>
      <c r="O52" s="33">
        <f t="shared" si="2"/>
        <v>2341993</v>
      </c>
    </row>
    <row r="53" spans="2:15" ht="14.25" x14ac:dyDescent="0.15">
      <c r="B53" s="32" t="s">
        <v>26</v>
      </c>
      <c r="C53" s="33">
        <v>44066</v>
      </c>
      <c r="D53" s="33"/>
      <c r="E53" s="33"/>
      <c r="F53" s="33"/>
      <c r="G53" s="33"/>
      <c r="H53" s="33">
        <v>6510</v>
      </c>
      <c r="I53" s="33"/>
      <c r="J53" s="33"/>
      <c r="K53" s="33"/>
      <c r="L53" s="33"/>
      <c r="M53" s="33">
        <f t="shared" si="1"/>
        <v>50576</v>
      </c>
      <c r="N53" s="33"/>
      <c r="O53" s="33">
        <f t="shared" si="2"/>
        <v>50576</v>
      </c>
    </row>
    <row r="54" spans="2:15" ht="14.25" x14ac:dyDescent="0.15">
      <c r="B54" s="32" t="s">
        <v>28</v>
      </c>
      <c r="C54" s="33">
        <v>2770665</v>
      </c>
      <c r="D54" s="33"/>
      <c r="E54" s="33"/>
      <c r="F54" s="33"/>
      <c r="G54" s="33"/>
      <c r="H54" s="33"/>
      <c r="I54" s="33"/>
      <c r="J54" s="33"/>
      <c r="K54" s="33"/>
      <c r="L54" s="33"/>
      <c r="M54" s="33">
        <f t="shared" si="1"/>
        <v>2770665</v>
      </c>
      <c r="N54" s="33"/>
      <c r="O54" s="33">
        <f t="shared" si="2"/>
        <v>2770665</v>
      </c>
    </row>
    <row r="55" spans="2:15" ht="14.25" x14ac:dyDescent="0.15">
      <c r="B55" s="32" t="s">
        <v>30</v>
      </c>
      <c r="C55" s="33">
        <v>664800</v>
      </c>
      <c r="D55" s="33">
        <v>2456700</v>
      </c>
      <c r="E55" s="33">
        <v>1514800</v>
      </c>
      <c r="F55" s="33">
        <v>1556600</v>
      </c>
      <c r="G55" s="33">
        <v>1371800</v>
      </c>
      <c r="H55" s="33">
        <v>2308200</v>
      </c>
      <c r="I55" s="33">
        <v>1532200</v>
      </c>
      <c r="J55" s="33">
        <v>1399700</v>
      </c>
      <c r="K55" s="33">
        <v>2717400</v>
      </c>
      <c r="L55" s="33">
        <v>547200</v>
      </c>
      <c r="M55" s="33">
        <f t="shared" si="1"/>
        <v>16069400</v>
      </c>
      <c r="N55" s="33"/>
      <c r="O55" s="33">
        <f t="shared" si="2"/>
        <v>16069400</v>
      </c>
    </row>
    <row r="56" spans="2:15" ht="14.25" x14ac:dyDescent="0.15">
      <c r="B56" s="32" t="s">
        <v>32</v>
      </c>
      <c r="C56" s="33">
        <v>12907585</v>
      </c>
      <c r="D56" s="33"/>
      <c r="E56" s="33"/>
      <c r="F56" s="33"/>
      <c r="G56" s="33"/>
      <c r="H56" s="33"/>
      <c r="I56" s="33"/>
      <c r="J56" s="33"/>
      <c r="K56" s="33"/>
      <c r="L56" s="33"/>
      <c r="M56" s="33">
        <f t="shared" si="1"/>
        <v>12907585</v>
      </c>
      <c r="N56" s="33"/>
      <c r="O56" s="33">
        <f t="shared" si="2"/>
        <v>12907585</v>
      </c>
    </row>
    <row r="57" spans="2:15" ht="14.25" x14ac:dyDescent="0.15">
      <c r="B57" s="34" t="s">
        <v>34</v>
      </c>
      <c r="C57" s="35"/>
      <c r="D57" s="35">
        <v>16307</v>
      </c>
      <c r="E57" s="35">
        <v>45122</v>
      </c>
      <c r="F57" s="35">
        <v>24049</v>
      </c>
      <c r="G57" s="35">
        <v>21171</v>
      </c>
      <c r="H57" s="35">
        <v>124976</v>
      </c>
      <c r="I57" s="35">
        <v>90301</v>
      </c>
      <c r="J57" s="35">
        <v>40102</v>
      </c>
      <c r="K57" s="35">
        <v>256372</v>
      </c>
      <c r="L57" s="35"/>
      <c r="M57" s="35">
        <f t="shared" si="1"/>
        <v>618400</v>
      </c>
      <c r="N57" s="35"/>
      <c r="O57" s="35">
        <f t="shared" si="2"/>
        <v>618400</v>
      </c>
    </row>
    <row r="58" spans="2:15" ht="14.25" x14ac:dyDescent="0.15">
      <c r="B58" s="28" t="s">
        <v>42</v>
      </c>
      <c r="C58" s="29">
        <f t="shared" ref="C58:L58" si="8">+C59+C60+C61+C62+C63+C64+C65+C66+C67+C68+C69</f>
        <v>0</v>
      </c>
      <c r="D58" s="29">
        <f t="shared" si="8"/>
        <v>146930000</v>
      </c>
      <c r="E58" s="29">
        <f t="shared" si="8"/>
        <v>0</v>
      </c>
      <c r="F58" s="29">
        <f t="shared" si="8"/>
        <v>0</v>
      </c>
      <c r="G58" s="29">
        <f t="shared" si="8"/>
        <v>0</v>
      </c>
      <c r="H58" s="29">
        <f t="shared" si="8"/>
        <v>0</v>
      </c>
      <c r="I58" s="29">
        <f t="shared" si="8"/>
        <v>0</v>
      </c>
      <c r="J58" s="29">
        <f t="shared" si="8"/>
        <v>0</v>
      </c>
      <c r="K58" s="29">
        <f t="shared" si="8"/>
        <v>0</v>
      </c>
      <c r="L58" s="29">
        <f t="shared" si="8"/>
        <v>0</v>
      </c>
      <c r="M58" s="29">
        <f t="shared" si="1"/>
        <v>146930000</v>
      </c>
      <c r="N58" s="29">
        <f>+N59+N60+N61+N62+N63+N64+N65+N66+N67+N68+N69</f>
        <v>0</v>
      </c>
      <c r="O58" s="29">
        <f t="shared" si="2"/>
        <v>146930000</v>
      </c>
    </row>
    <row r="59" spans="2:15" ht="14.25" x14ac:dyDescent="0.15">
      <c r="B59" s="30" t="s">
        <v>44</v>
      </c>
      <c r="C59" s="31"/>
      <c r="D59" s="31">
        <v>146930000</v>
      </c>
      <c r="E59" s="31"/>
      <c r="F59" s="31"/>
      <c r="G59" s="31"/>
      <c r="H59" s="31"/>
      <c r="I59" s="31"/>
      <c r="J59" s="31"/>
      <c r="K59" s="31"/>
      <c r="L59" s="31"/>
      <c r="M59" s="31">
        <f t="shared" si="1"/>
        <v>146930000</v>
      </c>
      <c r="N59" s="31"/>
      <c r="O59" s="31">
        <f t="shared" si="2"/>
        <v>146930000</v>
      </c>
    </row>
    <row r="60" spans="2:15" ht="14.25" hidden="1" x14ac:dyDescent="0.15">
      <c r="B60" s="32" t="s">
        <v>52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>
        <f t="shared" si="1"/>
        <v>0</v>
      </c>
      <c r="N60" s="33"/>
      <c r="O60" s="33">
        <f t="shared" si="2"/>
        <v>0</v>
      </c>
    </row>
    <row r="61" spans="2:15" ht="14.25" hidden="1" x14ac:dyDescent="0.15">
      <c r="B61" s="32" t="s">
        <v>54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>
        <f t="shared" si="1"/>
        <v>0</v>
      </c>
      <c r="N61" s="33"/>
      <c r="O61" s="33">
        <f t="shared" si="2"/>
        <v>0</v>
      </c>
    </row>
    <row r="62" spans="2:15" ht="14.25" hidden="1" x14ac:dyDescent="0.15">
      <c r="B62" s="32" t="s">
        <v>56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>
        <f t="shared" si="1"/>
        <v>0</v>
      </c>
      <c r="N62" s="33"/>
      <c r="O62" s="33">
        <f t="shared" si="2"/>
        <v>0</v>
      </c>
    </row>
    <row r="63" spans="2:15" ht="14.25" hidden="1" x14ac:dyDescent="0.15">
      <c r="B63" s="32" t="s">
        <v>57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>
        <f t="shared" si="1"/>
        <v>0</v>
      </c>
      <c r="N63" s="33"/>
      <c r="O63" s="33">
        <f t="shared" si="2"/>
        <v>0</v>
      </c>
    </row>
    <row r="64" spans="2:15" ht="14.25" hidden="1" x14ac:dyDescent="0.15">
      <c r="B64" s="32" t="s">
        <v>58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>
        <f t="shared" si="1"/>
        <v>0</v>
      </c>
      <c r="N64" s="33"/>
      <c r="O64" s="33">
        <f t="shared" si="2"/>
        <v>0</v>
      </c>
    </row>
    <row r="65" spans="2:15" ht="14.25" hidden="1" x14ac:dyDescent="0.15">
      <c r="B65" s="32" t="s">
        <v>60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>
        <f t="shared" si="1"/>
        <v>0</v>
      </c>
      <c r="N65" s="33"/>
      <c r="O65" s="33">
        <f t="shared" si="2"/>
        <v>0</v>
      </c>
    </row>
    <row r="66" spans="2:15" ht="14.25" hidden="1" x14ac:dyDescent="0.15">
      <c r="B66" s="32" t="s">
        <v>62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>
        <f t="shared" si="1"/>
        <v>0</v>
      </c>
      <c r="N66" s="33"/>
      <c r="O66" s="33">
        <f t="shared" si="2"/>
        <v>0</v>
      </c>
    </row>
    <row r="67" spans="2:15" ht="14.25" hidden="1" x14ac:dyDescent="0.15">
      <c r="B67" s="32" t="s">
        <v>64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>
        <f t="shared" si="1"/>
        <v>0</v>
      </c>
      <c r="N67" s="33"/>
      <c r="O67" s="33">
        <f t="shared" si="2"/>
        <v>0</v>
      </c>
    </row>
    <row r="68" spans="2:15" ht="14.25" hidden="1" x14ac:dyDescent="0.15">
      <c r="B68" s="32" t="s">
        <v>66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>
        <f t="shared" si="1"/>
        <v>0</v>
      </c>
      <c r="N68" s="33"/>
      <c r="O68" s="33">
        <f t="shared" si="2"/>
        <v>0</v>
      </c>
    </row>
    <row r="69" spans="2:15" ht="14.25" hidden="1" x14ac:dyDescent="0.15">
      <c r="B69" s="34" t="s">
        <v>68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>
        <f t="shared" si="1"/>
        <v>0</v>
      </c>
      <c r="N69" s="35"/>
      <c r="O69" s="35">
        <f t="shared" si="2"/>
        <v>0</v>
      </c>
    </row>
    <row r="70" spans="2:15" ht="14.25" x14ac:dyDescent="0.15">
      <c r="B70" s="28" t="s">
        <v>69</v>
      </c>
      <c r="C70" s="29">
        <f t="shared" ref="C70:L70" si="9">+C48 +C58</f>
        <v>18726929</v>
      </c>
      <c r="D70" s="29">
        <f t="shared" si="9"/>
        <v>159393304</v>
      </c>
      <c r="E70" s="29">
        <f t="shared" si="9"/>
        <v>1565926</v>
      </c>
      <c r="F70" s="29">
        <f t="shared" si="9"/>
        <v>1580649</v>
      </c>
      <c r="G70" s="29">
        <f t="shared" si="9"/>
        <v>1392971</v>
      </c>
      <c r="H70" s="29">
        <f t="shared" si="9"/>
        <v>2448165</v>
      </c>
      <c r="I70" s="29">
        <f t="shared" si="9"/>
        <v>1635041</v>
      </c>
      <c r="J70" s="29">
        <f t="shared" si="9"/>
        <v>1442893</v>
      </c>
      <c r="K70" s="29">
        <f t="shared" si="9"/>
        <v>5718772</v>
      </c>
      <c r="L70" s="29">
        <f t="shared" si="9"/>
        <v>547200</v>
      </c>
      <c r="M70" s="29">
        <f t="shared" si="1"/>
        <v>194451850</v>
      </c>
      <c r="N70" s="29">
        <f>+N48 +N58</f>
        <v>0</v>
      </c>
      <c r="O70" s="29">
        <f t="shared" si="2"/>
        <v>194451850</v>
      </c>
    </row>
    <row r="71" spans="2:15" ht="14.25" x14ac:dyDescent="0.15">
      <c r="B71" s="6" t="s">
        <v>71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2:15" ht="14.25" x14ac:dyDescent="0.15">
      <c r="B72" s="30" t="s">
        <v>73</v>
      </c>
      <c r="C72" s="31">
        <f t="shared" ref="C72:L72" si="10">+C73+C74+C75</f>
        <v>10000000</v>
      </c>
      <c r="D72" s="31">
        <f t="shared" si="10"/>
        <v>9575899</v>
      </c>
      <c r="E72" s="31">
        <f t="shared" si="10"/>
        <v>8167525</v>
      </c>
      <c r="F72" s="31">
        <f t="shared" si="10"/>
        <v>11578914</v>
      </c>
      <c r="G72" s="31">
        <f t="shared" si="10"/>
        <v>353910</v>
      </c>
      <c r="H72" s="31">
        <f t="shared" si="10"/>
        <v>10583944</v>
      </c>
      <c r="I72" s="31">
        <f t="shared" si="10"/>
        <v>45740562</v>
      </c>
      <c r="J72" s="31">
        <f t="shared" si="10"/>
        <v>37318261</v>
      </c>
      <c r="K72" s="31">
        <f t="shared" si="10"/>
        <v>20363201</v>
      </c>
      <c r="L72" s="31">
        <f t="shared" si="10"/>
        <v>0</v>
      </c>
      <c r="M72" s="31">
        <f t="shared" si="1"/>
        <v>153682216</v>
      </c>
      <c r="N72" s="31">
        <f>+N73+N74+N75</f>
        <v>0</v>
      </c>
      <c r="O72" s="31">
        <f t="shared" si="2"/>
        <v>153682216</v>
      </c>
    </row>
    <row r="73" spans="2:15" ht="14.25" x14ac:dyDescent="0.15">
      <c r="B73" s="32" t="s">
        <v>75</v>
      </c>
      <c r="C73" s="33">
        <v>3000000</v>
      </c>
      <c r="D73" s="33">
        <v>7509249</v>
      </c>
      <c r="E73" s="33">
        <v>5902685</v>
      </c>
      <c r="F73" s="33">
        <v>9370399</v>
      </c>
      <c r="G73" s="33"/>
      <c r="H73" s="33">
        <v>7031675</v>
      </c>
      <c r="I73" s="33">
        <v>41705804</v>
      </c>
      <c r="J73" s="33">
        <v>33118646</v>
      </c>
      <c r="K73" s="33">
        <v>16000000</v>
      </c>
      <c r="L73" s="33"/>
      <c r="M73" s="33">
        <f t="shared" ref="M73:M84" si="11">+C73+D73+E73+F73+G73+H73+I73+J73+K73+L73</f>
        <v>123638458</v>
      </c>
      <c r="N73" s="33"/>
      <c r="O73" s="33">
        <f t="shared" ref="O73:O84" si="12">M73-N73</f>
        <v>123638458</v>
      </c>
    </row>
    <row r="74" spans="2:15" ht="14.25" x14ac:dyDescent="0.15">
      <c r="B74" s="32" t="s">
        <v>77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>
        <f t="shared" si="11"/>
        <v>0</v>
      </c>
      <c r="N74" s="33"/>
      <c r="O74" s="33">
        <f t="shared" si="12"/>
        <v>0</v>
      </c>
    </row>
    <row r="75" spans="2:15" ht="14.25" x14ac:dyDescent="0.15">
      <c r="B75" s="32" t="s">
        <v>79</v>
      </c>
      <c r="C75" s="33">
        <v>7000000</v>
      </c>
      <c r="D75" s="33">
        <v>2066650</v>
      </c>
      <c r="E75" s="33">
        <v>2264840</v>
      </c>
      <c r="F75" s="33">
        <v>2208515</v>
      </c>
      <c r="G75" s="33">
        <v>353910</v>
      </c>
      <c r="H75" s="33">
        <v>3552269</v>
      </c>
      <c r="I75" s="33">
        <v>4034758</v>
      </c>
      <c r="J75" s="33">
        <v>4199615</v>
      </c>
      <c r="K75" s="33">
        <v>4363201</v>
      </c>
      <c r="L75" s="33"/>
      <c r="M75" s="33">
        <f t="shared" si="11"/>
        <v>30043758</v>
      </c>
      <c r="N75" s="33"/>
      <c r="O75" s="33">
        <f t="shared" si="12"/>
        <v>30043758</v>
      </c>
    </row>
    <row r="76" spans="2:15" ht="14.25" x14ac:dyDescent="0.15">
      <c r="B76" s="32" t="s">
        <v>81</v>
      </c>
      <c r="C76" s="33"/>
      <c r="D76" s="33">
        <v>1751776</v>
      </c>
      <c r="E76" s="33">
        <v>15497233</v>
      </c>
      <c r="F76" s="33">
        <v>472241</v>
      </c>
      <c r="G76" s="33"/>
      <c r="H76" s="33">
        <v>451809</v>
      </c>
      <c r="I76" s="33">
        <v>700441</v>
      </c>
      <c r="J76" s="33">
        <v>604581</v>
      </c>
      <c r="K76" s="33">
        <v>2194969</v>
      </c>
      <c r="L76" s="33"/>
      <c r="M76" s="33">
        <f t="shared" si="11"/>
        <v>21673050</v>
      </c>
      <c r="N76" s="33"/>
      <c r="O76" s="33">
        <f t="shared" si="12"/>
        <v>21673050</v>
      </c>
    </row>
    <row r="77" spans="2:15" ht="14.25" x14ac:dyDescent="0.15">
      <c r="B77" s="32" t="s">
        <v>83</v>
      </c>
      <c r="C77" s="33">
        <f t="shared" ref="C77:L77" si="13">+C78+C79+C80</f>
        <v>38416550</v>
      </c>
      <c r="D77" s="33">
        <f t="shared" si="13"/>
        <v>3962182</v>
      </c>
      <c r="E77" s="33">
        <f t="shared" si="13"/>
        <v>4002000</v>
      </c>
      <c r="F77" s="33">
        <f t="shared" si="13"/>
        <v>700000</v>
      </c>
      <c r="G77" s="33">
        <f t="shared" si="13"/>
        <v>7787800</v>
      </c>
      <c r="H77" s="33">
        <f t="shared" si="13"/>
        <v>6564600</v>
      </c>
      <c r="I77" s="33">
        <f t="shared" si="13"/>
        <v>1700000</v>
      </c>
      <c r="J77" s="33">
        <f t="shared" si="13"/>
        <v>3055000</v>
      </c>
      <c r="K77" s="33">
        <f t="shared" si="13"/>
        <v>0</v>
      </c>
      <c r="L77" s="33">
        <f t="shared" si="13"/>
        <v>500000</v>
      </c>
      <c r="M77" s="33">
        <f t="shared" si="11"/>
        <v>66688132</v>
      </c>
      <c r="N77" s="33">
        <f>+N78+N79+N80</f>
        <v>0</v>
      </c>
      <c r="O77" s="33">
        <f t="shared" si="12"/>
        <v>66688132</v>
      </c>
    </row>
    <row r="78" spans="2:15" ht="14.25" x14ac:dyDescent="0.15">
      <c r="B78" s="32" t="s">
        <v>85</v>
      </c>
      <c r="C78" s="33"/>
      <c r="D78" s="33">
        <v>3962182</v>
      </c>
      <c r="E78" s="33">
        <v>4002000</v>
      </c>
      <c r="F78" s="33">
        <v>700000</v>
      </c>
      <c r="G78" s="33">
        <v>7787800</v>
      </c>
      <c r="H78" s="33">
        <v>6564600</v>
      </c>
      <c r="I78" s="33">
        <v>1700000</v>
      </c>
      <c r="J78" s="33">
        <v>3055000</v>
      </c>
      <c r="K78" s="33"/>
      <c r="L78" s="33">
        <v>500000</v>
      </c>
      <c r="M78" s="33">
        <f t="shared" si="11"/>
        <v>28271582</v>
      </c>
      <c r="N78" s="33"/>
      <c r="O78" s="33">
        <f t="shared" si="12"/>
        <v>28271582</v>
      </c>
    </row>
    <row r="79" spans="2:15" ht="14.25" x14ac:dyDescent="0.15">
      <c r="B79" s="32" t="s">
        <v>87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>
        <f t="shared" si="11"/>
        <v>0</v>
      </c>
      <c r="N79" s="33"/>
      <c r="O79" s="33">
        <f t="shared" si="12"/>
        <v>0</v>
      </c>
    </row>
    <row r="80" spans="2:15" ht="14.25" x14ac:dyDescent="0.15">
      <c r="B80" s="32" t="s">
        <v>89</v>
      </c>
      <c r="C80" s="33">
        <v>38416550</v>
      </c>
      <c r="D80" s="33"/>
      <c r="E80" s="33"/>
      <c r="F80" s="33"/>
      <c r="G80" s="33"/>
      <c r="H80" s="33"/>
      <c r="I80" s="33"/>
      <c r="J80" s="33"/>
      <c r="K80" s="33"/>
      <c r="L80" s="33"/>
      <c r="M80" s="33">
        <f t="shared" si="11"/>
        <v>38416550</v>
      </c>
      <c r="N80" s="33"/>
      <c r="O80" s="33">
        <f t="shared" si="12"/>
        <v>38416550</v>
      </c>
    </row>
    <row r="81" spans="2:15" ht="14.25" x14ac:dyDescent="0.15">
      <c r="B81" s="32" t="s">
        <v>91</v>
      </c>
      <c r="C81" s="33">
        <v>19848707</v>
      </c>
      <c r="D81" s="33">
        <v>89656892</v>
      </c>
      <c r="E81" s="33">
        <v>4128830</v>
      </c>
      <c r="F81" s="33">
        <v>-1994713</v>
      </c>
      <c r="G81" s="33">
        <v>4143694</v>
      </c>
      <c r="H81" s="33">
        <v>19606800</v>
      </c>
      <c r="I81" s="33">
        <v>-4835172</v>
      </c>
      <c r="J81" s="33">
        <v>-6942744</v>
      </c>
      <c r="K81" s="33">
        <v>61656963</v>
      </c>
      <c r="L81" s="33">
        <v>558667</v>
      </c>
      <c r="M81" s="33">
        <f t="shared" si="11"/>
        <v>185827924</v>
      </c>
      <c r="N81" s="33"/>
      <c r="O81" s="33">
        <f t="shared" si="12"/>
        <v>185827924</v>
      </c>
    </row>
    <row r="82" spans="2:15" ht="14.25" x14ac:dyDescent="0.15">
      <c r="B82" s="34" t="s">
        <v>93</v>
      </c>
      <c r="C82" s="35">
        <v>10211520</v>
      </c>
      <c r="D82" s="35">
        <v>-1156599</v>
      </c>
      <c r="E82" s="35">
        <v>-62277</v>
      </c>
      <c r="F82" s="35">
        <v>202689</v>
      </c>
      <c r="G82" s="35">
        <v>-250301</v>
      </c>
      <c r="H82" s="35">
        <v>-4366976</v>
      </c>
      <c r="I82" s="35">
        <v>-1188107</v>
      </c>
      <c r="J82" s="35">
        <v>-4645060</v>
      </c>
      <c r="K82" s="35">
        <v>3959704</v>
      </c>
      <c r="L82" s="35">
        <v>530127</v>
      </c>
      <c r="M82" s="35">
        <f t="shared" si="11"/>
        <v>3234720</v>
      </c>
      <c r="N82" s="35"/>
      <c r="O82" s="35">
        <f t="shared" si="12"/>
        <v>3234720</v>
      </c>
    </row>
    <row r="83" spans="2:15" ht="14.25" x14ac:dyDescent="0.15">
      <c r="B83" s="28" t="s">
        <v>107</v>
      </c>
      <c r="C83" s="29">
        <f t="shared" ref="C83:L83" si="14">+C72 +C76 +C77 +C81</f>
        <v>68265257</v>
      </c>
      <c r="D83" s="29">
        <f t="shared" si="14"/>
        <v>104946749</v>
      </c>
      <c r="E83" s="29">
        <f t="shared" si="14"/>
        <v>31795588</v>
      </c>
      <c r="F83" s="29">
        <f t="shared" si="14"/>
        <v>10756442</v>
      </c>
      <c r="G83" s="29">
        <f t="shared" si="14"/>
        <v>12285404</v>
      </c>
      <c r="H83" s="29">
        <f t="shared" si="14"/>
        <v>37207153</v>
      </c>
      <c r="I83" s="29">
        <f t="shared" si="14"/>
        <v>43305831</v>
      </c>
      <c r="J83" s="29">
        <f t="shared" si="14"/>
        <v>34035098</v>
      </c>
      <c r="K83" s="29">
        <f t="shared" si="14"/>
        <v>84215133</v>
      </c>
      <c r="L83" s="29">
        <f t="shared" si="14"/>
        <v>1058667</v>
      </c>
      <c r="M83" s="29">
        <f t="shared" si="11"/>
        <v>427871322</v>
      </c>
      <c r="N83" s="29">
        <f>+N72 +N76 +N77 +N81</f>
        <v>0</v>
      </c>
      <c r="O83" s="29">
        <f t="shared" si="12"/>
        <v>427871322</v>
      </c>
    </row>
    <row r="84" spans="2:15" ht="14.25" x14ac:dyDescent="0.15">
      <c r="B84" s="6" t="s">
        <v>109</v>
      </c>
      <c r="C84" s="27">
        <f t="shared" ref="C84:L84" si="15">+C70 +C83</f>
        <v>86992186</v>
      </c>
      <c r="D84" s="27">
        <f t="shared" si="15"/>
        <v>264340053</v>
      </c>
      <c r="E84" s="27">
        <f t="shared" si="15"/>
        <v>33361514</v>
      </c>
      <c r="F84" s="27">
        <f t="shared" si="15"/>
        <v>12337091</v>
      </c>
      <c r="G84" s="27">
        <f t="shared" si="15"/>
        <v>13678375</v>
      </c>
      <c r="H84" s="27">
        <f t="shared" si="15"/>
        <v>39655318</v>
      </c>
      <c r="I84" s="27">
        <f t="shared" si="15"/>
        <v>44940872</v>
      </c>
      <c r="J84" s="27">
        <f t="shared" si="15"/>
        <v>35477991</v>
      </c>
      <c r="K84" s="27">
        <f t="shared" si="15"/>
        <v>89933905</v>
      </c>
      <c r="L84" s="27">
        <f t="shared" si="15"/>
        <v>1605867</v>
      </c>
      <c r="M84" s="27">
        <f t="shared" si="11"/>
        <v>622323172</v>
      </c>
      <c r="N84" s="27">
        <f>+N70 +N83</f>
        <v>0</v>
      </c>
      <c r="O84" s="27">
        <f t="shared" si="12"/>
        <v>622323172</v>
      </c>
    </row>
  </sheetData>
  <mergeCells count="2">
    <mergeCell ref="B3:O3"/>
    <mergeCell ref="B5:O5"/>
  </mergeCells>
  <phoneticPr fontId="2"/>
  <pageMargins left="0.51181102362204722" right="0.31496062992125984" top="0.35433070866141736" bottom="0.19685039370078741" header="0.31496062992125984" footer="0.31496062992125984"/>
  <pageSetup paperSize="9" scale="5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8"/>
  <sheetViews>
    <sheetView showGridLines="0" workbookViewId="0">
      <selection activeCell="B1" sqref="B1"/>
    </sheetView>
  </sheetViews>
  <sheetFormatPr defaultRowHeight="13.5" x14ac:dyDescent="0.1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15">
      <c r="A1" s="1"/>
      <c r="B1" s="18" t="s">
        <v>143</v>
      </c>
      <c r="C1" s="1"/>
      <c r="D1" s="1"/>
      <c r="E1" s="1"/>
      <c r="F1" s="1"/>
      <c r="G1" s="1"/>
      <c r="H1" s="2"/>
      <c r="I1" s="2" t="s">
        <v>0</v>
      </c>
    </row>
    <row r="2" spans="1:9" ht="21" x14ac:dyDescent="0.15">
      <c r="A2" s="1"/>
      <c r="B2" s="36" t="s">
        <v>1</v>
      </c>
      <c r="C2" s="36"/>
      <c r="D2" s="36"/>
      <c r="E2" s="36"/>
      <c r="F2" s="36"/>
      <c r="G2" s="36"/>
      <c r="H2" s="36"/>
      <c r="I2" s="36"/>
    </row>
    <row r="3" spans="1:9" ht="21" x14ac:dyDescent="0.15">
      <c r="A3" s="1"/>
      <c r="B3" s="37" t="s">
        <v>2</v>
      </c>
      <c r="C3" s="37"/>
      <c r="D3" s="37"/>
      <c r="E3" s="37"/>
      <c r="F3" s="37"/>
      <c r="G3" s="37"/>
      <c r="H3" s="37"/>
      <c r="I3" s="37"/>
    </row>
    <row r="4" spans="1:9" ht="15.75" x14ac:dyDescent="0.15">
      <c r="A4" s="1"/>
      <c r="B4" s="3"/>
      <c r="C4" s="1"/>
      <c r="D4" s="1"/>
      <c r="E4" s="1"/>
      <c r="F4" s="1"/>
      <c r="G4" s="1"/>
      <c r="H4" s="1"/>
      <c r="I4" s="4" t="s">
        <v>3</v>
      </c>
    </row>
    <row r="5" spans="1:9" ht="14.25" x14ac:dyDescent="0.15">
      <c r="A5" s="1"/>
      <c r="B5" s="38" t="s">
        <v>4</v>
      </c>
      <c r="C5" s="39"/>
      <c r="D5" s="39"/>
      <c r="E5" s="40"/>
      <c r="F5" s="38" t="s">
        <v>5</v>
      </c>
      <c r="G5" s="39"/>
      <c r="H5" s="39"/>
      <c r="I5" s="40"/>
    </row>
    <row r="6" spans="1:9" ht="14.25" x14ac:dyDescent="0.15">
      <c r="A6" s="1"/>
      <c r="B6" s="5"/>
      <c r="C6" s="5" t="s">
        <v>6</v>
      </c>
      <c r="D6" s="5" t="s">
        <v>7</v>
      </c>
      <c r="E6" s="5" t="s">
        <v>8</v>
      </c>
      <c r="F6" s="6"/>
      <c r="G6" s="5" t="s">
        <v>6</v>
      </c>
      <c r="H6" s="5" t="s">
        <v>7</v>
      </c>
      <c r="I6" s="5" t="s">
        <v>8</v>
      </c>
    </row>
    <row r="7" spans="1:9" ht="14.25" x14ac:dyDescent="0.15">
      <c r="A7" s="1"/>
      <c r="B7" s="7" t="s">
        <v>9</v>
      </c>
      <c r="C7" s="8">
        <f>+C8+C13+C14+C15+C16+C17+C18+C19+C20+C21+C22+C23+C24-ABS(C25)</f>
        <v>44959877</v>
      </c>
      <c r="D7" s="8">
        <f>+D8+D13+D14+D15+D16+D17+D18+D19+D20+D21+D22+D23+D24-ABS(D25)</f>
        <v>39427304</v>
      </c>
      <c r="E7" s="8">
        <f>C7-D7</f>
        <v>5532573</v>
      </c>
      <c r="F7" s="7" t="s">
        <v>10</v>
      </c>
      <c r="G7" s="8">
        <f>+G8+G9+G10+G14+G15+G16+G17+G18+G19</f>
        <v>18726929</v>
      </c>
      <c r="H7" s="8">
        <f>+H8+H9+H10+H14+H15+H16+H17+H18+H19</f>
        <v>18589137</v>
      </c>
      <c r="I7" s="8">
        <f>G7-H7</f>
        <v>137792</v>
      </c>
    </row>
    <row r="8" spans="1:9" ht="14.25" x14ac:dyDescent="0.15">
      <c r="A8" s="1"/>
      <c r="B8" s="9" t="s">
        <v>11</v>
      </c>
      <c r="C8" s="10">
        <f>+C9+C10+C11+C12</f>
        <v>41970757</v>
      </c>
      <c r="D8" s="10">
        <f>+D9+D10+D11+D12</f>
        <v>35529870</v>
      </c>
      <c r="E8" s="10">
        <f t="shared" ref="E8:E68" si="0">C8-D8</f>
        <v>6440887</v>
      </c>
      <c r="F8" s="11" t="s">
        <v>12</v>
      </c>
      <c r="G8" s="12"/>
      <c r="H8" s="12"/>
      <c r="I8" s="12">
        <f t="shared" ref="I8:I68" si="1">G8-H8</f>
        <v>0</v>
      </c>
    </row>
    <row r="9" spans="1:9" ht="14.25" x14ac:dyDescent="0.15">
      <c r="A9" s="1"/>
      <c r="B9" s="11" t="s">
        <v>13</v>
      </c>
      <c r="C9" s="12">
        <v>32596</v>
      </c>
      <c r="D9" s="12">
        <v>951</v>
      </c>
      <c r="E9" s="12">
        <f t="shared" si="0"/>
        <v>31645</v>
      </c>
      <c r="F9" s="11" t="s">
        <v>14</v>
      </c>
      <c r="G9" s="12"/>
      <c r="H9" s="12"/>
      <c r="I9" s="12">
        <f t="shared" si="1"/>
        <v>0</v>
      </c>
    </row>
    <row r="10" spans="1:9" ht="14.25" x14ac:dyDescent="0.15">
      <c r="A10" s="1"/>
      <c r="B10" s="11" t="s">
        <v>15</v>
      </c>
      <c r="C10" s="12">
        <v>41938161</v>
      </c>
      <c r="D10" s="12">
        <v>35528919</v>
      </c>
      <c r="E10" s="12">
        <f t="shared" si="0"/>
        <v>6409242</v>
      </c>
      <c r="F10" s="11" t="s">
        <v>16</v>
      </c>
      <c r="G10" s="12">
        <f>+G11+G12+G13</f>
        <v>0</v>
      </c>
      <c r="H10" s="12">
        <f>+H11+H12+H13</f>
        <v>0</v>
      </c>
      <c r="I10" s="12">
        <f t="shared" si="1"/>
        <v>0</v>
      </c>
    </row>
    <row r="11" spans="1:9" ht="14.25" x14ac:dyDescent="0.15">
      <c r="A11" s="1"/>
      <c r="B11" s="11" t="s">
        <v>17</v>
      </c>
      <c r="C11" s="12"/>
      <c r="D11" s="12"/>
      <c r="E11" s="12">
        <f t="shared" si="0"/>
        <v>0</v>
      </c>
      <c r="F11" s="11" t="s">
        <v>18</v>
      </c>
      <c r="G11" s="12"/>
      <c r="H11" s="12"/>
      <c r="I11" s="12">
        <f t="shared" si="1"/>
        <v>0</v>
      </c>
    </row>
    <row r="12" spans="1:9" ht="14.25" x14ac:dyDescent="0.15">
      <c r="A12" s="1"/>
      <c r="B12" s="11" t="s">
        <v>19</v>
      </c>
      <c r="C12" s="12"/>
      <c r="D12" s="12"/>
      <c r="E12" s="12">
        <f t="shared" si="0"/>
        <v>0</v>
      </c>
      <c r="F12" s="11" t="s">
        <v>20</v>
      </c>
      <c r="G12" s="12"/>
      <c r="H12" s="12"/>
      <c r="I12" s="12">
        <f t="shared" si="1"/>
        <v>0</v>
      </c>
    </row>
    <row r="13" spans="1:9" ht="14.25" x14ac:dyDescent="0.15">
      <c r="A13" s="1"/>
      <c r="B13" s="11" t="s">
        <v>21</v>
      </c>
      <c r="C13" s="12"/>
      <c r="D13" s="12"/>
      <c r="E13" s="12">
        <f t="shared" si="0"/>
        <v>0</v>
      </c>
      <c r="F13" s="11" t="s">
        <v>22</v>
      </c>
      <c r="G13" s="12"/>
      <c r="H13" s="12"/>
      <c r="I13" s="12">
        <f t="shared" si="1"/>
        <v>0</v>
      </c>
    </row>
    <row r="14" spans="1:9" ht="14.25" x14ac:dyDescent="0.15">
      <c r="A14" s="1"/>
      <c r="B14" s="11" t="s">
        <v>23</v>
      </c>
      <c r="C14" s="12"/>
      <c r="D14" s="12"/>
      <c r="E14" s="12">
        <f t="shared" si="0"/>
        <v>0</v>
      </c>
      <c r="F14" s="11" t="s">
        <v>24</v>
      </c>
      <c r="G14" s="12">
        <v>2339813</v>
      </c>
      <c r="H14" s="12">
        <v>108000</v>
      </c>
      <c r="I14" s="12">
        <f t="shared" si="1"/>
        <v>2231813</v>
      </c>
    </row>
    <row r="15" spans="1:9" ht="14.25" x14ac:dyDescent="0.15">
      <c r="A15" s="1"/>
      <c r="B15" s="11" t="s">
        <v>25</v>
      </c>
      <c r="C15" s="12"/>
      <c r="D15" s="12">
        <v>3897434</v>
      </c>
      <c r="E15" s="12">
        <f t="shared" si="0"/>
        <v>-3897434</v>
      </c>
      <c r="F15" s="11" t="s">
        <v>26</v>
      </c>
      <c r="G15" s="12">
        <v>44066</v>
      </c>
      <c r="H15" s="12">
        <v>33922</v>
      </c>
      <c r="I15" s="12">
        <f t="shared" si="1"/>
        <v>10144</v>
      </c>
    </row>
    <row r="16" spans="1:9" ht="14.25" x14ac:dyDescent="0.15">
      <c r="A16" s="1"/>
      <c r="B16" s="11" t="s">
        <v>27</v>
      </c>
      <c r="C16" s="12">
        <v>2989120</v>
      </c>
      <c r="D16" s="12"/>
      <c r="E16" s="12">
        <f t="shared" si="0"/>
        <v>2989120</v>
      </c>
      <c r="F16" s="11" t="s">
        <v>28</v>
      </c>
      <c r="G16" s="12">
        <v>2770665</v>
      </c>
      <c r="H16" s="12">
        <v>684460</v>
      </c>
      <c r="I16" s="12">
        <f t="shared" si="1"/>
        <v>2086205</v>
      </c>
    </row>
    <row r="17" spans="1:9" ht="14.25" x14ac:dyDescent="0.15">
      <c r="A17" s="1"/>
      <c r="B17" s="11" t="s">
        <v>29</v>
      </c>
      <c r="C17" s="12"/>
      <c r="D17" s="12"/>
      <c r="E17" s="12">
        <f t="shared" si="0"/>
        <v>0</v>
      </c>
      <c r="F17" s="11" t="s">
        <v>30</v>
      </c>
      <c r="G17" s="12">
        <v>664800</v>
      </c>
      <c r="H17" s="12">
        <v>655000</v>
      </c>
      <c r="I17" s="12">
        <f t="shared" si="1"/>
        <v>9800</v>
      </c>
    </row>
    <row r="18" spans="1:9" ht="14.25" x14ac:dyDescent="0.15">
      <c r="A18" s="1"/>
      <c r="B18" s="11" t="s">
        <v>31</v>
      </c>
      <c r="C18" s="12"/>
      <c r="D18" s="12"/>
      <c r="E18" s="12">
        <f t="shared" si="0"/>
        <v>0</v>
      </c>
      <c r="F18" s="11" t="s">
        <v>32</v>
      </c>
      <c r="G18" s="12">
        <v>12907585</v>
      </c>
      <c r="H18" s="12">
        <v>17107755</v>
      </c>
      <c r="I18" s="12">
        <f t="shared" si="1"/>
        <v>-4200170</v>
      </c>
    </row>
    <row r="19" spans="1:9" ht="14.25" x14ac:dyDescent="0.15">
      <c r="A19" s="1"/>
      <c r="B19" s="11" t="s">
        <v>33</v>
      </c>
      <c r="C19" s="12"/>
      <c r="D19" s="12"/>
      <c r="E19" s="12">
        <f t="shared" si="0"/>
        <v>0</v>
      </c>
      <c r="F19" s="11" t="s">
        <v>34</v>
      </c>
      <c r="G19" s="12"/>
      <c r="H19" s="12"/>
      <c r="I19" s="12">
        <f t="shared" si="1"/>
        <v>0</v>
      </c>
    </row>
    <row r="20" spans="1:9" ht="14.25" hidden="1" x14ac:dyDescent="0.15">
      <c r="A20" s="1"/>
      <c r="B20" s="11" t="s">
        <v>35</v>
      </c>
      <c r="C20" s="12"/>
      <c r="D20" s="12"/>
      <c r="E20" s="12">
        <f t="shared" si="0"/>
        <v>0</v>
      </c>
      <c r="F20" s="11"/>
      <c r="G20" s="12"/>
      <c r="H20" s="12"/>
      <c r="I20" s="12"/>
    </row>
    <row r="21" spans="1:9" ht="14.25" hidden="1" x14ac:dyDescent="0.15">
      <c r="A21" s="1"/>
      <c r="B21" s="11" t="s">
        <v>36</v>
      </c>
      <c r="C21" s="12"/>
      <c r="D21" s="12"/>
      <c r="E21" s="12">
        <f t="shared" si="0"/>
        <v>0</v>
      </c>
      <c r="F21" s="11"/>
      <c r="G21" s="12"/>
      <c r="H21" s="12"/>
      <c r="I21" s="12"/>
    </row>
    <row r="22" spans="1:9" ht="14.25" hidden="1" x14ac:dyDescent="0.15">
      <c r="A22" s="1"/>
      <c r="B22" s="11" t="s">
        <v>37</v>
      </c>
      <c r="C22" s="12"/>
      <c r="D22" s="12"/>
      <c r="E22" s="12">
        <f t="shared" si="0"/>
        <v>0</v>
      </c>
      <c r="F22" s="11"/>
      <c r="G22" s="12"/>
      <c r="H22" s="12"/>
      <c r="I22" s="12"/>
    </row>
    <row r="23" spans="1:9" ht="14.25" hidden="1" x14ac:dyDescent="0.15">
      <c r="A23" s="1"/>
      <c r="B23" s="11" t="s">
        <v>38</v>
      </c>
      <c r="C23" s="12"/>
      <c r="D23" s="12"/>
      <c r="E23" s="12">
        <f t="shared" si="0"/>
        <v>0</v>
      </c>
      <c r="F23" s="11"/>
      <c r="G23" s="12"/>
      <c r="H23" s="12"/>
      <c r="I23" s="12"/>
    </row>
    <row r="24" spans="1:9" ht="14.25" hidden="1" x14ac:dyDescent="0.15">
      <c r="A24" s="1"/>
      <c r="B24" s="11" t="s">
        <v>39</v>
      </c>
      <c r="C24" s="12"/>
      <c r="D24" s="12"/>
      <c r="E24" s="12">
        <f t="shared" si="0"/>
        <v>0</v>
      </c>
      <c r="F24" s="11"/>
      <c r="G24" s="12"/>
      <c r="H24" s="12"/>
      <c r="I24" s="12"/>
    </row>
    <row r="25" spans="1:9" ht="14.25" x14ac:dyDescent="0.15">
      <c r="A25" s="1"/>
      <c r="B25" s="11" t="s">
        <v>40</v>
      </c>
      <c r="C25" s="12"/>
      <c r="D25" s="12"/>
      <c r="E25" s="12">
        <f t="shared" si="0"/>
        <v>0</v>
      </c>
      <c r="F25" s="11"/>
      <c r="G25" s="12"/>
      <c r="H25" s="12"/>
      <c r="I25" s="12"/>
    </row>
    <row r="26" spans="1:9" ht="14.25" x14ac:dyDescent="0.15">
      <c r="A26" s="1"/>
      <c r="B26" s="7" t="s">
        <v>41</v>
      </c>
      <c r="C26" s="8">
        <f>+C27 +C33</f>
        <v>42032309</v>
      </c>
      <c r="D26" s="8">
        <f>+D27 +D33</f>
        <v>37215570</v>
      </c>
      <c r="E26" s="8">
        <f t="shared" si="0"/>
        <v>4816739</v>
      </c>
      <c r="F26" s="7" t="s">
        <v>42</v>
      </c>
      <c r="G26" s="8">
        <f>+G27+G31+G32+G33+G34+G35+G36+G37+G38+G39+G40</f>
        <v>0</v>
      </c>
      <c r="H26" s="8">
        <f>+H27+H31+H32+H33+H34+H35+H36+H37+H38+H39+H40</f>
        <v>0</v>
      </c>
      <c r="I26" s="8">
        <f t="shared" si="1"/>
        <v>0</v>
      </c>
    </row>
    <row r="27" spans="1:9" ht="14.25" x14ac:dyDescent="0.15">
      <c r="A27" s="1"/>
      <c r="B27" s="7" t="s">
        <v>43</v>
      </c>
      <c r="C27" s="8">
        <f>+C28+C29+C30+C31-ABS(C32)</f>
        <v>3000000</v>
      </c>
      <c r="D27" s="8">
        <f>+D28+D29+D30+D31-ABS(D32)</f>
        <v>3000000</v>
      </c>
      <c r="E27" s="8">
        <f t="shared" si="0"/>
        <v>0</v>
      </c>
      <c r="F27" s="9" t="s">
        <v>44</v>
      </c>
      <c r="G27" s="10">
        <f>+G28+G29+G30</f>
        <v>0</v>
      </c>
      <c r="H27" s="10">
        <f>+H28+H29+H30</f>
        <v>0</v>
      </c>
      <c r="I27" s="10">
        <f t="shared" si="1"/>
        <v>0</v>
      </c>
    </row>
    <row r="28" spans="1:9" ht="14.25" x14ac:dyDescent="0.15">
      <c r="A28" s="1"/>
      <c r="B28" s="9" t="s">
        <v>45</v>
      </c>
      <c r="C28" s="10"/>
      <c r="D28" s="10"/>
      <c r="E28" s="10">
        <f t="shared" si="0"/>
        <v>0</v>
      </c>
      <c r="F28" s="11" t="s">
        <v>46</v>
      </c>
      <c r="G28" s="12"/>
      <c r="H28" s="12"/>
      <c r="I28" s="12">
        <f t="shared" si="1"/>
        <v>0</v>
      </c>
    </row>
    <row r="29" spans="1:9" ht="14.25" x14ac:dyDescent="0.15">
      <c r="A29" s="1"/>
      <c r="B29" s="11" t="s">
        <v>47</v>
      </c>
      <c r="C29" s="12"/>
      <c r="D29" s="12"/>
      <c r="E29" s="12">
        <f t="shared" si="0"/>
        <v>0</v>
      </c>
      <c r="F29" s="11" t="s">
        <v>48</v>
      </c>
      <c r="G29" s="12"/>
      <c r="H29" s="12"/>
      <c r="I29" s="12">
        <f t="shared" si="1"/>
        <v>0</v>
      </c>
    </row>
    <row r="30" spans="1:9" ht="14.25" x14ac:dyDescent="0.15">
      <c r="A30" s="1"/>
      <c r="B30" s="11" t="s">
        <v>49</v>
      </c>
      <c r="C30" s="12">
        <v>3000000</v>
      </c>
      <c r="D30" s="12">
        <v>3000000</v>
      </c>
      <c r="E30" s="12">
        <f t="shared" si="0"/>
        <v>0</v>
      </c>
      <c r="F30" s="11" t="s">
        <v>50</v>
      </c>
      <c r="G30" s="12"/>
      <c r="H30" s="12"/>
      <c r="I30" s="12">
        <f t="shared" si="1"/>
        <v>0</v>
      </c>
    </row>
    <row r="31" spans="1:9" ht="14.25" x14ac:dyDescent="0.15">
      <c r="A31" s="1"/>
      <c r="B31" s="11" t="s">
        <v>51</v>
      </c>
      <c r="C31" s="12"/>
      <c r="D31" s="12"/>
      <c r="E31" s="12">
        <f t="shared" si="0"/>
        <v>0</v>
      </c>
      <c r="F31" s="11" t="s">
        <v>52</v>
      </c>
      <c r="G31" s="12"/>
      <c r="H31" s="12"/>
      <c r="I31" s="12">
        <f t="shared" si="1"/>
        <v>0</v>
      </c>
    </row>
    <row r="32" spans="1:9" ht="14.25" x14ac:dyDescent="0.15">
      <c r="A32" s="1"/>
      <c r="B32" s="13" t="s">
        <v>53</v>
      </c>
      <c r="C32" s="14"/>
      <c r="D32" s="14"/>
      <c r="E32" s="14">
        <f t="shared" si="0"/>
        <v>0</v>
      </c>
      <c r="F32" s="11" t="s">
        <v>54</v>
      </c>
      <c r="G32" s="12"/>
      <c r="H32" s="12"/>
      <c r="I32" s="12">
        <f t="shared" si="1"/>
        <v>0</v>
      </c>
    </row>
    <row r="33" spans="1:9" ht="14.25" x14ac:dyDescent="0.15">
      <c r="A33" s="1"/>
      <c r="B33" s="7" t="s">
        <v>55</v>
      </c>
      <c r="C33" s="8">
        <f>+C34+C35+C36+C37+C38+C39+C40+C41+C43+C46+C47+C60+C61-ABS(C67)</f>
        <v>39032309</v>
      </c>
      <c r="D33" s="8">
        <f>+D34+D35+D36+D37+D38+D39+D40+D41+D43+D46+D47+D60+D61-ABS(D67)</f>
        <v>34215570</v>
      </c>
      <c r="E33" s="8">
        <f t="shared" si="0"/>
        <v>4816739</v>
      </c>
      <c r="F33" s="11" t="s">
        <v>56</v>
      </c>
      <c r="G33" s="12"/>
      <c r="H33" s="12"/>
      <c r="I33" s="12">
        <f t="shared" si="1"/>
        <v>0</v>
      </c>
    </row>
    <row r="34" spans="1:9" ht="14.25" x14ac:dyDescent="0.15">
      <c r="A34" s="1"/>
      <c r="B34" s="9" t="s">
        <v>45</v>
      </c>
      <c r="C34" s="10"/>
      <c r="D34" s="10"/>
      <c r="E34" s="10">
        <f t="shared" si="0"/>
        <v>0</v>
      </c>
      <c r="F34" s="11" t="s">
        <v>57</v>
      </c>
      <c r="G34" s="12"/>
      <c r="H34" s="12"/>
      <c r="I34" s="12">
        <f t="shared" si="1"/>
        <v>0</v>
      </c>
    </row>
    <row r="35" spans="1:9" ht="14.25" x14ac:dyDescent="0.15">
      <c r="A35" s="1"/>
      <c r="B35" s="11" t="s">
        <v>47</v>
      </c>
      <c r="C35" s="12">
        <v>395959</v>
      </c>
      <c r="D35" s="12">
        <v>410314</v>
      </c>
      <c r="E35" s="12">
        <f t="shared" si="0"/>
        <v>-14355</v>
      </c>
      <c r="F35" s="11" t="s">
        <v>58</v>
      </c>
      <c r="G35" s="12"/>
      <c r="H35" s="12"/>
      <c r="I35" s="12">
        <f t="shared" si="1"/>
        <v>0</v>
      </c>
    </row>
    <row r="36" spans="1:9" ht="14.25" x14ac:dyDescent="0.15">
      <c r="A36" s="1"/>
      <c r="B36" s="11" t="s">
        <v>59</v>
      </c>
      <c r="C36" s="12"/>
      <c r="D36" s="12"/>
      <c r="E36" s="12">
        <f t="shared" si="0"/>
        <v>0</v>
      </c>
      <c r="F36" s="11" t="s">
        <v>60</v>
      </c>
      <c r="G36" s="12"/>
      <c r="H36" s="12"/>
      <c r="I36" s="12">
        <f t="shared" si="1"/>
        <v>0</v>
      </c>
    </row>
    <row r="37" spans="1:9" ht="14.25" x14ac:dyDescent="0.15">
      <c r="A37" s="1"/>
      <c r="B37" s="11" t="s">
        <v>61</v>
      </c>
      <c r="C37" s="12"/>
      <c r="D37" s="12"/>
      <c r="E37" s="12">
        <f t="shared" si="0"/>
        <v>0</v>
      </c>
      <c r="F37" s="11" t="s">
        <v>62</v>
      </c>
      <c r="G37" s="12"/>
      <c r="H37" s="12"/>
      <c r="I37" s="12">
        <f t="shared" si="1"/>
        <v>0</v>
      </c>
    </row>
    <row r="38" spans="1:9" ht="14.25" x14ac:dyDescent="0.15">
      <c r="A38" s="1"/>
      <c r="B38" s="11" t="s">
        <v>63</v>
      </c>
      <c r="C38" s="12"/>
      <c r="D38" s="12"/>
      <c r="E38" s="12">
        <f t="shared" si="0"/>
        <v>0</v>
      </c>
      <c r="F38" s="11" t="s">
        <v>64</v>
      </c>
      <c r="G38" s="12"/>
      <c r="H38" s="12"/>
      <c r="I38" s="12">
        <f t="shared" si="1"/>
        <v>0</v>
      </c>
    </row>
    <row r="39" spans="1:9" ht="14.25" x14ac:dyDescent="0.15">
      <c r="A39" s="1"/>
      <c r="B39" s="11" t="s">
        <v>65</v>
      </c>
      <c r="C39" s="12"/>
      <c r="D39" s="12"/>
      <c r="E39" s="12">
        <f t="shared" si="0"/>
        <v>0</v>
      </c>
      <c r="F39" s="11" t="s">
        <v>66</v>
      </c>
      <c r="G39" s="12"/>
      <c r="H39" s="12"/>
      <c r="I39" s="12">
        <f t="shared" si="1"/>
        <v>0</v>
      </c>
    </row>
    <row r="40" spans="1:9" ht="14.25" x14ac:dyDescent="0.15">
      <c r="A40" s="1"/>
      <c r="B40" s="11" t="s">
        <v>67</v>
      </c>
      <c r="C40" s="12">
        <v>19800</v>
      </c>
      <c r="D40" s="12">
        <v>19800</v>
      </c>
      <c r="E40" s="12">
        <f t="shared" si="0"/>
        <v>0</v>
      </c>
      <c r="F40" s="11" t="s">
        <v>68</v>
      </c>
      <c r="G40" s="12"/>
      <c r="H40" s="12"/>
      <c r="I40" s="12">
        <f t="shared" si="1"/>
        <v>0</v>
      </c>
    </row>
    <row r="41" spans="1:9" ht="14.25" x14ac:dyDescent="0.15">
      <c r="A41" s="1"/>
      <c r="B41" s="11" t="s">
        <v>51</v>
      </c>
      <c r="C41" s="12">
        <f>+C42</f>
        <v>200000</v>
      </c>
      <c r="D41" s="12">
        <f>+D42</f>
        <v>200000</v>
      </c>
      <c r="E41" s="12">
        <f t="shared" si="0"/>
        <v>0</v>
      </c>
      <c r="F41" s="7" t="s">
        <v>69</v>
      </c>
      <c r="G41" s="8">
        <f>+G7 +G26</f>
        <v>18726929</v>
      </c>
      <c r="H41" s="8">
        <f>+H7 +H26</f>
        <v>18589137</v>
      </c>
      <c r="I41" s="8">
        <f t="shared" si="1"/>
        <v>137792</v>
      </c>
    </row>
    <row r="42" spans="1:9" ht="14.25" x14ac:dyDescent="0.15">
      <c r="A42" s="1"/>
      <c r="B42" s="11" t="s">
        <v>70</v>
      </c>
      <c r="C42" s="12">
        <v>200000</v>
      </c>
      <c r="D42" s="12">
        <v>200000</v>
      </c>
      <c r="E42" s="12">
        <f t="shared" si="0"/>
        <v>0</v>
      </c>
      <c r="F42" s="41" t="s">
        <v>71</v>
      </c>
      <c r="G42" s="42"/>
      <c r="H42" s="42"/>
      <c r="I42" s="43"/>
    </row>
    <row r="43" spans="1:9" ht="14.25" x14ac:dyDescent="0.15">
      <c r="A43" s="1"/>
      <c r="B43" s="11" t="s">
        <v>72</v>
      </c>
      <c r="C43" s="12">
        <f>+C44+C45</f>
        <v>0</v>
      </c>
      <c r="D43" s="12">
        <f>+D44+D45</f>
        <v>0</v>
      </c>
      <c r="E43" s="12">
        <f t="shared" si="0"/>
        <v>0</v>
      </c>
      <c r="F43" s="9" t="s">
        <v>73</v>
      </c>
      <c r="G43" s="10">
        <f>+G44+G45+G46</f>
        <v>10000000</v>
      </c>
      <c r="H43" s="10">
        <f>+H44+H45+H46</f>
        <v>10000000</v>
      </c>
      <c r="I43" s="10">
        <f t="shared" si="1"/>
        <v>0</v>
      </c>
    </row>
    <row r="44" spans="1:9" ht="14.25" x14ac:dyDescent="0.15">
      <c r="A44" s="1"/>
      <c r="B44" s="11" t="s">
        <v>74</v>
      </c>
      <c r="C44" s="12"/>
      <c r="D44" s="12"/>
      <c r="E44" s="12">
        <f t="shared" si="0"/>
        <v>0</v>
      </c>
      <c r="F44" s="11" t="s">
        <v>75</v>
      </c>
      <c r="G44" s="12">
        <v>3000000</v>
      </c>
      <c r="H44" s="12">
        <v>3000000</v>
      </c>
      <c r="I44" s="12">
        <f t="shared" si="1"/>
        <v>0</v>
      </c>
    </row>
    <row r="45" spans="1:9" ht="14.25" x14ac:dyDescent="0.15">
      <c r="A45" s="1"/>
      <c r="B45" s="11" t="s">
        <v>76</v>
      </c>
      <c r="C45" s="12"/>
      <c r="D45" s="12"/>
      <c r="E45" s="12">
        <f t="shared" si="0"/>
        <v>0</v>
      </c>
      <c r="F45" s="11" t="s">
        <v>77</v>
      </c>
      <c r="G45" s="12"/>
      <c r="H45" s="12"/>
      <c r="I45" s="12">
        <f t="shared" si="1"/>
        <v>0</v>
      </c>
    </row>
    <row r="46" spans="1:9" ht="14.25" x14ac:dyDescent="0.15">
      <c r="A46" s="1"/>
      <c r="B46" s="11" t="s">
        <v>78</v>
      </c>
      <c r="C46" s="12"/>
      <c r="D46" s="12"/>
      <c r="E46" s="12">
        <f t="shared" si="0"/>
        <v>0</v>
      </c>
      <c r="F46" s="11" t="s">
        <v>79</v>
      </c>
      <c r="G46" s="12">
        <v>7000000</v>
      </c>
      <c r="H46" s="12">
        <v>7000000</v>
      </c>
      <c r="I46" s="12">
        <f t="shared" si="1"/>
        <v>0</v>
      </c>
    </row>
    <row r="47" spans="1:9" ht="14.25" x14ac:dyDescent="0.15">
      <c r="A47" s="1"/>
      <c r="B47" s="11" t="s">
        <v>80</v>
      </c>
      <c r="C47" s="12">
        <f>+C48+C49+C50+C51+C52+C53+C54+C55+C56+C57+C58+C59</f>
        <v>0</v>
      </c>
      <c r="D47" s="12">
        <f>+D48+D49+D50+D51+D52+D53+D54+D55+D56+D57+D58+D59</f>
        <v>0</v>
      </c>
      <c r="E47" s="12">
        <f t="shared" si="0"/>
        <v>0</v>
      </c>
      <c r="F47" s="11" t="s">
        <v>81</v>
      </c>
      <c r="G47" s="12"/>
      <c r="H47" s="12"/>
      <c r="I47" s="12">
        <f t="shared" si="1"/>
        <v>0</v>
      </c>
    </row>
    <row r="48" spans="1:9" ht="14.25" x14ac:dyDescent="0.15">
      <c r="A48" s="1"/>
      <c r="B48" s="11" t="s">
        <v>82</v>
      </c>
      <c r="C48" s="12"/>
      <c r="D48" s="12"/>
      <c r="E48" s="12">
        <f t="shared" si="0"/>
        <v>0</v>
      </c>
      <c r="F48" s="11" t="s">
        <v>83</v>
      </c>
      <c r="G48" s="12">
        <f>+G49+G50+G51</f>
        <v>38416550</v>
      </c>
      <c r="H48" s="12">
        <f>+H49+H50+H51</f>
        <v>33585456</v>
      </c>
      <c r="I48" s="12">
        <f t="shared" si="1"/>
        <v>4831094</v>
      </c>
    </row>
    <row r="49" spans="1:9" ht="14.25" x14ac:dyDescent="0.15">
      <c r="A49" s="1"/>
      <c r="B49" s="11" t="s">
        <v>84</v>
      </c>
      <c r="C49" s="12"/>
      <c r="D49" s="12"/>
      <c r="E49" s="12">
        <f t="shared" si="0"/>
        <v>0</v>
      </c>
      <c r="F49" s="11" t="s">
        <v>85</v>
      </c>
      <c r="G49" s="12"/>
      <c r="H49" s="12"/>
      <c r="I49" s="12">
        <f t="shared" si="1"/>
        <v>0</v>
      </c>
    </row>
    <row r="50" spans="1:9" ht="14.25" x14ac:dyDescent="0.15">
      <c r="A50" s="1"/>
      <c r="B50" s="11" t="s">
        <v>86</v>
      </c>
      <c r="C50" s="12"/>
      <c r="D50" s="12"/>
      <c r="E50" s="12">
        <f t="shared" si="0"/>
        <v>0</v>
      </c>
      <c r="F50" s="11" t="s">
        <v>87</v>
      </c>
      <c r="G50" s="12"/>
      <c r="H50" s="12"/>
      <c r="I50" s="12">
        <f t="shared" si="1"/>
        <v>0</v>
      </c>
    </row>
    <row r="51" spans="1:9" ht="14.25" x14ac:dyDescent="0.15">
      <c r="A51" s="1"/>
      <c r="B51" s="11" t="s">
        <v>88</v>
      </c>
      <c r="C51" s="12"/>
      <c r="D51" s="12"/>
      <c r="E51" s="12">
        <f t="shared" si="0"/>
        <v>0</v>
      </c>
      <c r="F51" s="11" t="s">
        <v>89</v>
      </c>
      <c r="G51" s="12">
        <v>38416550</v>
      </c>
      <c r="H51" s="12">
        <v>33585456</v>
      </c>
      <c r="I51" s="12">
        <f t="shared" si="1"/>
        <v>4831094</v>
      </c>
    </row>
    <row r="52" spans="1:9" ht="14.25" x14ac:dyDescent="0.15">
      <c r="A52" s="1"/>
      <c r="B52" s="11" t="s">
        <v>90</v>
      </c>
      <c r="C52" s="12"/>
      <c r="D52" s="12"/>
      <c r="E52" s="12">
        <f t="shared" si="0"/>
        <v>0</v>
      </c>
      <c r="F52" s="11" t="s">
        <v>91</v>
      </c>
      <c r="G52" s="12">
        <v>19848707</v>
      </c>
      <c r="H52" s="12">
        <v>14468281</v>
      </c>
      <c r="I52" s="12">
        <f t="shared" si="1"/>
        <v>5380426</v>
      </c>
    </row>
    <row r="53" spans="1:9" ht="14.25" x14ac:dyDescent="0.15">
      <c r="A53" s="1"/>
      <c r="B53" s="11" t="s">
        <v>92</v>
      </c>
      <c r="C53" s="12"/>
      <c r="D53" s="12"/>
      <c r="E53" s="12">
        <f t="shared" si="0"/>
        <v>0</v>
      </c>
      <c r="F53" s="11" t="s">
        <v>93</v>
      </c>
      <c r="G53" s="12">
        <v>10211520</v>
      </c>
      <c r="H53" s="12">
        <v>2773162</v>
      </c>
      <c r="I53" s="12">
        <f t="shared" si="1"/>
        <v>7438358</v>
      </c>
    </row>
    <row r="54" spans="1:9" ht="14.25" hidden="1" x14ac:dyDescent="0.15">
      <c r="A54" s="1"/>
      <c r="B54" s="11" t="s">
        <v>94</v>
      </c>
      <c r="C54" s="12"/>
      <c r="D54" s="12"/>
      <c r="E54" s="12">
        <f t="shared" si="0"/>
        <v>0</v>
      </c>
      <c r="F54" s="11"/>
      <c r="G54" s="12"/>
      <c r="H54" s="12"/>
      <c r="I54" s="12"/>
    </row>
    <row r="55" spans="1:9" ht="14.25" hidden="1" x14ac:dyDescent="0.15">
      <c r="A55" s="1"/>
      <c r="B55" s="11" t="s">
        <v>95</v>
      </c>
      <c r="C55" s="12"/>
      <c r="D55" s="12"/>
      <c r="E55" s="12">
        <f t="shared" si="0"/>
        <v>0</v>
      </c>
      <c r="F55" s="11"/>
      <c r="G55" s="12"/>
      <c r="H55" s="12"/>
      <c r="I55" s="12"/>
    </row>
    <row r="56" spans="1:9" ht="14.25" hidden="1" x14ac:dyDescent="0.15">
      <c r="A56" s="1"/>
      <c r="B56" s="11" t="s">
        <v>96</v>
      </c>
      <c r="C56" s="12"/>
      <c r="D56" s="12"/>
      <c r="E56" s="12">
        <f t="shared" si="0"/>
        <v>0</v>
      </c>
      <c r="F56" s="11"/>
      <c r="G56" s="12"/>
      <c r="H56" s="12"/>
      <c r="I56" s="12"/>
    </row>
    <row r="57" spans="1:9" ht="14.25" hidden="1" x14ac:dyDescent="0.15">
      <c r="A57" s="1"/>
      <c r="B57" s="11" t="s">
        <v>97</v>
      </c>
      <c r="C57" s="12"/>
      <c r="D57" s="12"/>
      <c r="E57" s="12">
        <f t="shared" si="0"/>
        <v>0</v>
      </c>
      <c r="F57" s="11"/>
      <c r="G57" s="12"/>
      <c r="H57" s="12"/>
      <c r="I57" s="12"/>
    </row>
    <row r="58" spans="1:9" ht="14.25" hidden="1" x14ac:dyDescent="0.15">
      <c r="A58" s="1"/>
      <c r="B58" s="11" t="s">
        <v>98</v>
      </c>
      <c r="C58" s="12"/>
      <c r="D58" s="12"/>
      <c r="E58" s="12">
        <f t="shared" si="0"/>
        <v>0</v>
      </c>
      <c r="F58" s="11"/>
      <c r="G58" s="12"/>
      <c r="H58" s="12"/>
      <c r="I58" s="12"/>
    </row>
    <row r="59" spans="1:9" ht="14.25" hidden="1" x14ac:dyDescent="0.15">
      <c r="A59" s="1"/>
      <c r="B59" s="11" t="s">
        <v>99</v>
      </c>
      <c r="C59" s="12"/>
      <c r="D59" s="12"/>
      <c r="E59" s="12">
        <f t="shared" si="0"/>
        <v>0</v>
      </c>
      <c r="F59" s="11"/>
      <c r="G59" s="12"/>
      <c r="H59" s="12"/>
      <c r="I59" s="12"/>
    </row>
    <row r="60" spans="1:9" ht="14.25" x14ac:dyDescent="0.15">
      <c r="A60" s="1"/>
      <c r="B60" s="11" t="s">
        <v>100</v>
      </c>
      <c r="C60" s="12"/>
      <c r="D60" s="12"/>
      <c r="E60" s="12">
        <f t="shared" si="0"/>
        <v>0</v>
      </c>
      <c r="F60" s="11"/>
      <c r="G60" s="12"/>
      <c r="H60" s="12"/>
      <c r="I60" s="12"/>
    </row>
    <row r="61" spans="1:9" ht="14.25" x14ac:dyDescent="0.15">
      <c r="A61" s="1"/>
      <c r="B61" s="11" t="s">
        <v>101</v>
      </c>
      <c r="C61" s="12">
        <f>+C62+C63+C64+C65+C66</f>
        <v>38416550</v>
      </c>
      <c r="D61" s="12">
        <f>+D62+D63+D64+D65+D66</f>
        <v>33585456</v>
      </c>
      <c r="E61" s="12">
        <f t="shared" si="0"/>
        <v>4831094</v>
      </c>
      <c r="F61" s="11"/>
      <c r="G61" s="12"/>
      <c r="H61" s="12"/>
      <c r="I61" s="12"/>
    </row>
    <row r="62" spans="1:9" ht="14.25" x14ac:dyDescent="0.15">
      <c r="A62" s="1"/>
      <c r="B62" s="11" t="s">
        <v>102</v>
      </c>
      <c r="C62" s="12">
        <v>18320000</v>
      </c>
      <c r="D62" s="12">
        <v>13500000</v>
      </c>
      <c r="E62" s="12">
        <f t="shared" si="0"/>
        <v>4820000</v>
      </c>
      <c r="F62" s="11"/>
      <c r="G62" s="12"/>
      <c r="H62" s="12"/>
      <c r="I62" s="12"/>
    </row>
    <row r="63" spans="1:9" ht="14.25" x14ac:dyDescent="0.15">
      <c r="A63" s="1"/>
      <c r="B63" s="11" t="s">
        <v>103</v>
      </c>
      <c r="C63" s="12">
        <v>10096550</v>
      </c>
      <c r="D63" s="12">
        <v>10085456</v>
      </c>
      <c r="E63" s="12">
        <f t="shared" si="0"/>
        <v>11094</v>
      </c>
      <c r="F63" s="11"/>
      <c r="G63" s="12"/>
      <c r="H63" s="12"/>
      <c r="I63" s="12"/>
    </row>
    <row r="64" spans="1:9" ht="14.25" x14ac:dyDescent="0.15">
      <c r="A64" s="1"/>
      <c r="B64" s="11" t="s">
        <v>104</v>
      </c>
      <c r="C64" s="12"/>
      <c r="D64" s="12"/>
      <c r="E64" s="12">
        <f t="shared" si="0"/>
        <v>0</v>
      </c>
      <c r="F64" s="11"/>
      <c r="G64" s="12"/>
      <c r="H64" s="12"/>
      <c r="I64" s="12"/>
    </row>
    <row r="65" spans="1:9" ht="14.25" x14ac:dyDescent="0.15">
      <c r="A65" s="1"/>
      <c r="B65" s="11" t="s">
        <v>105</v>
      </c>
      <c r="C65" s="12">
        <v>10000000</v>
      </c>
      <c r="D65" s="12">
        <v>10000000</v>
      </c>
      <c r="E65" s="12">
        <f t="shared" si="0"/>
        <v>0</v>
      </c>
      <c r="F65" s="11"/>
      <c r="G65" s="12"/>
      <c r="H65" s="12"/>
      <c r="I65" s="12"/>
    </row>
    <row r="66" spans="1:9" ht="14.25" x14ac:dyDescent="0.15">
      <c r="A66" s="1"/>
      <c r="B66" s="11" t="s">
        <v>106</v>
      </c>
      <c r="C66" s="12"/>
      <c r="D66" s="12"/>
      <c r="E66" s="12">
        <f t="shared" si="0"/>
        <v>0</v>
      </c>
      <c r="F66" s="13"/>
      <c r="G66" s="14"/>
      <c r="H66" s="14"/>
      <c r="I66" s="14"/>
    </row>
    <row r="67" spans="1:9" ht="14.25" x14ac:dyDescent="0.15">
      <c r="A67" s="1"/>
      <c r="B67" s="13" t="s">
        <v>40</v>
      </c>
      <c r="C67" s="14"/>
      <c r="D67" s="14"/>
      <c r="E67" s="14">
        <f t="shared" si="0"/>
        <v>0</v>
      </c>
      <c r="F67" s="7" t="s">
        <v>107</v>
      </c>
      <c r="G67" s="8">
        <f>+G43 +G47 +G48 +G52</f>
        <v>68265257</v>
      </c>
      <c r="H67" s="8">
        <f>+H43 +H47 +H48 +H52</f>
        <v>58053737</v>
      </c>
      <c r="I67" s="8">
        <f t="shared" si="1"/>
        <v>10211520</v>
      </c>
    </row>
    <row r="68" spans="1:9" ht="14.25" x14ac:dyDescent="0.15">
      <c r="A68" s="1"/>
      <c r="B68" s="7" t="s">
        <v>108</v>
      </c>
      <c r="C68" s="8">
        <f>+C7 +C26</f>
        <v>86992186</v>
      </c>
      <c r="D68" s="8">
        <f>+D7 +D26</f>
        <v>76642874</v>
      </c>
      <c r="E68" s="8">
        <f t="shared" si="0"/>
        <v>10349312</v>
      </c>
      <c r="F68" s="15" t="s">
        <v>109</v>
      </c>
      <c r="G68" s="16">
        <f>+G41 +G67</f>
        <v>86992186</v>
      </c>
      <c r="H68" s="16">
        <f>+H41 +H67</f>
        <v>76642874</v>
      </c>
      <c r="I68" s="16">
        <f t="shared" si="1"/>
        <v>10349312</v>
      </c>
    </row>
  </sheetData>
  <mergeCells count="5">
    <mergeCell ref="B2:I2"/>
    <mergeCell ref="B3:I3"/>
    <mergeCell ref="B5:E5"/>
    <mergeCell ref="F5:I5"/>
    <mergeCell ref="F42:I42"/>
  </mergeCells>
  <phoneticPr fontId="2"/>
  <pageMargins left="0.70866141732283472" right="0.70866141732283472" top="0.55118110236220474" bottom="0" header="0.31496062992125984" footer="0.31496062992125984"/>
  <pageSetup paperSize="9" scale="7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8"/>
  <sheetViews>
    <sheetView showGridLines="0" topLeftCell="A25" workbookViewId="0">
      <selection activeCell="B1" sqref="B1"/>
    </sheetView>
  </sheetViews>
  <sheetFormatPr defaultRowHeight="13.5" x14ac:dyDescent="0.1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15">
      <c r="A1" s="1"/>
      <c r="B1" s="18" t="s">
        <v>143</v>
      </c>
      <c r="C1" s="1"/>
      <c r="D1" s="1"/>
      <c r="E1" s="1"/>
      <c r="F1" s="1"/>
      <c r="G1" s="1"/>
      <c r="H1" s="2"/>
      <c r="I1" s="2" t="s">
        <v>0</v>
      </c>
    </row>
    <row r="2" spans="1:9" ht="21" x14ac:dyDescent="0.15">
      <c r="A2" s="1"/>
      <c r="B2" s="36" t="s">
        <v>110</v>
      </c>
      <c r="C2" s="36"/>
      <c r="D2" s="36"/>
      <c r="E2" s="36"/>
      <c r="F2" s="36"/>
      <c r="G2" s="36"/>
      <c r="H2" s="36"/>
      <c r="I2" s="36"/>
    </row>
    <row r="3" spans="1:9" ht="21" x14ac:dyDescent="0.15">
      <c r="A3" s="1"/>
      <c r="B3" s="37" t="s">
        <v>111</v>
      </c>
      <c r="C3" s="37"/>
      <c r="D3" s="37"/>
      <c r="E3" s="37"/>
      <c r="F3" s="37"/>
      <c r="G3" s="37"/>
      <c r="H3" s="37"/>
      <c r="I3" s="37"/>
    </row>
    <row r="4" spans="1:9" ht="15.75" x14ac:dyDescent="0.15">
      <c r="A4" s="1"/>
      <c r="B4" s="3"/>
      <c r="C4" s="1"/>
      <c r="D4" s="1"/>
      <c r="E4" s="1"/>
      <c r="F4" s="1"/>
      <c r="G4" s="1"/>
      <c r="H4" s="1"/>
      <c r="I4" s="4" t="s">
        <v>112</v>
      </c>
    </row>
    <row r="5" spans="1:9" ht="14.25" x14ac:dyDescent="0.15">
      <c r="A5" s="1"/>
      <c r="B5" s="38" t="s">
        <v>113</v>
      </c>
      <c r="C5" s="39"/>
      <c r="D5" s="39"/>
      <c r="E5" s="40"/>
      <c r="F5" s="38" t="s">
        <v>114</v>
      </c>
      <c r="G5" s="39"/>
      <c r="H5" s="39"/>
      <c r="I5" s="40"/>
    </row>
    <row r="6" spans="1:9" ht="14.25" x14ac:dyDescent="0.15">
      <c r="A6" s="1"/>
      <c r="B6" s="5"/>
      <c r="C6" s="5" t="s">
        <v>6</v>
      </c>
      <c r="D6" s="5" t="s">
        <v>7</v>
      </c>
      <c r="E6" s="5" t="s">
        <v>8</v>
      </c>
      <c r="F6" s="6"/>
      <c r="G6" s="5" t="s">
        <v>6</v>
      </c>
      <c r="H6" s="5" t="s">
        <v>7</v>
      </c>
      <c r="I6" s="5" t="s">
        <v>8</v>
      </c>
    </row>
    <row r="7" spans="1:9" ht="14.25" x14ac:dyDescent="0.15">
      <c r="A7" s="1"/>
      <c r="B7" s="7" t="s">
        <v>9</v>
      </c>
      <c r="C7" s="8">
        <f>+C8+C13+C14+C15+C16+C17+C18+C19+C20+C21+C22+C23+C24-ABS(C25)</f>
        <v>13710238</v>
      </c>
      <c r="D7" s="8">
        <f>+D8+D13+D14+D15+D16+D17+D18+D19+D20+D21+D22+D23+D24-ABS(D25)</f>
        <v>18207549</v>
      </c>
      <c r="E7" s="8">
        <f>C7-D7</f>
        <v>-4497311</v>
      </c>
      <c r="F7" s="7" t="s">
        <v>10</v>
      </c>
      <c r="G7" s="8">
        <f>+G8+G9+G10+G14+G15+G16+G17+G18+G19</f>
        <v>12463304</v>
      </c>
      <c r="H7" s="8">
        <f>+H8+H9+H10+H14+H15+H16+H17+H18+H19</f>
        <v>12128970</v>
      </c>
      <c r="I7" s="8">
        <f>G7-H7</f>
        <v>334334</v>
      </c>
    </row>
    <row r="8" spans="1:9" ht="14.25" x14ac:dyDescent="0.15">
      <c r="A8" s="1"/>
      <c r="B8" s="9" t="s">
        <v>11</v>
      </c>
      <c r="C8" s="10">
        <f>+C9+C10+C11+C12</f>
        <v>6094440</v>
      </c>
      <c r="D8" s="10">
        <f>+D9+D10+D11+D12</f>
        <v>11679332</v>
      </c>
      <c r="E8" s="10">
        <f t="shared" ref="E8:E68" si="0">C8-D8</f>
        <v>-5584892</v>
      </c>
      <c r="F8" s="11" t="s">
        <v>12</v>
      </c>
      <c r="G8" s="12"/>
      <c r="H8" s="12"/>
      <c r="I8" s="12">
        <f t="shared" ref="I8:I19" si="1">G8-H8</f>
        <v>0</v>
      </c>
    </row>
    <row r="9" spans="1:9" ht="14.25" x14ac:dyDescent="0.15">
      <c r="A9" s="1"/>
      <c r="B9" s="11" t="s">
        <v>13</v>
      </c>
      <c r="C9" s="12"/>
      <c r="D9" s="12"/>
      <c r="E9" s="12">
        <f t="shared" si="0"/>
        <v>0</v>
      </c>
      <c r="F9" s="11" t="s">
        <v>14</v>
      </c>
      <c r="G9" s="12">
        <v>6297</v>
      </c>
      <c r="H9" s="12"/>
      <c r="I9" s="12">
        <f t="shared" si="1"/>
        <v>6297</v>
      </c>
    </row>
    <row r="10" spans="1:9" ht="14.25" x14ac:dyDescent="0.15">
      <c r="A10" s="1"/>
      <c r="B10" s="11" t="s">
        <v>15</v>
      </c>
      <c r="C10" s="12">
        <v>1436046</v>
      </c>
      <c r="D10" s="12">
        <v>815189</v>
      </c>
      <c r="E10" s="12">
        <f t="shared" si="0"/>
        <v>620857</v>
      </c>
      <c r="F10" s="11" t="s">
        <v>16</v>
      </c>
      <c r="G10" s="12">
        <f>+G11+G12+G13</f>
        <v>9984000</v>
      </c>
      <c r="H10" s="12">
        <f>+H11+H12+H13</f>
        <v>9984000</v>
      </c>
      <c r="I10" s="12">
        <f t="shared" si="1"/>
        <v>0</v>
      </c>
    </row>
    <row r="11" spans="1:9" ht="14.25" x14ac:dyDescent="0.15">
      <c r="A11" s="1"/>
      <c r="B11" s="11" t="s">
        <v>17</v>
      </c>
      <c r="C11" s="12"/>
      <c r="D11" s="12"/>
      <c r="E11" s="12">
        <f t="shared" si="0"/>
        <v>0</v>
      </c>
      <c r="F11" s="11" t="s">
        <v>18</v>
      </c>
      <c r="G11" s="12">
        <v>3564000</v>
      </c>
      <c r="H11" s="12">
        <v>3564000</v>
      </c>
      <c r="I11" s="12">
        <f t="shared" si="1"/>
        <v>0</v>
      </c>
    </row>
    <row r="12" spans="1:9" ht="14.25" x14ac:dyDescent="0.15">
      <c r="A12" s="1"/>
      <c r="B12" s="11" t="s">
        <v>19</v>
      </c>
      <c r="C12" s="12">
        <v>4658394</v>
      </c>
      <c r="D12" s="12">
        <v>10864143</v>
      </c>
      <c r="E12" s="12">
        <f t="shared" si="0"/>
        <v>-6205749</v>
      </c>
      <c r="F12" s="11" t="s">
        <v>20</v>
      </c>
      <c r="G12" s="12">
        <v>4992000</v>
      </c>
      <c r="H12" s="12">
        <v>4992000</v>
      </c>
      <c r="I12" s="12">
        <f t="shared" si="1"/>
        <v>0</v>
      </c>
    </row>
    <row r="13" spans="1:9" ht="14.25" x14ac:dyDescent="0.15">
      <c r="A13" s="1"/>
      <c r="B13" s="11" t="s">
        <v>21</v>
      </c>
      <c r="C13" s="12"/>
      <c r="D13" s="12"/>
      <c r="E13" s="12">
        <f t="shared" si="0"/>
        <v>0</v>
      </c>
      <c r="F13" s="11" t="s">
        <v>22</v>
      </c>
      <c r="G13" s="12">
        <v>1428000</v>
      </c>
      <c r="H13" s="12">
        <v>1428000</v>
      </c>
      <c r="I13" s="12">
        <f t="shared" si="1"/>
        <v>0</v>
      </c>
    </row>
    <row r="14" spans="1:9" ht="14.25" x14ac:dyDescent="0.15">
      <c r="A14" s="1"/>
      <c r="B14" s="11" t="s">
        <v>23</v>
      </c>
      <c r="C14" s="12">
        <v>7072445</v>
      </c>
      <c r="D14" s="12">
        <v>6002993</v>
      </c>
      <c r="E14" s="12">
        <f t="shared" si="0"/>
        <v>1069452</v>
      </c>
      <c r="F14" s="11" t="s">
        <v>24</v>
      </c>
      <c r="G14" s="12"/>
      <c r="H14" s="12"/>
      <c r="I14" s="12">
        <f t="shared" si="1"/>
        <v>0</v>
      </c>
    </row>
    <row r="15" spans="1:9" ht="14.25" x14ac:dyDescent="0.15">
      <c r="A15" s="1"/>
      <c r="B15" s="11" t="s">
        <v>25</v>
      </c>
      <c r="C15" s="12"/>
      <c r="D15" s="12"/>
      <c r="E15" s="12">
        <f t="shared" si="0"/>
        <v>0</v>
      </c>
      <c r="F15" s="11" t="s">
        <v>26</v>
      </c>
      <c r="G15" s="12"/>
      <c r="H15" s="12"/>
      <c r="I15" s="12">
        <f t="shared" si="1"/>
        <v>0</v>
      </c>
    </row>
    <row r="16" spans="1:9" ht="14.25" x14ac:dyDescent="0.15">
      <c r="A16" s="1"/>
      <c r="B16" s="11" t="s">
        <v>27</v>
      </c>
      <c r="C16" s="12"/>
      <c r="D16" s="12"/>
      <c r="E16" s="12">
        <f t="shared" si="0"/>
        <v>0</v>
      </c>
      <c r="F16" s="11" t="s">
        <v>28</v>
      </c>
      <c r="G16" s="12"/>
      <c r="H16" s="12"/>
      <c r="I16" s="12">
        <f t="shared" si="1"/>
        <v>0</v>
      </c>
    </row>
    <row r="17" spans="1:9" ht="14.25" x14ac:dyDescent="0.15">
      <c r="A17" s="1"/>
      <c r="B17" s="11" t="s">
        <v>29</v>
      </c>
      <c r="C17" s="12"/>
      <c r="D17" s="12"/>
      <c r="E17" s="12">
        <f t="shared" si="0"/>
        <v>0</v>
      </c>
      <c r="F17" s="11" t="s">
        <v>30</v>
      </c>
      <c r="G17" s="12">
        <v>2456700</v>
      </c>
      <c r="H17" s="12">
        <v>2110400</v>
      </c>
      <c r="I17" s="12">
        <f t="shared" si="1"/>
        <v>346300</v>
      </c>
    </row>
    <row r="18" spans="1:9" ht="14.25" x14ac:dyDescent="0.15">
      <c r="A18" s="1"/>
      <c r="B18" s="11" t="s">
        <v>31</v>
      </c>
      <c r="C18" s="12">
        <v>355670</v>
      </c>
      <c r="D18" s="12">
        <v>402920</v>
      </c>
      <c r="E18" s="12">
        <f t="shared" si="0"/>
        <v>-47250</v>
      </c>
      <c r="F18" s="11" t="s">
        <v>32</v>
      </c>
      <c r="G18" s="12"/>
      <c r="H18" s="12"/>
      <c r="I18" s="12">
        <f t="shared" si="1"/>
        <v>0</v>
      </c>
    </row>
    <row r="19" spans="1:9" ht="14.25" x14ac:dyDescent="0.15">
      <c r="A19" s="1"/>
      <c r="B19" s="11" t="s">
        <v>33</v>
      </c>
      <c r="C19" s="12">
        <v>177683</v>
      </c>
      <c r="D19" s="12">
        <v>112304</v>
      </c>
      <c r="E19" s="12">
        <f t="shared" si="0"/>
        <v>65379</v>
      </c>
      <c r="F19" s="11" t="s">
        <v>34</v>
      </c>
      <c r="G19" s="12">
        <v>16307</v>
      </c>
      <c r="H19" s="12">
        <v>34570</v>
      </c>
      <c r="I19" s="12">
        <f t="shared" si="1"/>
        <v>-18263</v>
      </c>
    </row>
    <row r="20" spans="1:9" ht="14.25" x14ac:dyDescent="0.15">
      <c r="A20" s="1"/>
      <c r="B20" s="11" t="s">
        <v>35</v>
      </c>
      <c r="C20" s="12"/>
      <c r="D20" s="12"/>
      <c r="E20" s="12">
        <f t="shared" si="0"/>
        <v>0</v>
      </c>
      <c r="F20" s="11"/>
      <c r="G20" s="12"/>
      <c r="H20" s="12"/>
      <c r="I20" s="12"/>
    </row>
    <row r="21" spans="1:9" ht="14.25" x14ac:dyDescent="0.15">
      <c r="A21" s="1"/>
      <c r="B21" s="11" t="s">
        <v>36</v>
      </c>
      <c r="C21" s="12"/>
      <c r="D21" s="12"/>
      <c r="E21" s="12">
        <f t="shared" si="0"/>
        <v>0</v>
      </c>
      <c r="F21" s="11"/>
      <c r="G21" s="12"/>
      <c r="H21" s="12"/>
      <c r="I21" s="12"/>
    </row>
    <row r="22" spans="1:9" ht="14.25" x14ac:dyDescent="0.15">
      <c r="A22" s="1"/>
      <c r="B22" s="11" t="s">
        <v>37</v>
      </c>
      <c r="C22" s="12"/>
      <c r="D22" s="12"/>
      <c r="E22" s="12">
        <f t="shared" si="0"/>
        <v>0</v>
      </c>
      <c r="F22" s="11"/>
      <c r="G22" s="12"/>
      <c r="H22" s="12"/>
      <c r="I22" s="12"/>
    </row>
    <row r="23" spans="1:9" ht="14.25" x14ac:dyDescent="0.15">
      <c r="A23" s="1"/>
      <c r="B23" s="11" t="s">
        <v>38</v>
      </c>
      <c r="C23" s="12">
        <v>10000</v>
      </c>
      <c r="D23" s="12">
        <v>10000</v>
      </c>
      <c r="E23" s="12">
        <f t="shared" si="0"/>
        <v>0</v>
      </c>
      <c r="F23" s="11"/>
      <c r="G23" s="12"/>
      <c r="H23" s="12"/>
      <c r="I23" s="12"/>
    </row>
    <row r="24" spans="1:9" ht="14.25" hidden="1" x14ac:dyDescent="0.15">
      <c r="A24" s="1"/>
      <c r="B24" s="11" t="s">
        <v>39</v>
      </c>
      <c r="C24" s="12"/>
      <c r="D24" s="12"/>
      <c r="E24" s="12">
        <f t="shared" si="0"/>
        <v>0</v>
      </c>
      <c r="F24" s="11"/>
      <c r="G24" s="12"/>
      <c r="H24" s="12"/>
      <c r="I24" s="12"/>
    </row>
    <row r="25" spans="1:9" ht="14.25" x14ac:dyDescent="0.15">
      <c r="A25" s="1"/>
      <c r="B25" s="11" t="s">
        <v>40</v>
      </c>
      <c r="C25" s="12"/>
      <c r="D25" s="12"/>
      <c r="E25" s="12">
        <f t="shared" si="0"/>
        <v>0</v>
      </c>
      <c r="F25" s="11"/>
      <c r="G25" s="12"/>
      <c r="H25" s="12"/>
      <c r="I25" s="12"/>
    </row>
    <row r="26" spans="1:9" ht="14.25" x14ac:dyDescent="0.15">
      <c r="A26" s="1"/>
      <c r="B26" s="7" t="s">
        <v>41</v>
      </c>
      <c r="C26" s="8">
        <f>+C27 +C33</f>
        <v>250629815</v>
      </c>
      <c r="D26" s="8">
        <f>+D27 +D33</f>
        <v>255752379</v>
      </c>
      <c r="E26" s="8">
        <f t="shared" si="0"/>
        <v>-5122564</v>
      </c>
      <c r="F26" s="7" t="s">
        <v>42</v>
      </c>
      <c r="G26" s="8">
        <f>+G27+G31+G32+G33+G34+G35+G36+G37+G38+G39+G40</f>
        <v>146930000</v>
      </c>
      <c r="H26" s="8">
        <f>+H27+H31+H32+H33+H34+H35+H36+H37+H38+H39+H40</f>
        <v>156914000</v>
      </c>
      <c r="I26" s="8">
        <f t="shared" ref="I26:I41" si="2">G26-H26</f>
        <v>-9984000</v>
      </c>
    </row>
    <row r="27" spans="1:9" ht="14.25" x14ac:dyDescent="0.15">
      <c r="A27" s="1"/>
      <c r="B27" s="7" t="s">
        <v>43</v>
      </c>
      <c r="C27" s="8">
        <f>+C28+C29+C30+C31-ABS(C32)</f>
        <v>133115781</v>
      </c>
      <c r="D27" s="8">
        <f>+D28+D29+D30+D31-ABS(D32)</f>
        <v>138545716</v>
      </c>
      <c r="E27" s="8">
        <f t="shared" si="0"/>
        <v>-5429935</v>
      </c>
      <c r="F27" s="9" t="s">
        <v>44</v>
      </c>
      <c r="G27" s="10">
        <f>+G28+G29+G30</f>
        <v>146930000</v>
      </c>
      <c r="H27" s="10">
        <f>+H28+H29+H30</f>
        <v>156914000</v>
      </c>
      <c r="I27" s="10">
        <f t="shared" si="2"/>
        <v>-9984000</v>
      </c>
    </row>
    <row r="28" spans="1:9" ht="14.25" x14ac:dyDescent="0.15">
      <c r="A28" s="1"/>
      <c r="B28" s="9" t="s">
        <v>45</v>
      </c>
      <c r="C28" s="10"/>
      <c r="D28" s="10"/>
      <c r="E28" s="10">
        <f t="shared" si="0"/>
        <v>0</v>
      </c>
      <c r="F28" s="11" t="s">
        <v>46</v>
      </c>
      <c r="G28" s="12">
        <v>62370000</v>
      </c>
      <c r="H28" s="12">
        <v>65934000</v>
      </c>
      <c r="I28" s="12">
        <f t="shared" si="2"/>
        <v>-3564000</v>
      </c>
    </row>
    <row r="29" spans="1:9" ht="14.25" x14ac:dyDescent="0.15">
      <c r="A29" s="1"/>
      <c r="B29" s="11" t="s">
        <v>47</v>
      </c>
      <c r="C29" s="12">
        <v>133115781</v>
      </c>
      <c r="D29" s="12">
        <v>138545716</v>
      </c>
      <c r="E29" s="12">
        <f t="shared" si="0"/>
        <v>-5429935</v>
      </c>
      <c r="F29" s="11" t="s">
        <v>48</v>
      </c>
      <c r="G29" s="12">
        <v>78368000</v>
      </c>
      <c r="H29" s="12">
        <v>83360000</v>
      </c>
      <c r="I29" s="12">
        <f t="shared" si="2"/>
        <v>-4992000</v>
      </c>
    </row>
    <row r="30" spans="1:9" ht="14.25" x14ac:dyDescent="0.15">
      <c r="A30" s="1"/>
      <c r="B30" s="11" t="s">
        <v>49</v>
      </c>
      <c r="C30" s="12"/>
      <c r="D30" s="12"/>
      <c r="E30" s="12">
        <f t="shared" si="0"/>
        <v>0</v>
      </c>
      <c r="F30" s="11" t="s">
        <v>50</v>
      </c>
      <c r="G30" s="12">
        <v>6192000</v>
      </c>
      <c r="H30" s="12">
        <v>7620000</v>
      </c>
      <c r="I30" s="12">
        <f t="shared" si="2"/>
        <v>-1428000</v>
      </c>
    </row>
    <row r="31" spans="1:9" ht="14.25" x14ac:dyDescent="0.15">
      <c r="A31" s="1"/>
      <c r="B31" s="11" t="s">
        <v>51</v>
      </c>
      <c r="C31" s="12"/>
      <c r="D31" s="12"/>
      <c r="E31" s="12">
        <f t="shared" si="0"/>
        <v>0</v>
      </c>
      <c r="F31" s="11" t="s">
        <v>52</v>
      </c>
      <c r="G31" s="12"/>
      <c r="H31" s="12"/>
      <c r="I31" s="12">
        <f t="shared" si="2"/>
        <v>0</v>
      </c>
    </row>
    <row r="32" spans="1:9" ht="14.25" x14ac:dyDescent="0.15">
      <c r="A32" s="1"/>
      <c r="B32" s="13" t="s">
        <v>53</v>
      </c>
      <c r="C32" s="14"/>
      <c r="D32" s="14"/>
      <c r="E32" s="14">
        <f t="shared" si="0"/>
        <v>0</v>
      </c>
      <c r="F32" s="11" t="s">
        <v>54</v>
      </c>
      <c r="G32" s="12"/>
      <c r="H32" s="12"/>
      <c r="I32" s="12">
        <f t="shared" si="2"/>
        <v>0</v>
      </c>
    </row>
    <row r="33" spans="1:9" ht="14.25" x14ac:dyDescent="0.15">
      <c r="A33" s="1"/>
      <c r="B33" s="7" t="s">
        <v>55</v>
      </c>
      <c r="C33" s="8">
        <f>+C34+C35+C36+C37+C38+C39+C40+C41+C43+C46+C47+C60+C61-ABS(C67)</f>
        <v>117514034</v>
      </c>
      <c r="D33" s="8">
        <f>+D34+D35+D36+D37+D38+D39+D40+D41+D43+D46+D47+D60+D61-ABS(D67)</f>
        <v>117206663</v>
      </c>
      <c r="E33" s="8">
        <f t="shared" si="0"/>
        <v>307371</v>
      </c>
      <c r="F33" s="11" t="s">
        <v>56</v>
      </c>
      <c r="G33" s="12"/>
      <c r="H33" s="12"/>
      <c r="I33" s="12">
        <f t="shared" si="2"/>
        <v>0</v>
      </c>
    </row>
    <row r="34" spans="1:9" ht="14.25" x14ac:dyDescent="0.15">
      <c r="A34" s="1"/>
      <c r="B34" s="9" t="s">
        <v>45</v>
      </c>
      <c r="C34" s="10">
        <v>100500000</v>
      </c>
      <c r="D34" s="10">
        <v>100500000</v>
      </c>
      <c r="E34" s="10">
        <f t="shared" si="0"/>
        <v>0</v>
      </c>
      <c r="F34" s="11" t="s">
        <v>57</v>
      </c>
      <c r="G34" s="12"/>
      <c r="H34" s="12"/>
      <c r="I34" s="12">
        <f t="shared" si="2"/>
        <v>0</v>
      </c>
    </row>
    <row r="35" spans="1:9" ht="14.25" x14ac:dyDescent="0.15">
      <c r="A35" s="1"/>
      <c r="B35" s="11" t="s">
        <v>47</v>
      </c>
      <c r="C35" s="12">
        <v>2393523</v>
      </c>
      <c r="D35" s="12">
        <v>2468368</v>
      </c>
      <c r="E35" s="12">
        <f t="shared" si="0"/>
        <v>-74845</v>
      </c>
      <c r="F35" s="11" t="s">
        <v>58</v>
      </c>
      <c r="G35" s="12"/>
      <c r="H35" s="12"/>
      <c r="I35" s="12">
        <f t="shared" si="2"/>
        <v>0</v>
      </c>
    </row>
    <row r="36" spans="1:9" ht="14.25" x14ac:dyDescent="0.15">
      <c r="A36" s="1"/>
      <c r="B36" s="11" t="s">
        <v>59</v>
      </c>
      <c r="C36" s="12">
        <v>5998560</v>
      </c>
      <c r="D36" s="12">
        <v>6618189</v>
      </c>
      <c r="E36" s="12">
        <f t="shared" si="0"/>
        <v>-619629</v>
      </c>
      <c r="F36" s="11" t="s">
        <v>60</v>
      </c>
      <c r="G36" s="12"/>
      <c r="H36" s="12"/>
      <c r="I36" s="12">
        <f t="shared" si="2"/>
        <v>0</v>
      </c>
    </row>
    <row r="37" spans="1:9" ht="14.25" x14ac:dyDescent="0.15">
      <c r="A37" s="1"/>
      <c r="B37" s="11" t="s">
        <v>61</v>
      </c>
      <c r="C37" s="12">
        <v>3267048</v>
      </c>
      <c r="D37" s="12">
        <v>1531736</v>
      </c>
      <c r="E37" s="12">
        <f t="shared" si="0"/>
        <v>1735312</v>
      </c>
      <c r="F37" s="11" t="s">
        <v>62</v>
      </c>
      <c r="G37" s="12"/>
      <c r="H37" s="12"/>
      <c r="I37" s="12">
        <f t="shared" si="2"/>
        <v>0</v>
      </c>
    </row>
    <row r="38" spans="1:9" ht="14.25" x14ac:dyDescent="0.15">
      <c r="A38" s="1"/>
      <c r="B38" s="11" t="s">
        <v>63</v>
      </c>
      <c r="C38" s="12">
        <v>1392721</v>
      </c>
      <c r="D38" s="12">
        <v>1326188</v>
      </c>
      <c r="E38" s="12">
        <f t="shared" si="0"/>
        <v>66533</v>
      </c>
      <c r="F38" s="11" t="s">
        <v>64</v>
      </c>
      <c r="G38" s="12"/>
      <c r="H38" s="12"/>
      <c r="I38" s="12">
        <f t="shared" si="2"/>
        <v>0</v>
      </c>
    </row>
    <row r="39" spans="1:9" ht="14.25" x14ac:dyDescent="0.15">
      <c r="A39" s="1"/>
      <c r="B39" s="11" t="s">
        <v>65</v>
      </c>
      <c r="C39" s="12"/>
      <c r="D39" s="12"/>
      <c r="E39" s="12">
        <f t="shared" si="0"/>
        <v>0</v>
      </c>
      <c r="F39" s="11" t="s">
        <v>66</v>
      </c>
      <c r="G39" s="12"/>
      <c r="H39" s="12"/>
      <c r="I39" s="12">
        <f t="shared" si="2"/>
        <v>0</v>
      </c>
    </row>
    <row r="40" spans="1:9" ht="14.25" x14ac:dyDescent="0.15">
      <c r="A40" s="1"/>
      <c r="B40" s="11" t="s">
        <v>67</v>
      </c>
      <c r="C40" s="12"/>
      <c r="D40" s="12"/>
      <c r="E40" s="12">
        <f t="shared" si="0"/>
        <v>0</v>
      </c>
      <c r="F40" s="11" t="s">
        <v>68</v>
      </c>
      <c r="G40" s="12"/>
      <c r="H40" s="12"/>
      <c r="I40" s="12">
        <f t="shared" si="2"/>
        <v>0</v>
      </c>
    </row>
    <row r="41" spans="1:9" ht="14.25" x14ac:dyDescent="0.15">
      <c r="A41" s="1"/>
      <c r="B41" s="11" t="s">
        <v>51</v>
      </c>
      <c r="C41" s="12">
        <f>+C42</f>
        <v>0</v>
      </c>
      <c r="D41" s="12">
        <f>+D42</f>
        <v>0</v>
      </c>
      <c r="E41" s="12">
        <f t="shared" si="0"/>
        <v>0</v>
      </c>
      <c r="F41" s="7" t="s">
        <v>69</v>
      </c>
      <c r="G41" s="8">
        <f>+G7 +G26</f>
        <v>159393304</v>
      </c>
      <c r="H41" s="8">
        <f>+H7 +H26</f>
        <v>169042970</v>
      </c>
      <c r="I41" s="8">
        <f t="shared" si="2"/>
        <v>-9649666</v>
      </c>
    </row>
    <row r="42" spans="1:9" ht="14.25" x14ac:dyDescent="0.15">
      <c r="A42" s="1"/>
      <c r="B42" s="11" t="s">
        <v>70</v>
      </c>
      <c r="C42" s="12"/>
      <c r="D42" s="12"/>
      <c r="E42" s="12">
        <f t="shared" si="0"/>
        <v>0</v>
      </c>
      <c r="F42" s="41" t="s">
        <v>71</v>
      </c>
      <c r="G42" s="42"/>
      <c r="H42" s="42"/>
      <c r="I42" s="43"/>
    </row>
    <row r="43" spans="1:9" ht="14.25" x14ac:dyDescent="0.15">
      <c r="A43" s="1"/>
      <c r="B43" s="11" t="s">
        <v>72</v>
      </c>
      <c r="C43" s="12">
        <f>+C44+C45</f>
        <v>0</v>
      </c>
      <c r="D43" s="12">
        <f>+D44+D45</f>
        <v>0</v>
      </c>
      <c r="E43" s="12">
        <f t="shared" si="0"/>
        <v>0</v>
      </c>
      <c r="F43" s="9" t="s">
        <v>73</v>
      </c>
      <c r="G43" s="10">
        <f>+G44+G45+G46</f>
        <v>9575899</v>
      </c>
      <c r="H43" s="10">
        <f>+H44+H45+H46</f>
        <v>9575899</v>
      </c>
      <c r="I43" s="10">
        <f t="shared" ref="I43:I53" si="3">G43-H43</f>
        <v>0</v>
      </c>
    </row>
    <row r="44" spans="1:9" ht="14.25" x14ac:dyDescent="0.15">
      <c r="A44" s="1"/>
      <c r="B44" s="11" t="s">
        <v>74</v>
      </c>
      <c r="C44" s="12"/>
      <c r="D44" s="12"/>
      <c r="E44" s="12">
        <f t="shared" si="0"/>
        <v>0</v>
      </c>
      <c r="F44" s="11" t="s">
        <v>75</v>
      </c>
      <c r="G44" s="12">
        <v>7509249</v>
      </c>
      <c r="H44" s="12">
        <v>7509249</v>
      </c>
      <c r="I44" s="12">
        <f t="shared" si="3"/>
        <v>0</v>
      </c>
    </row>
    <row r="45" spans="1:9" ht="14.25" x14ac:dyDescent="0.15">
      <c r="A45" s="1"/>
      <c r="B45" s="11" t="s">
        <v>76</v>
      </c>
      <c r="C45" s="12"/>
      <c r="D45" s="12"/>
      <c r="E45" s="12">
        <f t="shared" si="0"/>
        <v>0</v>
      </c>
      <c r="F45" s="11" t="s">
        <v>77</v>
      </c>
      <c r="G45" s="12"/>
      <c r="H45" s="12"/>
      <c r="I45" s="12">
        <f t="shared" si="3"/>
        <v>0</v>
      </c>
    </row>
    <row r="46" spans="1:9" ht="14.25" x14ac:dyDescent="0.15">
      <c r="A46" s="1"/>
      <c r="B46" s="11" t="s">
        <v>78</v>
      </c>
      <c r="C46" s="12"/>
      <c r="D46" s="12"/>
      <c r="E46" s="12">
        <f t="shared" si="0"/>
        <v>0</v>
      </c>
      <c r="F46" s="11" t="s">
        <v>79</v>
      </c>
      <c r="G46" s="12">
        <v>2066650</v>
      </c>
      <c r="H46" s="12">
        <v>2066650</v>
      </c>
      <c r="I46" s="12">
        <f t="shared" si="3"/>
        <v>0</v>
      </c>
    </row>
    <row r="47" spans="1:9" ht="14.25" x14ac:dyDescent="0.15">
      <c r="A47" s="1"/>
      <c r="B47" s="11" t="s">
        <v>80</v>
      </c>
      <c r="C47" s="12">
        <f>+C48+C49+C50+C51+C52+C53+C54+C55+C56+C57+C58+C59</f>
        <v>3962182</v>
      </c>
      <c r="D47" s="12">
        <f>+D48+D49+D50+D51+D52+D53+D54+D55+D56+D57+D58+D59</f>
        <v>3962182</v>
      </c>
      <c r="E47" s="12">
        <f t="shared" si="0"/>
        <v>0</v>
      </c>
      <c r="F47" s="11" t="s">
        <v>81</v>
      </c>
      <c r="G47" s="12">
        <v>1751776</v>
      </c>
      <c r="H47" s="12">
        <v>565386</v>
      </c>
      <c r="I47" s="12">
        <f t="shared" si="3"/>
        <v>1186390</v>
      </c>
    </row>
    <row r="48" spans="1:9" ht="14.25" x14ac:dyDescent="0.15">
      <c r="A48" s="1"/>
      <c r="B48" s="11" t="s">
        <v>82</v>
      </c>
      <c r="C48" s="12">
        <v>3962182</v>
      </c>
      <c r="D48" s="12">
        <v>3962182</v>
      </c>
      <c r="E48" s="12">
        <f t="shared" si="0"/>
        <v>0</v>
      </c>
      <c r="F48" s="11" t="s">
        <v>83</v>
      </c>
      <c r="G48" s="12">
        <f>+G49+G50+G51</f>
        <v>3962182</v>
      </c>
      <c r="H48" s="12">
        <f>+H49+H50+H51</f>
        <v>4762182</v>
      </c>
      <c r="I48" s="12">
        <f t="shared" si="3"/>
        <v>-800000</v>
      </c>
    </row>
    <row r="49" spans="1:9" ht="14.25" x14ac:dyDescent="0.15">
      <c r="A49" s="1"/>
      <c r="B49" s="11" t="s">
        <v>84</v>
      </c>
      <c r="C49" s="12"/>
      <c r="D49" s="12"/>
      <c r="E49" s="12">
        <f t="shared" si="0"/>
        <v>0</v>
      </c>
      <c r="F49" s="11" t="s">
        <v>85</v>
      </c>
      <c r="G49" s="12">
        <v>3962182</v>
      </c>
      <c r="H49" s="12">
        <v>3962182</v>
      </c>
      <c r="I49" s="12">
        <f t="shared" si="3"/>
        <v>0</v>
      </c>
    </row>
    <row r="50" spans="1:9" ht="14.25" x14ac:dyDescent="0.15">
      <c r="A50" s="1"/>
      <c r="B50" s="11" t="s">
        <v>86</v>
      </c>
      <c r="C50" s="12"/>
      <c r="D50" s="12"/>
      <c r="E50" s="12">
        <f t="shared" si="0"/>
        <v>0</v>
      </c>
      <c r="F50" s="11" t="s">
        <v>87</v>
      </c>
      <c r="G50" s="12"/>
      <c r="H50" s="12"/>
      <c r="I50" s="12">
        <f t="shared" si="3"/>
        <v>0</v>
      </c>
    </row>
    <row r="51" spans="1:9" ht="14.25" x14ac:dyDescent="0.15">
      <c r="A51" s="1"/>
      <c r="B51" s="11" t="s">
        <v>88</v>
      </c>
      <c r="C51" s="12"/>
      <c r="D51" s="12"/>
      <c r="E51" s="12">
        <f t="shared" si="0"/>
        <v>0</v>
      </c>
      <c r="F51" s="11" t="s">
        <v>89</v>
      </c>
      <c r="G51" s="12"/>
      <c r="H51" s="12">
        <v>800000</v>
      </c>
      <c r="I51" s="12">
        <f t="shared" si="3"/>
        <v>-800000</v>
      </c>
    </row>
    <row r="52" spans="1:9" ht="14.25" x14ac:dyDescent="0.15">
      <c r="A52" s="1"/>
      <c r="B52" s="11" t="s">
        <v>90</v>
      </c>
      <c r="C52" s="12"/>
      <c r="D52" s="12"/>
      <c r="E52" s="12">
        <f t="shared" si="0"/>
        <v>0</v>
      </c>
      <c r="F52" s="11" t="s">
        <v>91</v>
      </c>
      <c r="G52" s="12">
        <v>89656892</v>
      </c>
      <c r="H52" s="12">
        <v>90013491</v>
      </c>
      <c r="I52" s="12">
        <f t="shared" si="3"/>
        <v>-356599</v>
      </c>
    </row>
    <row r="53" spans="1:9" ht="14.25" x14ac:dyDescent="0.15">
      <c r="A53" s="1"/>
      <c r="B53" s="11" t="s">
        <v>92</v>
      </c>
      <c r="C53" s="12"/>
      <c r="D53" s="12"/>
      <c r="E53" s="12">
        <f t="shared" si="0"/>
        <v>0</v>
      </c>
      <c r="F53" s="11" t="s">
        <v>93</v>
      </c>
      <c r="G53" s="12">
        <v>-1156599</v>
      </c>
      <c r="H53" s="12">
        <v>29292618</v>
      </c>
      <c r="I53" s="12">
        <f t="shared" si="3"/>
        <v>-30449217</v>
      </c>
    </row>
    <row r="54" spans="1:9" ht="14.25" hidden="1" x14ac:dyDescent="0.15">
      <c r="A54" s="1"/>
      <c r="B54" s="11" t="s">
        <v>94</v>
      </c>
      <c r="C54" s="12"/>
      <c r="D54" s="12"/>
      <c r="E54" s="12">
        <f t="shared" si="0"/>
        <v>0</v>
      </c>
      <c r="F54" s="11"/>
      <c r="G54" s="12"/>
      <c r="H54" s="12"/>
      <c r="I54" s="12"/>
    </row>
    <row r="55" spans="1:9" ht="14.25" hidden="1" x14ac:dyDescent="0.15">
      <c r="A55" s="1"/>
      <c r="B55" s="11" t="s">
        <v>95</v>
      </c>
      <c r="C55" s="12"/>
      <c r="D55" s="12"/>
      <c r="E55" s="12">
        <f t="shared" si="0"/>
        <v>0</v>
      </c>
      <c r="F55" s="11"/>
      <c r="G55" s="12"/>
      <c r="H55" s="12"/>
      <c r="I55" s="12"/>
    </row>
    <row r="56" spans="1:9" ht="14.25" hidden="1" x14ac:dyDescent="0.15">
      <c r="A56" s="1"/>
      <c r="B56" s="11" t="s">
        <v>96</v>
      </c>
      <c r="C56" s="12"/>
      <c r="D56" s="12"/>
      <c r="E56" s="12">
        <f t="shared" si="0"/>
        <v>0</v>
      </c>
      <c r="F56" s="11"/>
      <c r="G56" s="12"/>
      <c r="H56" s="12"/>
      <c r="I56" s="12"/>
    </row>
    <row r="57" spans="1:9" ht="14.25" hidden="1" x14ac:dyDescent="0.15">
      <c r="A57" s="1"/>
      <c r="B57" s="11" t="s">
        <v>97</v>
      </c>
      <c r="C57" s="12"/>
      <c r="D57" s="12"/>
      <c r="E57" s="12">
        <f t="shared" si="0"/>
        <v>0</v>
      </c>
      <c r="F57" s="11"/>
      <c r="G57" s="12"/>
      <c r="H57" s="12"/>
      <c r="I57" s="12"/>
    </row>
    <row r="58" spans="1:9" ht="14.25" hidden="1" x14ac:dyDescent="0.15">
      <c r="A58" s="1"/>
      <c r="B58" s="11" t="s">
        <v>98</v>
      </c>
      <c r="C58" s="12"/>
      <c r="D58" s="12"/>
      <c r="E58" s="12">
        <f t="shared" si="0"/>
        <v>0</v>
      </c>
      <c r="F58" s="11"/>
      <c r="G58" s="12"/>
      <c r="H58" s="12"/>
      <c r="I58" s="12"/>
    </row>
    <row r="59" spans="1:9" ht="14.25" hidden="1" x14ac:dyDescent="0.15">
      <c r="A59" s="1"/>
      <c r="B59" s="11" t="s">
        <v>99</v>
      </c>
      <c r="C59" s="12"/>
      <c r="D59" s="12"/>
      <c r="E59" s="12">
        <f t="shared" si="0"/>
        <v>0</v>
      </c>
      <c r="F59" s="11"/>
      <c r="G59" s="12"/>
      <c r="H59" s="12"/>
      <c r="I59" s="12"/>
    </row>
    <row r="60" spans="1:9" ht="14.25" x14ac:dyDescent="0.15">
      <c r="A60" s="1"/>
      <c r="B60" s="11" t="s">
        <v>100</v>
      </c>
      <c r="C60" s="12"/>
      <c r="D60" s="12"/>
      <c r="E60" s="12">
        <f t="shared" si="0"/>
        <v>0</v>
      </c>
      <c r="F60" s="11"/>
      <c r="G60" s="12"/>
      <c r="H60" s="12"/>
      <c r="I60" s="12"/>
    </row>
    <row r="61" spans="1:9" ht="14.25" x14ac:dyDescent="0.15">
      <c r="A61" s="1"/>
      <c r="B61" s="11" t="s">
        <v>101</v>
      </c>
      <c r="C61" s="12">
        <f>+C62+C63+C64+C65+C66</f>
        <v>0</v>
      </c>
      <c r="D61" s="12">
        <f>+D62+D63+D64+D65+D66</f>
        <v>800000</v>
      </c>
      <c r="E61" s="12">
        <f t="shared" si="0"/>
        <v>-800000</v>
      </c>
      <c r="F61" s="11"/>
      <c r="G61" s="12"/>
      <c r="H61" s="12"/>
      <c r="I61" s="12"/>
    </row>
    <row r="62" spans="1:9" ht="14.25" x14ac:dyDescent="0.15">
      <c r="A62" s="1"/>
      <c r="B62" s="11" t="s">
        <v>102</v>
      </c>
      <c r="C62" s="12"/>
      <c r="D62" s="12">
        <v>800000</v>
      </c>
      <c r="E62" s="12">
        <f t="shared" si="0"/>
        <v>-800000</v>
      </c>
      <c r="F62" s="11"/>
      <c r="G62" s="12"/>
      <c r="H62" s="12"/>
      <c r="I62" s="12"/>
    </row>
    <row r="63" spans="1:9" ht="14.25" hidden="1" x14ac:dyDescent="0.15">
      <c r="A63" s="1"/>
      <c r="B63" s="11" t="s">
        <v>103</v>
      </c>
      <c r="C63" s="12"/>
      <c r="D63" s="12"/>
      <c r="E63" s="12">
        <f t="shared" si="0"/>
        <v>0</v>
      </c>
      <c r="F63" s="11"/>
      <c r="G63" s="12"/>
      <c r="H63" s="12"/>
      <c r="I63" s="12"/>
    </row>
    <row r="64" spans="1:9" ht="14.25" hidden="1" x14ac:dyDescent="0.15">
      <c r="A64" s="1"/>
      <c r="B64" s="11" t="s">
        <v>104</v>
      </c>
      <c r="C64" s="12"/>
      <c r="D64" s="12"/>
      <c r="E64" s="12">
        <f t="shared" si="0"/>
        <v>0</v>
      </c>
      <c r="F64" s="11"/>
      <c r="G64" s="12"/>
      <c r="H64" s="12"/>
      <c r="I64" s="12"/>
    </row>
    <row r="65" spans="1:9" ht="14.25" hidden="1" x14ac:dyDescent="0.15">
      <c r="A65" s="1"/>
      <c r="B65" s="11" t="s">
        <v>105</v>
      </c>
      <c r="C65" s="12"/>
      <c r="D65" s="12"/>
      <c r="E65" s="12">
        <f t="shared" si="0"/>
        <v>0</v>
      </c>
      <c r="F65" s="11"/>
      <c r="G65" s="12"/>
      <c r="H65" s="12"/>
      <c r="I65" s="12"/>
    </row>
    <row r="66" spans="1:9" ht="14.25" hidden="1" x14ac:dyDescent="0.15">
      <c r="A66" s="1"/>
      <c r="B66" s="11" t="s">
        <v>106</v>
      </c>
      <c r="C66" s="12"/>
      <c r="D66" s="12"/>
      <c r="E66" s="12">
        <f t="shared" si="0"/>
        <v>0</v>
      </c>
      <c r="F66" s="13"/>
      <c r="G66" s="14"/>
      <c r="H66" s="14"/>
      <c r="I66" s="14"/>
    </row>
    <row r="67" spans="1:9" ht="14.25" x14ac:dyDescent="0.15">
      <c r="A67" s="1"/>
      <c r="B67" s="13" t="s">
        <v>40</v>
      </c>
      <c r="C67" s="14"/>
      <c r="D67" s="14"/>
      <c r="E67" s="14">
        <f t="shared" si="0"/>
        <v>0</v>
      </c>
      <c r="F67" s="7" t="s">
        <v>107</v>
      </c>
      <c r="G67" s="8">
        <f>+G43 +G47 +G48 +G52</f>
        <v>104946749</v>
      </c>
      <c r="H67" s="8">
        <f>+H43 +H47 +H48 +H52</f>
        <v>104916958</v>
      </c>
      <c r="I67" s="8">
        <f t="shared" ref="I67:I68" si="4">G67-H67</f>
        <v>29791</v>
      </c>
    </row>
    <row r="68" spans="1:9" ht="14.25" x14ac:dyDescent="0.15">
      <c r="A68" s="1"/>
      <c r="B68" s="7" t="s">
        <v>108</v>
      </c>
      <c r="C68" s="8">
        <f>+C7 +C26</f>
        <v>264340053</v>
      </c>
      <c r="D68" s="8">
        <f>+D7 +D26</f>
        <v>273959928</v>
      </c>
      <c r="E68" s="8">
        <f t="shared" si="0"/>
        <v>-9619875</v>
      </c>
      <c r="F68" s="15" t="s">
        <v>109</v>
      </c>
      <c r="G68" s="16">
        <f>+G41 +G67</f>
        <v>264340053</v>
      </c>
      <c r="H68" s="16">
        <f>+H41 +H67</f>
        <v>273959928</v>
      </c>
      <c r="I68" s="16">
        <f t="shared" si="4"/>
        <v>-9619875</v>
      </c>
    </row>
  </sheetData>
  <mergeCells count="5">
    <mergeCell ref="B2:I2"/>
    <mergeCell ref="B3:I3"/>
    <mergeCell ref="B5:E5"/>
    <mergeCell ref="F5:I5"/>
    <mergeCell ref="F42:I42"/>
  </mergeCells>
  <phoneticPr fontId="2"/>
  <pageMargins left="0.70866141732283472" right="0.70866141732283472" top="0.55118110236220474" bottom="0" header="0.31496062992125984" footer="0.31496062992125984"/>
  <pageSetup paperSize="9" scale="7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68"/>
  <sheetViews>
    <sheetView showGridLines="0" topLeftCell="A31" workbookViewId="0">
      <selection activeCell="B1" sqref="B1"/>
    </sheetView>
  </sheetViews>
  <sheetFormatPr defaultRowHeight="13.5" x14ac:dyDescent="0.1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15">
      <c r="A1" s="1"/>
      <c r="B1" s="18" t="s">
        <v>143</v>
      </c>
      <c r="C1" s="1"/>
      <c r="D1" s="1"/>
      <c r="E1" s="1"/>
      <c r="F1" s="1"/>
      <c r="G1" s="1"/>
      <c r="H1" s="2"/>
      <c r="I1" s="2" t="s">
        <v>0</v>
      </c>
    </row>
    <row r="2" spans="1:9" ht="21" x14ac:dyDescent="0.15">
      <c r="A2" s="1"/>
      <c r="B2" s="36" t="s">
        <v>115</v>
      </c>
      <c r="C2" s="36"/>
      <c r="D2" s="36"/>
      <c r="E2" s="36"/>
      <c r="F2" s="36"/>
      <c r="G2" s="36"/>
      <c r="H2" s="36"/>
      <c r="I2" s="36"/>
    </row>
    <row r="3" spans="1:9" ht="21" x14ac:dyDescent="0.15">
      <c r="A3" s="1"/>
      <c r="B3" s="37" t="s">
        <v>116</v>
      </c>
      <c r="C3" s="37"/>
      <c r="D3" s="37"/>
      <c r="E3" s="37"/>
      <c r="F3" s="37"/>
      <c r="G3" s="37"/>
      <c r="H3" s="37"/>
      <c r="I3" s="37"/>
    </row>
    <row r="4" spans="1:9" ht="15.75" x14ac:dyDescent="0.15">
      <c r="A4" s="1"/>
      <c r="B4" s="3"/>
      <c r="C4" s="1"/>
      <c r="D4" s="1"/>
      <c r="E4" s="1"/>
      <c r="F4" s="1"/>
      <c r="G4" s="1"/>
      <c r="H4" s="1"/>
      <c r="I4" s="4" t="s">
        <v>117</v>
      </c>
    </row>
    <row r="5" spans="1:9" ht="14.25" x14ac:dyDescent="0.15">
      <c r="A5" s="1"/>
      <c r="B5" s="38" t="s">
        <v>118</v>
      </c>
      <c r="C5" s="39"/>
      <c r="D5" s="39"/>
      <c r="E5" s="40"/>
      <c r="F5" s="38" t="s">
        <v>119</v>
      </c>
      <c r="G5" s="39"/>
      <c r="H5" s="39"/>
      <c r="I5" s="40"/>
    </row>
    <row r="6" spans="1:9" ht="14.25" x14ac:dyDescent="0.15">
      <c r="A6" s="1"/>
      <c r="B6" s="5"/>
      <c r="C6" s="5" t="s">
        <v>6</v>
      </c>
      <c r="D6" s="5" t="s">
        <v>7</v>
      </c>
      <c r="E6" s="5" t="s">
        <v>8</v>
      </c>
      <c r="F6" s="6"/>
      <c r="G6" s="5" t="s">
        <v>6</v>
      </c>
      <c r="H6" s="5" t="s">
        <v>7</v>
      </c>
      <c r="I6" s="5" t="s">
        <v>8</v>
      </c>
    </row>
    <row r="7" spans="1:9" ht="14.25" x14ac:dyDescent="0.15">
      <c r="A7" s="1"/>
      <c r="B7" s="7" t="s">
        <v>9</v>
      </c>
      <c r="C7" s="8">
        <f>+C8+C13+C14+C15+C16+C17+C18+C19+C20+C21+C22+C23+C24-ABS(C25)</f>
        <v>6932340</v>
      </c>
      <c r="D7" s="8">
        <f>+D8+D13+D14+D15+D16+D17+D18+D19+D20+D21+D22+D23+D24-ABS(D25)</f>
        <v>6815174</v>
      </c>
      <c r="E7" s="8">
        <f>C7-D7</f>
        <v>117166</v>
      </c>
      <c r="F7" s="7" t="s">
        <v>10</v>
      </c>
      <c r="G7" s="8">
        <f>+G8+G9+G10+G14+G15+G16+G17+G18+G19</f>
        <v>1565926</v>
      </c>
      <c r="H7" s="8">
        <f>+H8+H9+H10+H14+H15+H16+H17+H18+H19</f>
        <v>1352870</v>
      </c>
      <c r="I7" s="8">
        <f>G7-H7</f>
        <v>213056</v>
      </c>
    </row>
    <row r="8" spans="1:9" ht="14.25" x14ac:dyDescent="0.15">
      <c r="A8" s="1"/>
      <c r="B8" s="9" t="s">
        <v>11</v>
      </c>
      <c r="C8" s="10">
        <f>+C9+C10+C11+C12</f>
        <v>73013</v>
      </c>
      <c r="D8" s="10">
        <f>+D9+D10+D11+D12</f>
        <v>439946</v>
      </c>
      <c r="E8" s="10">
        <f t="shared" ref="E8:E68" si="0">C8-D8</f>
        <v>-366933</v>
      </c>
      <c r="F8" s="11" t="s">
        <v>12</v>
      </c>
      <c r="G8" s="12"/>
      <c r="H8" s="12"/>
      <c r="I8" s="12">
        <f t="shared" ref="I8:I19" si="1">G8-H8</f>
        <v>0</v>
      </c>
    </row>
    <row r="9" spans="1:9" ht="14.25" x14ac:dyDescent="0.15">
      <c r="A9" s="1"/>
      <c r="B9" s="11" t="s">
        <v>13</v>
      </c>
      <c r="C9" s="12"/>
      <c r="D9" s="12"/>
      <c r="E9" s="12">
        <f t="shared" si="0"/>
        <v>0</v>
      </c>
      <c r="F9" s="11" t="s">
        <v>14</v>
      </c>
      <c r="G9" s="12">
        <v>6004</v>
      </c>
      <c r="H9" s="12"/>
      <c r="I9" s="12">
        <f t="shared" si="1"/>
        <v>6004</v>
      </c>
    </row>
    <row r="10" spans="1:9" ht="14.25" x14ac:dyDescent="0.15">
      <c r="A10" s="1"/>
      <c r="B10" s="11" t="s">
        <v>15</v>
      </c>
      <c r="C10" s="12">
        <v>72948</v>
      </c>
      <c r="D10" s="12">
        <v>279784</v>
      </c>
      <c r="E10" s="12">
        <f t="shared" si="0"/>
        <v>-206836</v>
      </c>
      <c r="F10" s="11" t="s">
        <v>16</v>
      </c>
      <c r="G10" s="12">
        <f>+G11+G12+G13</f>
        <v>0</v>
      </c>
      <c r="H10" s="12">
        <f>+H11+H12+H13</f>
        <v>0</v>
      </c>
      <c r="I10" s="12">
        <f t="shared" si="1"/>
        <v>0</v>
      </c>
    </row>
    <row r="11" spans="1:9" ht="14.25" x14ac:dyDescent="0.15">
      <c r="A11" s="1"/>
      <c r="B11" s="11" t="s">
        <v>17</v>
      </c>
      <c r="C11" s="12"/>
      <c r="D11" s="12"/>
      <c r="E11" s="12">
        <f t="shared" si="0"/>
        <v>0</v>
      </c>
      <c r="F11" s="11" t="s">
        <v>18</v>
      </c>
      <c r="G11" s="12"/>
      <c r="H11" s="12"/>
      <c r="I11" s="12">
        <f t="shared" si="1"/>
        <v>0</v>
      </c>
    </row>
    <row r="12" spans="1:9" ht="14.25" x14ac:dyDescent="0.15">
      <c r="A12" s="1"/>
      <c r="B12" s="11" t="s">
        <v>19</v>
      </c>
      <c r="C12" s="12">
        <v>65</v>
      </c>
      <c r="D12" s="12">
        <v>160162</v>
      </c>
      <c r="E12" s="12">
        <f t="shared" si="0"/>
        <v>-160097</v>
      </c>
      <c r="F12" s="11" t="s">
        <v>20</v>
      </c>
      <c r="G12" s="12"/>
      <c r="H12" s="12"/>
      <c r="I12" s="12">
        <f t="shared" si="1"/>
        <v>0</v>
      </c>
    </row>
    <row r="13" spans="1:9" ht="14.25" x14ac:dyDescent="0.15">
      <c r="A13" s="1"/>
      <c r="B13" s="11" t="s">
        <v>21</v>
      </c>
      <c r="C13" s="12"/>
      <c r="D13" s="12"/>
      <c r="E13" s="12">
        <f t="shared" si="0"/>
        <v>0</v>
      </c>
      <c r="F13" s="11" t="s">
        <v>22</v>
      </c>
      <c r="G13" s="12"/>
      <c r="H13" s="12"/>
      <c r="I13" s="12">
        <f t="shared" si="1"/>
        <v>0</v>
      </c>
    </row>
    <row r="14" spans="1:9" ht="14.25" x14ac:dyDescent="0.15">
      <c r="A14" s="1"/>
      <c r="B14" s="11" t="s">
        <v>23</v>
      </c>
      <c r="C14" s="12">
        <v>6275871</v>
      </c>
      <c r="D14" s="12">
        <v>6155356</v>
      </c>
      <c r="E14" s="12">
        <f t="shared" si="0"/>
        <v>120515</v>
      </c>
      <c r="F14" s="11" t="s">
        <v>24</v>
      </c>
      <c r="G14" s="12"/>
      <c r="H14" s="12"/>
      <c r="I14" s="12">
        <f t="shared" si="1"/>
        <v>0</v>
      </c>
    </row>
    <row r="15" spans="1:9" ht="14.25" x14ac:dyDescent="0.15">
      <c r="A15" s="1"/>
      <c r="B15" s="11" t="s">
        <v>25</v>
      </c>
      <c r="C15" s="12"/>
      <c r="D15" s="12"/>
      <c r="E15" s="12">
        <f t="shared" si="0"/>
        <v>0</v>
      </c>
      <c r="F15" s="11" t="s">
        <v>26</v>
      </c>
      <c r="G15" s="12"/>
      <c r="H15" s="12"/>
      <c r="I15" s="12">
        <f t="shared" si="1"/>
        <v>0</v>
      </c>
    </row>
    <row r="16" spans="1:9" ht="14.25" x14ac:dyDescent="0.15">
      <c r="A16" s="1"/>
      <c r="B16" s="11" t="s">
        <v>27</v>
      </c>
      <c r="C16" s="12"/>
      <c r="D16" s="12"/>
      <c r="E16" s="12">
        <f t="shared" si="0"/>
        <v>0</v>
      </c>
      <c r="F16" s="11" t="s">
        <v>28</v>
      </c>
      <c r="G16" s="12"/>
      <c r="H16" s="12"/>
      <c r="I16" s="12">
        <f t="shared" si="1"/>
        <v>0</v>
      </c>
    </row>
    <row r="17" spans="1:9" ht="14.25" x14ac:dyDescent="0.15">
      <c r="A17" s="1"/>
      <c r="B17" s="11" t="s">
        <v>29</v>
      </c>
      <c r="C17" s="12">
        <v>399600</v>
      </c>
      <c r="D17" s="12"/>
      <c r="E17" s="12">
        <f t="shared" si="0"/>
        <v>399600</v>
      </c>
      <c r="F17" s="11" t="s">
        <v>30</v>
      </c>
      <c r="G17" s="12">
        <v>1514800</v>
      </c>
      <c r="H17" s="12">
        <v>1321300</v>
      </c>
      <c r="I17" s="12">
        <f t="shared" si="1"/>
        <v>193500</v>
      </c>
    </row>
    <row r="18" spans="1:9" ht="14.25" x14ac:dyDescent="0.15">
      <c r="A18" s="1"/>
      <c r="B18" s="11" t="s">
        <v>31</v>
      </c>
      <c r="C18" s="12">
        <v>109417</v>
      </c>
      <c r="D18" s="12">
        <v>140170</v>
      </c>
      <c r="E18" s="12">
        <f t="shared" si="0"/>
        <v>-30753</v>
      </c>
      <c r="F18" s="11" t="s">
        <v>32</v>
      </c>
      <c r="G18" s="12"/>
      <c r="H18" s="12"/>
      <c r="I18" s="12">
        <f t="shared" si="1"/>
        <v>0</v>
      </c>
    </row>
    <row r="19" spans="1:9" ht="14.25" x14ac:dyDescent="0.15">
      <c r="A19" s="1"/>
      <c r="B19" s="11" t="s">
        <v>33</v>
      </c>
      <c r="C19" s="12">
        <v>54439</v>
      </c>
      <c r="D19" s="12">
        <v>59702</v>
      </c>
      <c r="E19" s="12">
        <f t="shared" si="0"/>
        <v>-5263</v>
      </c>
      <c r="F19" s="11" t="s">
        <v>34</v>
      </c>
      <c r="G19" s="12">
        <v>45122</v>
      </c>
      <c r="H19" s="12">
        <v>31570</v>
      </c>
      <c r="I19" s="12">
        <f t="shared" si="1"/>
        <v>13552</v>
      </c>
    </row>
    <row r="20" spans="1:9" ht="14.25" x14ac:dyDescent="0.15">
      <c r="A20" s="1"/>
      <c r="B20" s="11" t="s">
        <v>35</v>
      </c>
      <c r="C20" s="12"/>
      <c r="D20" s="12"/>
      <c r="E20" s="12">
        <f t="shared" si="0"/>
        <v>0</v>
      </c>
      <c r="F20" s="11"/>
      <c r="G20" s="12"/>
      <c r="H20" s="12"/>
      <c r="I20" s="12"/>
    </row>
    <row r="21" spans="1:9" ht="14.25" x14ac:dyDescent="0.15">
      <c r="A21" s="1"/>
      <c r="B21" s="11" t="s">
        <v>36</v>
      </c>
      <c r="C21" s="12"/>
      <c r="D21" s="12"/>
      <c r="E21" s="12">
        <f t="shared" si="0"/>
        <v>0</v>
      </c>
      <c r="F21" s="11"/>
      <c r="G21" s="12"/>
      <c r="H21" s="12"/>
      <c r="I21" s="12"/>
    </row>
    <row r="22" spans="1:9" ht="14.25" x14ac:dyDescent="0.15">
      <c r="A22" s="1"/>
      <c r="B22" s="11" t="s">
        <v>37</v>
      </c>
      <c r="C22" s="12"/>
      <c r="D22" s="12"/>
      <c r="E22" s="12">
        <f t="shared" si="0"/>
        <v>0</v>
      </c>
      <c r="F22" s="11"/>
      <c r="G22" s="12"/>
      <c r="H22" s="12"/>
      <c r="I22" s="12"/>
    </row>
    <row r="23" spans="1:9" ht="14.25" x14ac:dyDescent="0.15">
      <c r="A23" s="1"/>
      <c r="B23" s="11" t="s">
        <v>38</v>
      </c>
      <c r="C23" s="12">
        <v>20000</v>
      </c>
      <c r="D23" s="12">
        <v>20000</v>
      </c>
      <c r="E23" s="12">
        <f t="shared" si="0"/>
        <v>0</v>
      </c>
      <c r="F23" s="11"/>
      <c r="G23" s="12"/>
      <c r="H23" s="12"/>
      <c r="I23" s="12"/>
    </row>
    <row r="24" spans="1:9" ht="14.25" hidden="1" x14ac:dyDescent="0.15">
      <c r="A24" s="1"/>
      <c r="B24" s="11" t="s">
        <v>39</v>
      </c>
      <c r="C24" s="12"/>
      <c r="D24" s="12"/>
      <c r="E24" s="12">
        <f t="shared" si="0"/>
        <v>0</v>
      </c>
      <c r="F24" s="11"/>
      <c r="G24" s="12"/>
      <c r="H24" s="12"/>
      <c r="I24" s="12"/>
    </row>
    <row r="25" spans="1:9" ht="14.25" x14ac:dyDescent="0.15">
      <c r="A25" s="1"/>
      <c r="B25" s="11" t="s">
        <v>40</v>
      </c>
      <c r="C25" s="12"/>
      <c r="D25" s="12"/>
      <c r="E25" s="12">
        <f t="shared" si="0"/>
        <v>0</v>
      </c>
      <c r="F25" s="11"/>
      <c r="G25" s="12"/>
      <c r="H25" s="12"/>
      <c r="I25" s="12"/>
    </row>
    <row r="26" spans="1:9" ht="14.25" x14ac:dyDescent="0.15">
      <c r="A26" s="1"/>
      <c r="B26" s="7" t="s">
        <v>41</v>
      </c>
      <c r="C26" s="8">
        <f>+C27 +C33</f>
        <v>26429174</v>
      </c>
      <c r="D26" s="8">
        <f>+D27 +D33</f>
        <v>27054411</v>
      </c>
      <c r="E26" s="8">
        <f t="shared" si="0"/>
        <v>-625237</v>
      </c>
      <c r="F26" s="7" t="s">
        <v>42</v>
      </c>
      <c r="G26" s="8">
        <f>+G27+G31+G32+G33+G34+G35+G36+G37+G38+G39+G40</f>
        <v>0</v>
      </c>
      <c r="H26" s="8">
        <f>+H27+H31+H32+H33+H34+H35+H36+H37+H38+H39+H40</f>
        <v>0</v>
      </c>
      <c r="I26" s="8">
        <f t="shared" ref="I26:I41" si="2">G26-H26</f>
        <v>0</v>
      </c>
    </row>
    <row r="27" spans="1:9" ht="14.25" x14ac:dyDescent="0.15">
      <c r="A27" s="1"/>
      <c r="B27" s="7" t="s">
        <v>43</v>
      </c>
      <c r="C27" s="8">
        <f>+C28+C29+C30+C31-ABS(C32)</f>
        <v>21139538</v>
      </c>
      <c r="D27" s="8">
        <f>+D28+D29+D30+D31-ABS(D32)</f>
        <v>22006701</v>
      </c>
      <c r="E27" s="8">
        <f t="shared" si="0"/>
        <v>-867163</v>
      </c>
      <c r="F27" s="9" t="s">
        <v>44</v>
      </c>
      <c r="G27" s="10">
        <f>+G28+G29+G30</f>
        <v>0</v>
      </c>
      <c r="H27" s="10">
        <f>+H28+H29+H30</f>
        <v>0</v>
      </c>
      <c r="I27" s="10">
        <f t="shared" si="2"/>
        <v>0</v>
      </c>
    </row>
    <row r="28" spans="1:9" ht="14.25" x14ac:dyDescent="0.15">
      <c r="A28" s="1"/>
      <c r="B28" s="9" t="s">
        <v>45</v>
      </c>
      <c r="C28" s="10"/>
      <c r="D28" s="10"/>
      <c r="E28" s="10">
        <f t="shared" si="0"/>
        <v>0</v>
      </c>
      <c r="F28" s="11" t="s">
        <v>46</v>
      </c>
      <c r="G28" s="12"/>
      <c r="H28" s="12"/>
      <c r="I28" s="12">
        <f t="shared" si="2"/>
        <v>0</v>
      </c>
    </row>
    <row r="29" spans="1:9" ht="14.25" x14ac:dyDescent="0.15">
      <c r="A29" s="1"/>
      <c r="B29" s="11" t="s">
        <v>47</v>
      </c>
      <c r="C29" s="12">
        <v>21139538</v>
      </c>
      <c r="D29" s="12">
        <v>22006701</v>
      </c>
      <c r="E29" s="12">
        <f t="shared" si="0"/>
        <v>-867163</v>
      </c>
      <c r="F29" s="11" t="s">
        <v>48</v>
      </c>
      <c r="G29" s="12"/>
      <c r="H29" s="12"/>
      <c r="I29" s="12">
        <f t="shared" si="2"/>
        <v>0</v>
      </c>
    </row>
    <row r="30" spans="1:9" ht="14.25" x14ac:dyDescent="0.15">
      <c r="A30" s="1"/>
      <c r="B30" s="11" t="s">
        <v>49</v>
      </c>
      <c r="C30" s="12"/>
      <c r="D30" s="12"/>
      <c r="E30" s="12">
        <f t="shared" si="0"/>
        <v>0</v>
      </c>
      <c r="F30" s="11" t="s">
        <v>50</v>
      </c>
      <c r="G30" s="12"/>
      <c r="H30" s="12"/>
      <c r="I30" s="12">
        <f t="shared" si="2"/>
        <v>0</v>
      </c>
    </row>
    <row r="31" spans="1:9" ht="14.25" x14ac:dyDescent="0.15">
      <c r="A31" s="1"/>
      <c r="B31" s="11" t="s">
        <v>51</v>
      </c>
      <c r="C31" s="12"/>
      <c r="D31" s="12"/>
      <c r="E31" s="12">
        <f t="shared" si="0"/>
        <v>0</v>
      </c>
      <c r="F31" s="11" t="s">
        <v>52</v>
      </c>
      <c r="G31" s="12"/>
      <c r="H31" s="12"/>
      <c r="I31" s="12">
        <f t="shared" si="2"/>
        <v>0</v>
      </c>
    </row>
    <row r="32" spans="1:9" ht="14.25" x14ac:dyDescent="0.15">
      <c r="A32" s="1"/>
      <c r="B32" s="13" t="s">
        <v>53</v>
      </c>
      <c r="C32" s="14"/>
      <c r="D32" s="14"/>
      <c r="E32" s="14">
        <f t="shared" si="0"/>
        <v>0</v>
      </c>
      <c r="F32" s="11" t="s">
        <v>54</v>
      </c>
      <c r="G32" s="12"/>
      <c r="H32" s="12"/>
      <c r="I32" s="12">
        <f t="shared" si="2"/>
        <v>0</v>
      </c>
    </row>
    <row r="33" spans="1:9" ht="14.25" x14ac:dyDescent="0.15">
      <c r="A33" s="1"/>
      <c r="B33" s="7" t="s">
        <v>55</v>
      </c>
      <c r="C33" s="8">
        <f>+C34+C35+C36+C37+C38+C39+C40+C41+C43+C46+C47+C60+C61-ABS(C67)</f>
        <v>5289636</v>
      </c>
      <c r="D33" s="8">
        <f>+D34+D35+D36+D37+D38+D39+D40+D41+D43+D46+D47+D60+D61-ABS(D67)</f>
        <v>5047710</v>
      </c>
      <c r="E33" s="8">
        <f t="shared" si="0"/>
        <v>241926</v>
      </c>
      <c r="F33" s="11" t="s">
        <v>56</v>
      </c>
      <c r="G33" s="12"/>
      <c r="H33" s="12"/>
      <c r="I33" s="12">
        <f t="shared" si="2"/>
        <v>0</v>
      </c>
    </row>
    <row r="34" spans="1:9" ht="14.25" x14ac:dyDescent="0.15">
      <c r="A34" s="1"/>
      <c r="B34" s="9" t="s">
        <v>45</v>
      </c>
      <c r="C34" s="10"/>
      <c r="D34" s="10"/>
      <c r="E34" s="10">
        <f t="shared" si="0"/>
        <v>0</v>
      </c>
      <c r="F34" s="11" t="s">
        <v>57</v>
      </c>
      <c r="G34" s="12"/>
      <c r="H34" s="12"/>
      <c r="I34" s="12">
        <f t="shared" si="2"/>
        <v>0</v>
      </c>
    </row>
    <row r="35" spans="1:9" ht="14.25" x14ac:dyDescent="0.15">
      <c r="A35" s="1"/>
      <c r="B35" s="11" t="s">
        <v>47</v>
      </c>
      <c r="C35" s="12"/>
      <c r="D35" s="12"/>
      <c r="E35" s="12">
        <f t="shared" si="0"/>
        <v>0</v>
      </c>
      <c r="F35" s="11" t="s">
        <v>58</v>
      </c>
      <c r="G35" s="12"/>
      <c r="H35" s="12"/>
      <c r="I35" s="12">
        <f t="shared" si="2"/>
        <v>0</v>
      </c>
    </row>
    <row r="36" spans="1:9" ht="14.25" x14ac:dyDescent="0.15">
      <c r="A36" s="1"/>
      <c r="B36" s="11" t="s">
        <v>59</v>
      </c>
      <c r="C36" s="12">
        <v>155862</v>
      </c>
      <c r="D36" s="12">
        <v>172746</v>
      </c>
      <c r="E36" s="12">
        <f t="shared" si="0"/>
        <v>-16884</v>
      </c>
      <c r="F36" s="11" t="s">
        <v>60</v>
      </c>
      <c r="G36" s="12"/>
      <c r="H36" s="12"/>
      <c r="I36" s="12">
        <f t="shared" si="2"/>
        <v>0</v>
      </c>
    </row>
    <row r="37" spans="1:9" ht="14.25" x14ac:dyDescent="0.15">
      <c r="A37" s="1"/>
      <c r="B37" s="11" t="s">
        <v>61</v>
      </c>
      <c r="C37" s="12">
        <v>1</v>
      </c>
      <c r="D37" s="12">
        <v>1</v>
      </c>
      <c r="E37" s="12">
        <f t="shared" si="0"/>
        <v>0</v>
      </c>
      <c r="F37" s="11" t="s">
        <v>62</v>
      </c>
      <c r="G37" s="12"/>
      <c r="H37" s="12"/>
      <c r="I37" s="12">
        <f t="shared" si="2"/>
        <v>0</v>
      </c>
    </row>
    <row r="38" spans="1:9" ht="14.25" x14ac:dyDescent="0.15">
      <c r="A38" s="1"/>
      <c r="B38" s="11" t="s">
        <v>63</v>
      </c>
      <c r="C38" s="12">
        <v>1131773</v>
      </c>
      <c r="D38" s="12">
        <v>1372963</v>
      </c>
      <c r="E38" s="12">
        <f t="shared" si="0"/>
        <v>-241190</v>
      </c>
      <c r="F38" s="11" t="s">
        <v>64</v>
      </c>
      <c r="G38" s="12"/>
      <c r="H38" s="12"/>
      <c r="I38" s="12">
        <f t="shared" si="2"/>
        <v>0</v>
      </c>
    </row>
    <row r="39" spans="1:9" ht="14.25" x14ac:dyDescent="0.15">
      <c r="A39" s="1"/>
      <c r="B39" s="11" t="s">
        <v>65</v>
      </c>
      <c r="C39" s="12"/>
      <c r="D39" s="12"/>
      <c r="E39" s="12">
        <f t="shared" si="0"/>
        <v>0</v>
      </c>
      <c r="F39" s="11" t="s">
        <v>66</v>
      </c>
      <c r="G39" s="12"/>
      <c r="H39" s="12"/>
      <c r="I39" s="12">
        <f t="shared" si="2"/>
        <v>0</v>
      </c>
    </row>
    <row r="40" spans="1:9" ht="14.25" x14ac:dyDescent="0.15">
      <c r="A40" s="1"/>
      <c r="B40" s="11" t="s">
        <v>67</v>
      </c>
      <c r="C40" s="12"/>
      <c r="D40" s="12"/>
      <c r="E40" s="12">
        <f t="shared" si="0"/>
        <v>0</v>
      </c>
      <c r="F40" s="11" t="s">
        <v>68</v>
      </c>
      <c r="G40" s="12"/>
      <c r="H40" s="12"/>
      <c r="I40" s="12">
        <f t="shared" si="2"/>
        <v>0</v>
      </c>
    </row>
    <row r="41" spans="1:9" ht="14.25" x14ac:dyDescent="0.15">
      <c r="A41" s="1"/>
      <c r="B41" s="11" t="s">
        <v>51</v>
      </c>
      <c r="C41" s="12">
        <f>+C42</f>
        <v>0</v>
      </c>
      <c r="D41" s="12">
        <f>+D42</f>
        <v>0</v>
      </c>
      <c r="E41" s="12">
        <f t="shared" si="0"/>
        <v>0</v>
      </c>
      <c r="F41" s="7" t="s">
        <v>69</v>
      </c>
      <c r="G41" s="8">
        <f>+G7 +G26</f>
        <v>1565926</v>
      </c>
      <c r="H41" s="8">
        <f>+H7 +H26</f>
        <v>1352870</v>
      </c>
      <c r="I41" s="8">
        <f t="shared" si="2"/>
        <v>213056</v>
      </c>
    </row>
    <row r="42" spans="1:9" ht="14.25" x14ac:dyDescent="0.15">
      <c r="A42" s="1"/>
      <c r="B42" s="11" t="s">
        <v>70</v>
      </c>
      <c r="C42" s="12"/>
      <c r="D42" s="12"/>
      <c r="E42" s="12">
        <f t="shared" si="0"/>
        <v>0</v>
      </c>
      <c r="F42" s="41" t="s">
        <v>71</v>
      </c>
      <c r="G42" s="42"/>
      <c r="H42" s="42"/>
      <c r="I42" s="43"/>
    </row>
    <row r="43" spans="1:9" ht="14.25" x14ac:dyDescent="0.15">
      <c r="A43" s="1"/>
      <c r="B43" s="11" t="s">
        <v>72</v>
      </c>
      <c r="C43" s="12">
        <f>+C44+C45</f>
        <v>0</v>
      </c>
      <c r="D43" s="12">
        <f>+D44+D45</f>
        <v>0</v>
      </c>
      <c r="E43" s="12">
        <f t="shared" si="0"/>
        <v>0</v>
      </c>
      <c r="F43" s="9" t="s">
        <v>73</v>
      </c>
      <c r="G43" s="10">
        <f>+G44+G45+G46</f>
        <v>8167525</v>
      </c>
      <c r="H43" s="10">
        <f>+H44+H45+H46</f>
        <v>8167525</v>
      </c>
      <c r="I43" s="10">
        <f t="shared" ref="I43:I53" si="3">G43-H43</f>
        <v>0</v>
      </c>
    </row>
    <row r="44" spans="1:9" ht="14.25" x14ac:dyDescent="0.15">
      <c r="A44" s="1"/>
      <c r="B44" s="11" t="s">
        <v>74</v>
      </c>
      <c r="C44" s="12"/>
      <c r="D44" s="12"/>
      <c r="E44" s="12">
        <f t="shared" si="0"/>
        <v>0</v>
      </c>
      <c r="F44" s="11" t="s">
        <v>75</v>
      </c>
      <c r="G44" s="12">
        <v>5902685</v>
      </c>
      <c r="H44" s="12">
        <v>5902685</v>
      </c>
      <c r="I44" s="12">
        <f t="shared" si="3"/>
        <v>0</v>
      </c>
    </row>
    <row r="45" spans="1:9" ht="14.25" x14ac:dyDescent="0.15">
      <c r="A45" s="1"/>
      <c r="B45" s="11" t="s">
        <v>76</v>
      </c>
      <c r="C45" s="12"/>
      <c r="D45" s="12"/>
      <c r="E45" s="12">
        <f t="shared" si="0"/>
        <v>0</v>
      </c>
      <c r="F45" s="11" t="s">
        <v>77</v>
      </c>
      <c r="G45" s="12"/>
      <c r="H45" s="12"/>
      <c r="I45" s="12">
        <f t="shared" si="3"/>
        <v>0</v>
      </c>
    </row>
    <row r="46" spans="1:9" ht="14.25" x14ac:dyDescent="0.15">
      <c r="A46" s="1"/>
      <c r="B46" s="11" t="s">
        <v>78</v>
      </c>
      <c r="C46" s="12"/>
      <c r="D46" s="12"/>
      <c r="E46" s="12">
        <f t="shared" si="0"/>
        <v>0</v>
      </c>
      <c r="F46" s="11" t="s">
        <v>79</v>
      </c>
      <c r="G46" s="12">
        <v>2264840</v>
      </c>
      <c r="H46" s="12">
        <v>2264840</v>
      </c>
      <c r="I46" s="12">
        <f t="shared" si="3"/>
        <v>0</v>
      </c>
    </row>
    <row r="47" spans="1:9" ht="14.25" x14ac:dyDescent="0.15">
      <c r="A47" s="1"/>
      <c r="B47" s="11" t="s">
        <v>80</v>
      </c>
      <c r="C47" s="12">
        <f>+C48+C49+C50+C51+C52+C53+C54+C55+C56+C57+C58+C59</f>
        <v>4002000</v>
      </c>
      <c r="D47" s="12">
        <f>+D48+D49+D50+D51+D52+D53+D54+D55+D56+D57+D58+D59</f>
        <v>3502000</v>
      </c>
      <c r="E47" s="12">
        <f t="shared" si="0"/>
        <v>500000</v>
      </c>
      <c r="F47" s="11" t="s">
        <v>81</v>
      </c>
      <c r="G47" s="12">
        <v>15497233</v>
      </c>
      <c r="H47" s="12">
        <v>16156083</v>
      </c>
      <c r="I47" s="12">
        <f t="shared" si="3"/>
        <v>-658850</v>
      </c>
    </row>
    <row r="48" spans="1:9" ht="14.25" x14ac:dyDescent="0.15">
      <c r="A48" s="1"/>
      <c r="B48" s="11" t="s">
        <v>82</v>
      </c>
      <c r="C48" s="12"/>
      <c r="D48" s="12"/>
      <c r="E48" s="12">
        <f t="shared" si="0"/>
        <v>0</v>
      </c>
      <c r="F48" s="11" t="s">
        <v>83</v>
      </c>
      <c r="G48" s="12">
        <f>+G49+G50+G51</f>
        <v>4002000</v>
      </c>
      <c r="H48" s="12">
        <f>+H49+H50+H51</f>
        <v>3502000</v>
      </c>
      <c r="I48" s="12">
        <f t="shared" si="3"/>
        <v>500000</v>
      </c>
    </row>
    <row r="49" spans="1:9" ht="14.25" x14ac:dyDescent="0.15">
      <c r="A49" s="1"/>
      <c r="B49" s="11" t="s">
        <v>84</v>
      </c>
      <c r="C49" s="12">
        <v>4002000</v>
      </c>
      <c r="D49" s="12">
        <v>3502000</v>
      </c>
      <c r="E49" s="12">
        <f t="shared" si="0"/>
        <v>500000</v>
      </c>
      <c r="F49" s="11" t="s">
        <v>85</v>
      </c>
      <c r="G49" s="12">
        <v>4002000</v>
      </c>
      <c r="H49" s="12">
        <v>3502000</v>
      </c>
      <c r="I49" s="12">
        <f t="shared" si="3"/>
        <v>500000</v>
      </c>
    </row>
    <row r="50" spans="1:9" ht="14.25" x14ac:dyDescent="0.15">
      <c r="A50" s="1"/>
      <c r="B50" s="11" t="s">
        <v>86</v>
      </c>
      <c r="C50" s="12"/>
      <c r="D50" s="12"/>
      <c r="E50" s="12">
        <f t="shared" si="0"/>
        <v>0</v>
      </c>
      <c r="F50" s="11" t="s">
        <v>87</v>
      </c>
      <c r="G50" s="12"/>
      <c r="H50" s="12"/>
      <c r="I50" s="12">
        <f t="shared" si="3"/>
        <v>0</v>
      </c>
    </row>
    <row r="51" spans="1:9" ht="14.25" x14ac:dyDescent="0.15">
      <c r="A51" s="1"/>
      <c r="B51" s="11" t="s">
        <v>88</v>
      </c>
      <c r="C51" s="12"/>
      <c r="D51" s="12"/>
      <c r="E51" s="12">
        <f t="shared" si="0"/>
        <v>0</v>
      </c>
      <c r="F51" s="11" t="s">
        <v>89</v>
      </c>
      <c r="G51" s="12"/>
      <c r="H51" s="12"/>
      <c r="I51" s="12">
        <f t="shared" si="3"/>
        <v>0</v>
      </c>
    </row>
    <row r="52" spans="1:9" ht="14.25" x14ac:dyDescent="0.15">
      <c r="A52" s="1"/>
      <c r="B52" s="11" t="s">
        <v>90</v>
      </c>
      <c r="C52" s="12"/>
      <c r="D52" s="12"/>
      <c r="E52" s="12">
        <f t="shared" si="0"/>
        <v>0</v>
      </c>
      <c r="F52" s="11" t="s">
        <v>91</v>
      </c>
      <c r="G52" s="12">
        <v>4128830</v>
      </c>
      <c r="H52" s="12">
        <v>4691107</v>
      </c>
      <c r="I52" s="12">
        <f t="shared" si="3"/>
        <v>-562277</v>
      </c>
    </row>
    <row r="53" spans="1:9" ht="14.25" x14ac:dyDescent="0.15">
      <c r="A53" s="1"/>
      <c r="B53" s="11" t="s">
        <v>92</v>
      </c>
      <c r="C53" s="12"/>
      <c r="D53" s="12"/>
      <c r="E53" s="12">
        <f t="shared" si="0"/>
        <v>0</v>
      </c>
      <c r="F53" s="11" t="s">
        <v>93</v>
      </c>
      <c r="G53" s="12">
        <v>-62277</v>
      </c>
      <c r="H53" s="12">
        <v>-4518691</v>
      </c>
      <c r="I53" s="12">
        <f t="shared" si="3"/>
        <v>4456414</v>
      </c>
    </row>
    <row r="54" spans="1:9" ht="14.25" hidden="1" x14ac:dyDescent="0.15">
      <c r="A54" s="1"/>
      <c r="B54" s="11" t="s">
        <v>94</v>
      </c>
      <c r="C54" s="12"/>
      <c r="D54" s="12"/>
      <c r="E54" s="12">
        <f t="shared" si="0"/>
        <v>0</v>
      </c>
      <c r="F54" s="11"/>
      <c r="G54" s="12"/>
      <c r="H54" s="12"/>
      <c r="I54" s="12"/>
    </row>
    <row r="55" spans="1:9" ht="14.25" hidden="1" x14ac:dyDescent="0.15">
      <c r="A55" s="1"/>
      <c r="B55" s="11" t="s">
        <v>95</v>
      </c>
      <c r="C55" s="12"/>
      <c r="D55" s="12"/>
      <c r="E55" s="12">
        <f t="shared" si="0"/>
        <v>0</v>
      </c>
      <c r="F55" s="11"/>
      <c r="G55" s="12"/>
      <c r="H55" s="12"/>
      <c r="I55" s="12"/>
    </row>
    <row r="56" spans="1:9" ht="14.25" hidden="1" x14ac:dyDescent="0.15">
      <c r="A56" s="1"/>
      <c r="B56" s="11" t="s">
        <v>96</v>
      </c>
      <c r="C56" s="12"/>
      <c r="D56" s="12"/>
      <c r="E56" s="12">
        <f t="shared" si="0"/>
        <v>0</v>
      </c>
      <c r="F56" s="11"/>
      <c r="G56" s="12"/>
      <c r="H56" s="12"/>
      <c r="I56" s="12"/>
    </row>
    <row r="57" spans="1:9" ht="14.25" hidden="1" x14ac:dyDescent="0.15">
      <c r="A57" s="1"/>
      <c r="B57" s="11" t="s">
        <v>97</v>
      </c>
      <c r="C57" s="12"/>
      <c r="D57" s="12"/>
      <c r="E57" s="12">
        <f t="shared" si="0"/>
        <v>0</v>
      </c>
      <c r="F57" s="11"/>
      <c r="G57" s="12"/>
      <c r="H57" s="12"/>
      <c r="I57" s="12"/>
    </row>
    <row r="58" spans="1:9" ht="14.25" hidden="1" x14ac:dyDescent="0.15">
      <c r="A58" s="1"/>
      <c r="B58" s="11" t="s">
        <v>98</v>
      </c>
      <c r="C58" s="12"/>
      <c r="D58" s="12"/>
      <c r="E58" s="12">
        <f t="shared" si="0"/>
        <v>0</v>
      </c>
      <c r="F58" s="11"/>
      <c r="G58" s="12"/>
      <c r="H58" s="12"/>
      <c r="I58" s="12"/>
    </row>
    <row r="59" spans="1:9" ht="14.25" hidden="1" x14ac:dyDescent="0.15">
      <c r="A59" s="1"/>
      <c r="B59" s="11" t="s">
        <v>99</v>
      </c>
      <c r="C59" s="12"/>
      <c r="D59" s="12"/>
      <c r="E59" s="12">
        <f t="shared" si="0"/>
        <v>0</v>
      </c>
      <c r="F59" s="11"/>
      <c r="G59" s="12"/>
      <c r="H59" s="12"/>
      <c r="I59" s="12"/>
    </row>
    <row r="60" spans="1:9" ht="14.25" x14ac:dyDescent="0.15">
      <c r="A60" s="1"/>
      <c r="B60" s="11" t="s">
        <v>100</v>
      </c>
      <c r="C60" s="12"/>
      <c r="D60" s="12"/>
      <c r="E60" s="12">
        <f t="shared" si="0"/>
        <v>0</v>
      </c>
      <c r="F60" s="11"/>
      <c r="G60" s="12"/>
      <c r="H60" s="12"/>
      <c r="I60" s="12"/>
    </row>
    <row r="61" spans="1:9" ht="14.25" x14ac:dyDescent="0.15">
      <c r="A61" s="1"/>
      <c r="B61" s="11" t="s">
        <v>101</v>
      </c>
      <c r="C61" s="12">
        <f>+C62+C63+C64+C65+C66</f>
        <v>0</v>
      </c>
      <c r="D61" s="12">
        <f>+D62+D63+D64+D65+D66</f>
        <v>0</v>
      </c>
      <c r="E61" s="12">
        <f t="shared" si="0"/>
        <v>0</v>
      </c>
      <c r="F61" s="11"/>
      <c r="G61" s="12"/>
      <c r="H61" s="12"/>
      <c r="I61" s="12"/>
    </row>
    <row r="62" spans="1:9" ht="14.25" hidden="1" x14ac:dyDescent="0.15">
      <c r="A62" s="1"/>
      <c r="B62" s="11" t="s">
        <v>102</v>
      </c>
      <c r="C62" s="12"/>
      <c r="D62" s="12"/>
      <c r="E62" s="12">
        <f t="shared" si="0"/>
        <v>0</v>
      </c>
      <c r="F62" s="11"/>
      <c r="G62" s="12"/>
      <c r="H62" s="12"/>
      <c r="I62" s="12"/>
    </row>
    <row r="63" spans="1:9" ht="14.25" hidden="1" x14ac:dyDescent="0.15">
      <c r="A63" s="1"/>
      <c r="B63" s="11" t="s">
        <v>103</v>
      </c>
      <c r="C63" s="12"/>
      <c r="D63" s="12"/>
      <c r="E63" s="12">
        <f t="shared" si="0"/>
        <v>0</v>
      </c>
      <c r="F63" s="11"/>
      <c r="G63" s="12"/>
      <c r="H63" s="12"/>
      <c r="I63" s="12"/>
    </row>
    <row r="64" spans="1:9" ht="14.25" hidden="1" x14ac:dyDescent="0.15">
      <c r="A64" s="1"/>
      <c r="B64" s="11" t="s">
        <v>104</v>
      </c>
      <c r="C64" s="12"/>
      <c r="D64" s="12"/>
      <c r="E64" s="12">
        <f t="shared" si="0"/>
        <v>0</v>
      </c>
      <c r="F64" s="11"/>
      <c r="G64" s="12"/>
      <c r="H64" s="12"/>
      <c r="I64" s="12"/>
    </row>
    <row r="65" spans="1:9" ht="14.25" hidden="1" x14ac:dyDescent="0.15">
      <c r="A65" s="1"/>
      <c r="B65" s="11" t="s">
        <v>105</v>
      </c>
      <c r="C65" s="12"/>
      <c r="D65" s="12"/>
      <c r="E65" s="12">
        <f t="shared" si="0"/>
        <v>0</v>
      </c>
      <c r="F65" s="11"/>
      <c r="G65" s="12"/>
      <c r="H65" s="12"/>
      <c r="I65" s="12"/>
    </row>
    <row r="66" spans="1:9" ht="14.25" hidden="1" x14ac:dyDescent="0.15">
      <c r="A66" s="1"/>
      <c r="B66" s="11" t="s">
        <v>106</v>
      </c>
      <c r="C66" s="12"/>
      <c r="D66" s="12"/>
      <c r="E66" s="12">
        <f t="shared" si="0"/>
        <v>0</v>
      </c>
      <c r="F66" s="13"/>
      <c r="G66" s="14"/>
      <c r="H66" s="14"/>
      <c r="I66" s="14"/>
    </row>
    <row r="67" spans="1:9" ht="14.25" x14ac:dyDescent="0.15">
      <c r="A67" s="1"/>
      <c r="B67" s="13" t="s">
        <v>40</v>
      </c>
      <c r="C67" s="14"/>
      <c r="D67" s="14"/>
      <c r="E67" s="14">
        <f t="shared" si="0"/>
        <v>0</v>
      </c>
      <c r="F67" s="7" t="s">
        <v>107</v>
      </c>
      <c r="G67" s="8">
        <f>+G43 +G47 +G48 +G52</f>
        <v>31795588</v>
      </c>
      <c r="H67" s="8">
        <f>+H43 +H47 +H48 +H52</f>
        <v>32516715</v>
      </c>
      <c r="I67" s="8">
        <f t="shared" ref="I67:I68" si="4">G67-H67</f>
        <v>-721127</v>
      </c>
    </row>
    <row r="68" spans="1:9" ht="14.25" x14ac:dyDescent="0.15">
      <c r="A68" s="1"/>
      <c r="B68" s="7" t="s">
        <v>108</v>
      </c>
      <c r="C68" s="8">
        <f>+C7 +C26</f>
        <v>33361514</v>
      </c>
      <c r="D68" s="8">
        <f>+D7 +D26</f>
        <v>33869585</v>
      </c>
      <c r="E68" s="8">
        <f t="shared" si="0"/>
        <v>-508071</v>
      </c>
      <c r="F68" s="15" t="s">
        <v>109</v>
      </c>
      <c r="G68" s="16">
        <f>+G41 +G67</f>
        <v>33361514</v>
      </c>
      <c r="H68" s="16">
        <f>+H41 +H67</f>
        <v>33869585</v>
      </c>
      <c r="I68" s="16">
        <f t="shared" si="4"/>
        <v>-508071</v>
      </c>
    </row>
  </sheetData>
  <mergeCells count="5">
    <mergeCell ref="B2:I2"/>
    <mergeCell ref="B3:I3"/>
    <mergeCell ref="B5:E5"/>
    <mergeCell ref="F5:I5"/>
    <mergeCell ref="F42:I42"/>
  </mergeCells>
  <phoneticPr fontId="2"/>
  <pageMargins left="0.70866141732283472" right="0.70866141732283472" top="0.55118110236220474" bottom="0" header="0.31496062992125984" footer="0.31496062992125984"/>
  <pageSetup paperSize="9" scale="7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68"/>
  <sheetViews>
    <sheetView showGridLines="0" topLeftCell="A37" workbookViewId="0">
      <selection activeCell="B1" sqref="B1"/>
    </sheetView>
  </sheetViews>
  <sheetFormatPr defaultRowHeight="13.5" x14ac:dyDescent="0.1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15">
      <c r="A1" s="1"/>
      <c r="B1" s="18" t="s">
        <v>143</v>
      </c>
      <c r="C1" s="1"/>
      <c r="D1" s="1"/>
      <c r="E1" s="1"/>
      <c r="F1" s="1"/>
      <c r="G1" s="1"/>
      <c r="H1" s="2"/>
      <c r="I1" s="2" t="s">
        <v>0</v>
      </c>
    </row>
    <row r="2" spans="1:9" ht="21" x14ac:dyDescent="0.15">
      <c r="A2" s="1"/>
      <c r="B2" s="36" t="s">
        <v>120</v>
      </c>
      <c r="C2" s="36"/>
      <c r="D2" s="36"/>
      <c r="E2" s="36"/>
      <c r="F2" s="36"/>
      <c r="G2" s="36"/>
      <c r="H2" s="36"/>
      <c r="I2" s="36"/>
    </row>
    <row r="3" spans="1:9" ht="21" x14ac:dyDescent="0.15">
      <c r="A3" s="1"/>
      <c r="B3" s="37" t="s">
        <v>121</v>
      </c>
      <c r="C3" s="37"/>
      <c r="D3" s="37"/>
      <c r="E3" s="37"/>
      <c r="F3" s="37"/>
      <c r="G3" s="37"/>
      <c r="H3" s="37"/>
      <c r="I3" s="37"/>
    </row>
    <row r="4" spans="1:9" ht="15.75" x14ac:dyDescent="0.15">
      <c r="A4" s="1"/>
      <c r="B4" s="3"/>
      <c r="C4" s="1"/>
      <c r="D4" s="1"/>
      <c r="E4" s="1"/>
      <c r="F4" s="1"/>
      <c r="G4" s="1"/>
      <c r="H4" s="1"/>
      <c r="I4" s="4" t="s">
        <v>122</v>
      </c>
    </row>
    <row r="5" spans="1:9" ht="14.25" x14ac:dyDescent="0.15">
      <c r="A5" s="1"/>
      <c r="B5" s="38" t="s">
        <v>123</v>
      </c>
      <c r="C5" s="39"/>
      <c r="D5" s="39"/>
      <c r="E5" s="40"/>
      <c r="F5" s="38" t="s">
        <v>124</v>
      </c>
      <c r="G5" s="39"/>
      <c r="H5" s="39"/>
      <c r="I5" s="40"/>
    </row>
    <row r="6" spans="1:9" ht="14.25" x14ac:dyDescent="0.15">
      <c r="A6" s="1"/>
      <c r="B6" s="5"/>
      <c r="C6" s="5" t="s">
        <v>6</v>
      </c>
      <c r="D6" s="5" t="s">
        <v>7</v>
      </c>
      <c r="E6" s="5" t="s">
        <v>8</v>
      </c>
      <c r="F6" s="6"/>
      <c r="G6" s="5" t="s">
        <v>6</v>
      </c>
      <c r="H6" s="5" t="s">
        <v>7</v>
      </c>
      <c r="I6" s="5" t="s">
        <v>8</v>
      </c>
    </row>
    <row r="7" spans="1:9" ht="14.25" x14ac:dyDescent="0.15">
      <c r="A7" s="1"/>
      <c r="B7" s="7" t="s">
        <v>9</v>
      </c>
      <c r="C7" s="8">
        <f>+C8+C13+C14+C15+C16+C17+C18+C19+C20+C21+C22+C23+C24-ABS(C25)</f>
        <v>6011563</v>
      </c>
      <c r="D7" s="8">
        <f>+D8+D13+D14+D15+D16+D17+D18+D19+D20+D21+D22+D23+D24-ABS(D25)</f>
        <v>5700463</v>
      </c>
      <c r="E7" s="8">
        <f>C7-D7</f>
        <v>311100</v>
      </c>
      <c r="F7" s="7" t="s">
        <v>10</v>
      </c>
      <c r="G7" s="8">
        <f>+G8+G9+G10+G14+G15+G16+G17+G18+G19</f>
        <v>1580649</v>
      </c>
      <c r="H7" s="8">
        <f>+H8+H9+H10+H14+H15+H16+H17+H18+H19</f>
        <v>1339480</v>
      </c>
      <c r="I7" s="8">
        <f>G7-H7</f>
        <v>241169</v>
      </c>
    </row>
    <row r="8" spans="1:9" ht="14.25" x14ac:dyDescent="0.15">
      <c r="A8" s="1"/>
      <c r="B8" s="9" t="s">
        <v>11</v>
      </c>
      <c r="C8" s="10">
        <f>+C9+C10+C11+C12</f>
        <v>212194</v>
      </c>
      <c r="D8" s="10">
        <f>+D9+D10+D11+D12</f>
        <v>403853</v>
      </c>
      <c r="E8" s="10">
        <f t="shared" ref="E8:E68" si="0">C8-D8</f>
        <v>-191659</v>
      </c>
      <c r="F8" s="11" t="s">
        <v>12</v>
      </c>
      <c r="G8" s="12"/>
      <c r="H8" s="12"/>
      <c r="I8" s="12">
        <f t="shared" ref="I8:I19" si="1">G8-H8</f>
        <v>0</v>
      </c>
    </row>
    <row r="9" spans="1:9" ht="14.25" x14ac:dyDescent="0.15">
      <c r="A9" s="1"/>
      <c r="B9" s="11" t="s">
        <v>13</v>
      </c>
      <c r="C9" s="12"/>
      <c r="D9" s="12"/>
      <c r="E9" s="12">
        <f t="shared" si="0"/>
        <v>0</v>
      </c>
      <c r="F9" s="11" t="s">
        <v>14</v>
      </c>
      <c r="G9" s="12"/>
      <c r="H9" s="12"/>
      <c r="I9" s="12">
        <f t="shared" si="1"/>
        <v>0</v>
      </c>
    </row>
    <row r="10" spans="1:9" ht="14.25" x14ac:dyDescent="0.15">
      <c r="A10" s="1"/>
      <c r="B10" s="11" t="s">
        <v>15</v>
      </c>
      <c r="C10" s="12">
        <v>211443</v>
      </c>
      <c r="D10" s="12">
        <v>103856</v>
      </c>
      <c r="E10" s="12">
        <f t="shared" si="0"/>
        <v>107587</v>
      </c>
      <c r="F10" s="11" t="s">
        <v>16</v>
      </c>
      <c r="G10" s="12">
        <f>+G11+G12+G13</f>
        <v>0</v>
      </c>
      <c r="H10" s="12">
        <f>+H11+H12+H13</f>
        <v>0</v>
      </c>
      <c r="I10" s="12">
        <f t="shared" si="1"/>
        <v>0</v>
      </c>
    </row>
    <row r="11" spans="1:9" ht="14.25" x14ac:dyDescent="0.15">
      <c r="A11" s="1"/>
      <c r="B11" s="11" t="s">
        <v>17</v>
      </c>
      <c r="C11" s="12"/>
      <c r="D11" s="12"/>
      <c r="E11" s="12">
        <f t="shared" si="0"/>
        <v>0</v>
      </c>
      <c r="F11" s="11" t="s">
        <v>18</v>
      </c>
      <c r="G11" s="12"/>
      <c r="H11" s="12"/>
      <c r="I11" s="12">
        <f t="shared" si="1"/>
        <v>0</v>
      </c>
    </row>
    <row r="12" spans="1:9" ht="14.25" x14ac:dyDescent="0.15">
      <c r="A12" s="1"/>
      <c r="B12" s="11" t="s">
        <v>19</v>
      </c>
      <c r="C12" s="12">
        <v>751</v>
      </c>
      <c r="D12" s="12">
        <v>299997</v>
      </c>
      <c r="E12" s="12">
        <f t="shared" si="0"/>
        <v>-299246</v>
      </c>
      <c r="F12" s="11" t="s">
        <v>20</v>
      </c>
      <c r="G12" s="12"/>
      <c r="H12" s="12"/>
      <c r="I12" s="12">
        <f t="shared" si="1"/>
        <v>0</v>
      </c>
    </row>
    <row r="13" spans="1:9" ht="14.25" x14ac:dyDescent="0.15">
      <c r="A13" s="1"/>
      <c r="B13" s="11" t="s">
        <v>21</v>
      </c>
      <c r="C13" s="12"/>
      <c r="D13" s="12"/>
      <c r="E13" s="12">
        <f t="shared" si="0"/>
        <v>0</v>
      </c>
      <c r="F13" s="11" t="s">
        <v>22</v>
      </c>
      <c r="G13" s="12"/>
      <c r="H13" s="12"/>
      <c r="I13" s="12">
        <f t="shared" si="1"/>
        <v>0</v>
      </c>
    </row>
    <row r="14" spans="1:9" ht="14.25" x14ac:dyDescent="0.15">
      <c r="A14" s="1"/>
      <c r="B14" s="11" t="s">
        <v>23</v>
      </c>
      <c r="C14" s="12">
        <v>5714927</v>
      </c>
      <c r="D14" s="12">
        <v>5250039</v>
      </c>
      <c r="E14" s="12">
        <f t="shared" si="0"/>
        <v>464888</v>
      </c>
      <c r="F14" s="11" t="s">
        <v>24</v>
      </c>
      <c r="G14" s="12"/>
      <c r="H14" s="12"/>
      <c r="I14" s="12">
        <f t="shared" si="1"/>
        <v>0</v>
      </c>
    </row>
    <row r="15" spans="1:9" ht="14.25" x14ac:dyDescent="0.15">
      <c r="A15" s="1"/>
      <c r="B15" s="11" t="s">
        <v>25</v>
      </c>
      <c r="C15" s="12"/>
      <c r="D15" s="12"/>
      <c r="E15" s="12">
        <f t="shared" si="0"/>
        <v>0</v>
      </c>
      <c r="F15" s="11" t="s">
        <v>26</v>
      </c>
      <c r="G15" s="12"/>
      <c r="H15" s="12"/>
      <c r="I15" s="12">
        <f t="shared" si="1"/>
        <v>0</v>
      </c>
    </row>
    <row r="16" spans="1:9" ht="14.25" x14ac:dyDescent="0.15">
      <c r="A16" s="1"/>
      <c r="B16" s="11" t="s">
        <v>27</v>
      </c>
      <c r="C16" s="12"/>
      <c r="D16" s="12"/>
      <c r="E16" s="12">
        <f t="shared" si="0"/>
        <v>0</v>
      </c>
      <c r="F16" s="11" t="s">
        <v>28</v>
      </c>
      <c r="G16" s="12"/>
      <c r="H16" s="12"/>
      <c r="I16" s="12">
        <f t="shared" si="1"/>
        <v>0</v>
      </c>
    </row>
    <row r="17" spans="1:9" ht="14.25" x14ac:dyDescent="0.15">
      <c r="A17" s="1"/>
      <c r="B17" s="11" t="s">
        <v>29</v>
      </c>
      <c r="C17" s="12"/>
      <c r="D17" s="12"/>
      <c r="E17" s="12">
        <f t="shared" si="0"/>
        <v>0</v>
      </c>
      <c r="F17" s="11" t="s">
        <v>30</v>
      </c>
      <c r="G17" s="12">
        <v>1556600</v>
      </c>
      <c r="H17" s="12">
        <v>1320000</v>
      </c>
      <c r="I17" s="12">
        <f t="shared" si="1"/>
        <v>236600</v>
      </c>
    </row>
    <row r="18" spans="1:9" ht="14.25" x14ac:dyDescent="0.15">
      <c r="A18" s="1"/>
      <c r="B18" s="11" t="s">
        <v>31</v>
      </c>
      <c r="C18" s="12">
        <v>62930</v>
      </c>
      <c r="D18" s="12">
        <v>21735</v>
      </c>
      <c r="E18" s="12">
        <f t="shared" si="0"/>
        <v>41195</v>
      </c>
      <c r="F18" s="11" t="s">
        <v>32</v>
      </c>
      <c r="G18" s="12"/>
      <c r="H18" s="12"/>
      <c r="I18" s="12">
        <f t="shared" si="1"/>
        <v>0</v>
      </c>
    </row>
    <row r="19" spans="1:9" ht="14.25" x14ac:dyDescent="0.15">
      <c r="A19" s="1"/>
      <c r="B19" s="11" t="s">
        <v>33</v>
      </c>
      <c r="C19" s="12">
        <v>1512</v>
      </c>
      <c r="D19" s="12">
        <v>4836</v>
      </c>
      <c r="E19" s="12">
        <f t="shared" si="0"/>
        <v>-3324</v>
      </c>
      <c r="F19" s="11" t="s">
        <v>34</v>
      </c>
      <c r="G19" s="12">
        <v>24049</v>
      </c>
      <c r="H19" s="12">
        <v>19480</v>
      </c>
      <c r="I19" s="12">
        <f t="shared" si="1"/>
        <v>4569</v>
      </c>
    </row>
    <row r="20" spans="1:9" ht="14.25" x14ac:dyDescent="0.15">
      <c r="A20" s="1"/>
      <c r="B20" s="11" t="s">
        <v>35</v>
      </c>
      <c r="C20" s="12"/>
      <c r="D20" s="12"/>
      <c r="E20" s="12">
        <f t="shared" si="0"/>
        <v>0</v>
      </c>
      <c r="F20" s="11"/>
      <c r="G20" s="12"/>
      <c r="H20" s="12"/>
      <c r="I20" s="12"/>
    </row>
    <row r="21" spans="1:9" ht="14.25" x14ac:dyDescent="0.15">
      <c r="A21" s="1"/>
      <c r="B21" s="11" t="s">
        <v>36</v>
      </c>
      <c r="C21" s="12"/>
      <c r="D21" s="12"/>
      <c r="E21" s="12">
        <f t="shared" si="0"/>
        <v>0</v>
      </c>
      <c r="F21" s="11"/>
      <c r="G21" s="12"/>
      <c r="H21" s="12"/>
      <c r="I21" s="12"/>
    </row>
    <row r="22" spans="1:9" ht="14.25" x14ac:dyDescent="0.15">
      <c r="A22" s="1"/>
      <c r="B22" s="11" t="s">
        <v>37</v>
      </c>
      <c r="C22" s="12"/>
      <c r="D22" s="12"/>
      <c r="E22" s="12">
        <f t="shared" si="0"/>
        <v>0</v>
      </c>
      <c r="F22" s="11"/>
      <c r="G22" s="12"/>
      <c r="H22" s="12"/>
      <c r="I22" s="12"/>
    </row>
    <row r="23" spans="1:9" ht="14.25" x14ac:dyDescent="0.15">
      <c r="A23" s="1"/>
      <c r="B23" s="11" t="s">
        <v>38</v>
      </c>
      <c r="C23" s="12">
        <v>20000</v>
      </c>
      <c r="D23" s="12">
        <v>20000</v>
      </c>
      <c r="E23" s="12">
        <f t="shared" si="0"/>
        <v>0</v>
      </c>
      <c r="F23" s="11"/>
      <c r="G23" s="12"/>
      <c r="H23" s="12"/>
      <c r="I23" s="12"/>
    </row>
    <row r="24" spans="1:9" ht="14.25" hidden="1" x14ac:dyDescent="0.15">
      <c r="A24" s="1"/>
      <c r="B24" s="11" t="s">
        <v>39</v>
      </c>
      <c r="C24" s="12"/>
      <c r="D24" s="12"/>
      <c r="E24" s="12">
        <f t="shared" si="0"/>
        <v>0</v>
      </c>
      <c r="F24" s="11"/>
      <c r="G24" s="12"/>
      <c r="H24" s="12"/>
      <c r="I24" s="12"/>
    </row>
    <row r="25" spans="1:9" ht="14.25" x14ac:dyDescent="0.15">
      <c r="A25" s="1"/>
      <c r="B25" s="11" t="s">
        <v>40</v>
      </c>
      <c r="C25" s="12"/>
      <c r="D25" s="12"/>
      <c r="E25" s="12">
        <f t="shared" si="0"/>
        <v>0</v>
      </c>
      <c r="F25" s="11"/>
      <c r="G25" s="12"/>
      <c r="H25" s="12"/>
      <c r="I25" s="12"/>
    </row>
    <row r="26" spans="1:9" ht="14.25" x14ac:dyDescent="0.15">
      <c r="A26" s="1"/>
      <c r="B26" s="7" t="s">
        <v>41</v>
      </c>
      <c r="C26" s="8">
        <f>+C27 +C33</f>
        <v>6325528</v>
      </c>
      <c r="D26" s="8">
        <f>+D27 +D33</f>
        <v>6251437</v>
      </c>
      <c r="E26" s="8">
        <f t="shared" si="0"/>
        <v>74091</v>
      </c>
      <c r="F26" s="7" t="s">
        <v>42</v>
      </c>
      <c r="G26" s="8">
        <f>+G27+G31+G32+G33+G34+G35+G36+G37+G38+G39+G40</f>
        <v>0</v>
      </c>
      <c r="H26" s="8">
        <f>+H27+H31+H32+H33+H34+H35+H36+H37+H38+H39+H40</f>
        <v>0</v>
      </c>
      <c r="I26" s="8">
        <f t="shared" ref="I26:I41" si="2">G26-H26</f>
        <v>0</v>
      </c>
    </row>
    <row r="27" spans="1:9" ht="14.25" x14ac:dyDescent="0.15">
      <c r="A27" s="1"/>
      <c r="B27" s="7" t="s">
        <v>43</v>
      </c>
      <c r="C27" s="8">
        <f>+C28+C29+C30+C31-ABS(C32)</f>
        <v>4993485</v>
      </c>
      <c r="D27" s="8">
        <f>+D28+D29+D30+D31-ABS(D32)</f>
        <v>5297086</v>
      </c>
      <c r="E27" s="8">
        <f t="shared" si="0"/>
        <v>-303601</v>
      </c>
      <c r="F27" s="9" t="s">
        <v>44</v>
      </c>
      <c r="G27" s="10">
        <f>+G28+G29+G30</f>
        <v>0</v>
      </c>
      <c r="H27" s="10">
        <f>+H28+H29+H30</f>
        <v>0</v>
      </c>
      <c r="I27" s="10">
        <f t="shared" si="2"/>
        <v>0</v>
      </c>
    </row>
    <row r="28" spans="1:9" ht="14.25" x14ac:dyDescent="0.15">
      <c r="A28" s="1"/>
      <c r="B28" s="9" t="s">
        <v>45</v>
      </c>
      <c r="C28" s="10"/>
      <c r="D28" s="10"/>
      <c r="E28" s="10">
        <f t="shared" si="0"/>
        <v>0</v>
      </c>
      <c r="F28" s="11" t="s">
        <v>46</v>
      </c>
      <c r="G28" s="12"/>
      <c r="H28" s="12"/>
      <c r="I28" s="12">
        <f t="shared" si="2"/>
        <v>0</v>
      </c>
    </row>
    <row r="29" spans="1:9" ht="14.25" x14ac:dyDescent="0.15">
      <c r="A29" s="1"/>
      <c r="B29" s="11" t="s">
        <v>47</v>
      </c>
      <c r="C29" s="12">
        <v>4993485</v>
      </c>
      <c r="D29" s="12">
        <v>5297086</v>
      </c>
      <c r="E29" s="12">
        <f t="shared" si="0"/>
        <v>-303601</v>
      </c>
      <c r="F29" s="11" t="s">
        <v>48</v>
      </c>
      <c r="G29" s="12"/>
      <c r="H29" s="12"/>
      <c r="I29" s="12">
        <f t="shared" si="2"/>
        <v>0</v>
      </c>
    </row>
    <row r="30" spans="1:9" ht="14.25" x14ac:dyDescent="0.15">
      <c r="A30" s="1"/>
      <c r="B30" s="11" t="s">
        <v>49</v>
      </c>
      <c r="C30" s="12"/>
      <c r="D30" s="12"/>
      <c r="E30" s="12">
        <f t="shared" si="0"/>
        <v>0</v>
      </c>
      <c r="F30" s="11" t="s">
        <v>50</v>
      </c>
      <c r="G30" s="12"/>
      <c r="H30" s="12"/>
      <c r="I30" s="12">
        <f t="shared" si="2"/>
        <v>0</v>
      </c>
    </row>
    <row r="31" spans="1:9" ht="14.25" x14ac:dyDescent="0.15">
      <c r="A31" s="1"/>
      <c r="B31" s="11" t="s">
        <v>51</v>
      </c>
      <c r="C31" s="12"/>
      <c r="D31" s="12"/>
      <c r="E31" s="12">
        <f t="shared" si="0"/>
        <v>0</v>
      </c>
      <c r="F31" s="11" t="s">
        <v>52</v>
      </c>
      <c r="G31" s="12"/>
      <c r="H31" s="12"/>
      <c r="I31" s="12">
        <f t="shared" si="2"/>
        <v>0</v>
      </c>
    </row>
    <row r="32" spans="1:9" ht="14.25" x14ac:dyDescent="0.15">
      <c r="A32" s="1"/>
      <c r="B32" s="13" t="s">
        <v>53</v>
      </c>
      <c r="C32" s="14"/>
      <c r="D32" s="14"/>
      <c r="E32" s="14">
        <f t="shared" si="0"/>
        <v>0</v>
      </c>
      <c r="F32" s="11" t="s">
        <v>54</v>
      </c>
      <c r="G32" s="12"/>
      <c r="H32" s="12"/>
      <c r="I32" s="12">
        <f t="shared" si="2"/>
        <v>0</v>
      </c>
    </row>
    <row r="33" spans="1:9" ht="14.25" x14ac:dyDescent="0.15">
      <c r="A33" s="1"/>
      <c r="B33" s="7" t="s">
        <v>55</v>
      </c>
      <c r="C33" s="8">
        <f>+C34+C35+C36+C37+C38+C39+C40+C41+C43+C46+C47+C60+C61-ABS(C67)</f>
        <v>1332043</v>
      </c>
      <c r="D33" s="8">
        <f>+D34+D35+D36+D37+D38+D39+D40+D41+D43+D46+D47+D60+D61-ABS(D67)</f>
        <v>954351</v>
      </c>
      <c r="E33" s="8">
        <f t="shared" si="0"/>
        <v>377692</v>
      </c>
      <c r="F33" s="11" t="s">
        <v>56</v>
      </c>
      <c r="G33" s="12"/>
      <c r="H33" s="12"/>
      <c r="I33" s="12">
        <f t="shared" si="2"/>
        <v>0</v>
      </c>
    </row>
    <row r="34" spans="1:9" ht="14.25" x14ac:dyDescent="0.15">
      <c r="A34" s="1"/>
      <c r="B34" s="9" t="s">
        <v>45</v>
      </c>
      <c r="C34" s="10"/>
      <c r="D34" s="10"/>
      <c r="E34" s="10">
        <f t="shared" si="0"/>
        <v>0</v>
      </c>
      <c r="F34" s="11" t="s">
        <v>57</v>
      </c>
      <c r="G34" s="12"/>
      <c r="H34" s="12"/>
      <c r="I34" s="12">
        <f t="shared" si="2"/>
        <v>0</v>
      </c>
    </row>
    <row r="35" spans="1:9" ht="14.25" x14ac:dyDescent="0.15">
      <c r="A35" s="1"/>
      <c r="B35" s="11" t="s">
        <v>47</v>
      </c>
      <c r="C35" s="12"/>
      <c r="D35" s="12"/>
      <c r="E35" s="12">
        <f t="shared" si="0"/>
        <v>0</v>
      </c>
      <c r="F35" s="11" t="s">
        <v>58</v>
      </c>
      <c r="G35" s="12"/>
      <c r="H35" s="12"/>
      <c r="I35" s="12">
        <f t="shared" si="2"/>
        <v>0</v>
      </c>
    </row>
    <row r="36" spans="1:9" ht="14.25" x14ac:dyDescent="0.15">
      <c r="A36" s="1"/>
      <c r="B36" s="11" t="s">
        <v>59</v>
      </c>
      <c r="C36" s="12">
        <v>83037</v>
      </c>
      <c r="D36" s="12">
        <v>96687</v>
      </c>
      <c r="E36" s="12">
        <f t="shared" si="0"/>
        <v>-13650</v>
      </c>
      <c r="F36" s="11" t="s">
        <v>60</v>
      </c>
      <c r="G36" s="12"/>
      <c r="H36" s="12"/>
      <c r="I36" s="12">
        <f t="shared" si="2"/>
        <v>0</v>
      </c>
    </row>
    <row r="37" spans="1:9" ht="14.25" x14ac:dyDescent="0.15">
      <c r="A37" s="1"/>
      <c r="B37" s="11" t="s">
        <v>61</v>
      </c>
      <c r="C37" s="12">
        <v>1</v>
      </c>
      <c r="D37" s="12">
        <v>1</v>
      </c>
      <c r="E37" s="12">
        <f t="shared" si="0"/>
        <v>0</v>
      </c>
      <c r="F37" s="11" t="s">
        <v>62</v>
      </c>
      <c r="G37" s="12"/>
      <c r="H37" s="12"/>
      <c r="I37" s="12">
        <f t="shared" si="2"/>
        <v>0</v>
      </c>
    </row>
    <row r="38" spans="1:9" ht="14.25" x14ac:dyDescent="0.15">
      <c r="A38" s="1"/>
      <c r="B38" s="11" t="s">
        <v>63</v>
      </c>
      <c r="C38" s="12">
        <v>472565</v>
      </c>
      <c r="D38" s="12">
        <v>581223</v>
      </c>
      <c r="E38" s="12">
        <f t="shared" si="0"/>
        <v>-108658</v>
      </c>
      <c r="F38" s="11" t="s">
        <v>64</v>
      </c>
      <c r="G38" s="12"/>
      <c r="H38" s="12"/>
      <c r="I38" s="12">
        <f t="shared" si="2"/>
        <v>0</v>
      </c>
    </row>
    <row r="39" spans="1:9" ht="14.25" x14ac:dyDescent="0.15">
      <c r="A39" s="1"/>
      <c r="B39" s="11" t="s">
        <v>65</v>
      </c>
      <c r="C39" s="12"/>
      <c r="D39" s="12"/>
      <c r="E39" s="12">
        <f t="shared" si="0"/>
        <v>0</v>
      </c>
      <c r="F39" s="11" t="s">
        <v>66</v>
      </c>
      <c r="G39" s="12"/>
      <c r="H39" s="12"/>
      <c r="I39" s="12">
        <f t="shared" si="2"/>
        <v>0</v>
      </c>
    </row>
    <row r="40" spans="1:9" ht="14.25" x14ac:dyDescent="0.15">
      <c r="A40" s="1"/>
      <c r="B40" s="11" t="s">
        <v>67</v>
      </c>
      <c r="C40" s="12">
        <v>76440</v>
      </c>
      <c r="D40" s="12">
        <v>76440</v>
      </c>
      <c r="E40" s="12">
        <f t="shared" si="0"/>
        <v>0</v>
      </c>
      <c r="F40" s="11" t="s">
        <v>68</v>
      </c>
      <c r="G40" s="12"/>
      <c r="H40" s="12"/>
      <c r="I40" s="12">
        <f t="shared" si="2"/>
        <v>0</v>
      </c>
    </row>
    <row r="41" spans="1:9" ht="14.25" x14ac:dyDescent="0.15">
      <c r="A41" s="1"/>
      <c r="B41" s="11" t="s">
        <v>51</v>
      </c>
      <c r="C41" s="12">
        <f>+C42</f>
        <v>0</v>
      </c>
      <c r="D41" s="12">
        <f>+D42</f>
        <v>0</v>
      </c>
      <c r="E41" s="12">
        <f t="shared" si="0"/>
        <v>0</v>
      </c>
      <c r="F41" s="7" t="s">
        <v>69</v>
      </c>
      <c r="G41" s="8">
        <f>+G7 +G26</f>
        <v>1580649</v>
      </c>
      <c r="H41" s="8">
        <f>+H7 +H26</f>
        <v>1339480</v>
      </c>
      <c r="I41" s="8">
        <f t="shared" si="2"/>
        <v>241169</v>
      </c>
    </row>
    <row r="42" spans="1:9" ht="14.25" x14ac:dyDescent="0.15">
      <c r="A42" s="1"/>
      <c r="B42" s="11" t="s">
        <v>70</v>
      </c>
      <c r="C42" s="12"/>
      <c r="D42" s="12"/>
      <c r="E42" s="12">
        <f t="shared" si="0"/>
        <v>0</v>
      </c>
      <c r="F42" s="41" t="s">
        <v>71</v>
      </c>
      <c r="G42" s="42"/>
      <c r="H42" s="42"/>
      <c r="I42" s="43"/>
    </row>
    <row r="43" spans="1:9" ht="14.25" x14ac:dyDescent="0.15">
      <c r="A43" s="1"/>
      <c r="B43" s="11" t="s">
        <v>72</v>
      </c>
      <c r="C43" s="12">
        <f>+C44+C45</f>
        <v>0</v>
      </c>
      <c r="D43" s="12">
        <f>+D44+D45</f>
        <v>0</v>
      </c>
      <c r="E43" s="12">
        <f t="shared" si="0"/>
        <v>0</v>
      </c>
      <c r="F43" s="9" t="s">
        <v>73</v>
      </c>
      <c r="G43" s="10">
        <f>+G44+G45+G46</f>
        <v>11578914</v>
      </c>
      <c r="H43" s="10">
        <f>+H44+H45+H46</f>
        <v>11578914</v>
      </c>
      <c r="I43" s="10">
        <f t="shared" ref="I43:I53" si="3">G43-H43</f>
        <v>0</v>
      </c>
    </row>
    <row r="44" spans="1:9" ht="14.25" x14ac:dyDescent="0.15">
      <c r="A44" s="1"/>
      <c r="B44" s="11" t="s">
        <v>74</v>
      </c>
      <c r="C44" s="12"/>
      <c r="D44" s="12"/>
      <c r="E44" s="12">
        <f t="shared" si="0"/>
        <v>0</v>
      </c>
      <c r="F44" s="11" t="s">
        <v>75</v>
      </c>
      <c r="G44" s="12">
        <v>9370399</v>
      </c>
      <c r="H44" s="12">
        <v>9370399</v>
      </c>
      <c r="I44" s="12">
        <f t="shared" si="3"/>
        <v>0</v>
      </c>
    </row>
    <row r="45" spans="1:9" ht="14.25" x14ac:dyDescent="0.15">
      <c r="A45" s="1"/>
      <c r="B45" s="11" t="s">
        <v>76</v>
      </c>
      <c r="C45" s="12"/>
      <c r="D45" s="12"/>
      <c r="E45" s="12">
        <f t="shared" si="0"/>
        <v>0</v>
      </c>
      <c r="F45" s="11" t="s">
        <v>77</v>
      </c>
      <c r="G45" s="12"/>
      <c r="H45" s="12"/>
      <c r="I45" s="12">
        <f t="shared" si="3"/>
        <v>0</v>
      </c>
    </row>
    <row r="46" spans="1:9" ht="14.25" x14ac:dyDescent="0.15">
      <c r="A46" s="1"/>
      <c r="B46" s="11" t="s">
        <v>78</v>
      </c>
      <c r="C46" s="12"/>
      <c r="D46" s="12"/>
      <c r="E46" s="12">
        <f t="shared" si="0"/>
        <v>0</v>
      </c>
      <c r="F46" s="11" t="s">
        <v>79</v>
      </c>
      <c r="G46" s="12">
        <v>2208515</v>
      </c>
      <c r="H46" s="12">
        <v>2208515</v>
      </c>
      <c r="I46" s="12">
        <f t="shared" si="3"/>
        <v>0</v>
      </c>
    </row>
    <row r="47" spans="1:9" ht="14.25" x14ac:dyDescent="0.15">
      <c r="A47" s="1"/>
      <c r="B47" s="11" t="s">
        <v>80</v>
      </c>
      <c r="C47" s="12">
        <f>+C48+C49+C50+C51+C52+C53+C54+C55+C56+C57+C58+C59</f>
        <v>700000</v>
      </c>
      <c r="D47" s="12">
        <f>+D48+D49+D50+D51+D52+D53+D54+D55+D56+D57+D58+D59</f>
        <v>200000</v>
      </c>
      <c r="E47" s="12">
        <f t="shared" si="0"/>
        <v>500000</v>
      </c>
      <c r="F47" s="11" t="s">
        <v>81</v>
      </c>
      <c r="G47" s="12">
        <v>472241</v>
      </c>
      <c r="H47" s="12">
        <v>530908</v>
      </c>
      <c r="I47" s="12">
        <f t="shared" si="3"/>
        <v>-58667</v>
      </c>
    </row>
    <row r="48" spans="1:9" ht="14.25" x14ac:dyDescent="0.15">
      <c r="A48" s="1"/>
      <c r="B48" s="11" t="s">
        <v>82</v>
      </c>
      <c r="C48" s="12"/>
      <c r="D48" s="12"/>
      <c r="E48" s="12">
        <f t="shared" si="0"/>
        <v>0</v>
      </c>
      <c r="F48" s="11" t="s">
        <v>83</v>
      </c>
      <c r="G48" s="12">
        <f>+G49+G50+G51</f>
        <v>700000</v>
      </c>
      <c r="H48" s="12">
        <f>+H49+H50+H51</f>
        <v>200000</v>
      </c>
      <c r="I48" s="12">
        <f t="shared" si="3"/>
        <v>500000</v>
      </c>
    </row>
    <row r="49" spans="1:9" ht="14.25" x14ac:dyDescent="0.15">
      <c r="A49" s="1"/>
      <c r="B49" s="11" t="s">
        <v>84</v>
      </c>
      <c r="C49" s="12"/>
      <c r="D49" s="12"/>
      <c r="E49" s="12">
        <f t="shared" si="0"/>
        <v>0</v>
      </c>
      <c r="F49" s="11" t="s">
        <v>85</v>
      </c>
      <c r="G49" s="12">
        <v>700000</v>
      </c>
      <c r="H49" s="12">
        <v>200000</v>
      </c>
      <c r="I49" s="12">
        <f t="shared" si="3"/>
        <v>500000</v>
      </c>
    </row>
    <row r="50" spans="1:9" ht="14.25" x14ac:dyDescent="0.15">
      <c r="A50" s="1"/>
      <c r="B50" s="11" t="s">
        <v>86</v>
      </c>
      <c r="C50" s="12">
        <v>700000</v>
      </c>
      <c r="D50" s="12">
        <v>200000</v>
      </c>
      <c r="E50" s="12">
        <f t="shared" si="0"/>
        <v>500000</v>
      </c>
      <c r="F50" s="11" t="s">
        <v>87</v>
      </c>
      <c r="G50" s="12"/>
      <c r="H50" s="12"/>
      <c r="I50" s="12">
        <f t="shared" si="3"/>
        <v>0</v>
      </c>
    </row>
    <row r="51" spans="1:9" ht="14.25" x14ac:dyDescent="0.15">
      <c r="A51" s="1"/>
      <c r="B51" s="11" t="s">
        <v>88</v>
      </c>
      <c r="C51" s="12"/>
      <c r="D51" s="12"/>
      <c r="E51" s="12">
        <f t="shared" si="0"/>
        <v>0</v>
      </c>
      <c r="F51" s="11" t="s">
        <v>89</v>
      </c>
      <c r="G51" s="12"/>
      <c r="H51" s="12"/>
      <c r="I51" s="12">
        <f t="shared" si="3"/>
        <v>0</v>
      </c>
    </row>
    <row r="52" spans="1:9" ht="14.25" x14ac:dyDescent="0.15">
      <c r="A52" s="1"/>
      <c r="B52" s="11" t="s">
        <v>90</v>
      </c>
      <c r="C52" s="12"/>
      <c r="D52" s="12"/>
      <c r="E52" s="12">
        <f t="shared" si="0"/>
        <v>0</v>
      </c>
      <c r="F52" s="11" t="s">
        <v>91</v>
      </c>
      <c r="G52" s="12">
        <v>-1994713</v>
      </c>
      <c r="H52" s="12">
        <v>-1697402</v>
      </c>
      <c r="I52" s="12">
        <f t="shared" si="3"/>
        <v>-297311</v>
      </c>
    </row>
    <row r="53" spans="1:9" ht="14.25" x14ac:dyDescent="0.15">
      <c r="A53" s="1"/>
      <c r="B53" s="11" t="s">
        <v>92</v>
      </c>
      <c r="C53" s="12"/>
      <c r="D53" s="12"/>
      <c r="E53" s="12">
        <f t="shared" si="0"/>
        <v>0</v>
      </c>
      <c r="F53" s="11" t="s">
        <v>93</v>
      </c>
      <c r="G53" s="12">
        <v>202689</v>
      </c>
      <c r="H53" s="12">
        <v>-211791</v>
      </c>
      <c r="I53" s="12">
        <f t="shared" si="3"/>
        <v>414480</v>
      </c>
    </row>
    <row r="54" spans="1:9" ht="14.25" hidden="1" x14ac:dyDescent="0.15">
      <c r="A54" s="1"/>
      <c r="B54" s="11" t="s">
        <v>94</v>
      </c>
      <c r="C54" s="12"/>
      <c r="D54" s="12"/>
      <c r="E54" s="12">
        <f t="shared" si="0"/>
        <v>0</v>
      </c>
      <c r="F54" s="11"/>
      <c r="G54" s="12"/>
      <c r="H54" s="12"/>
      <c r="I54" s="12"/>
    </row>
    <row r="55" spans="1:9" ht="14.25" hidden="1" x14ac:dyDescent="0.15">
      <c r="A55" s="1"/>
      <c r="B55" s="11" t="s">
        <v>95</v>
      </c>
      <c r="C55" s="12"/>
      <c r="D55" s="12"/>
      <c r="E55" s="12">
        <f t="shared" si="0"/>
        <v>0</v>
      </c>
      <c r="F55" s="11"/>
      <c r="G55" s="12"/>
      <c r="H55" s="12"/>
      <c r="I55" s="12"/>
    </row>
    <row r="56" spans="1:9" ht="14.25" hidden="1" x14ac:dyDescent="0.15">
      <c r="A56" s="1"/>
      <c r="B56" s="11" t="s">
        <v>96</v>
      </c>
      <c r="C56" s="12"/>
      <c r="D56" s="12"/>
      <c r="E56" s="12">
        <f t="shared" si="0"/>
        <v>0</v>
      </c>
      <c r="F56" s="11"/>
      <c r="G56" s="12"/>
      <c r="H56" s="12"/>
      <c r="I56" s="12"/>
    </row>
    <row r="57" spans="1:9" ht="14.25" hidden="1" x14ac:dyDescent="0.15">
      <c r="A57" s="1"/>
      <c r="B57" s="11" t="s">
        <v>97</v>
      </c>
      <c r="C57" s="12"/>
      <c r="D57" s="12"/>
      <c r="E57" s="12">
        <f t="shared" si="0"/>
        <v>0</v>
      </c>
      <c r="F57" s="11"/>
      <c r="G57" s="12"/>
      <c r="H57" s="12"/>
      <c r="I57" s="12"/>
    </row>
    <row r="58" spans="1:9" ht="14.25" hidden="1" x14ac:dyDescent="0.15">
      <c r="A58" s="1"/>
      <c r="B58" s="11" t="s">
        <v>98</v>
      </c>
      <c r="C58" s="12"/>
      <c r="D58" s="12"/>
      <c r="E58" s="12">
        <f t="shared" si="0"/>
        <v>0</v>
      </c>
      <c r="F58" s="11"/>
      <c r="G58" s="12"/>
      <c r="H58" s="12"/>
      <c r="I58" s="12"/>
    </row>
    <row r="59" spans="1:9" ht="14.25" hidden="1" x14ac:dyDescent="0.15">
      <c r="A59" s="1"/>
      <c r="B59" s="11" t="s">
        <v>99</v>
      </c>
      <c r="C59" s="12"/>
      <c r="D59" s="12"/>
      <c r="E59" s="12">
        <f t="shared" si="0"/>
        <v>0</v>
      </c>
      <c r="F59" s="11"/>
      <c r="G59" s="12"/>
      <c r="H59" s="12"/>
      <c r="I59" s="12"/>
    </row>
    <row r="60" spans="1:9" ht="14.25" x14ac:dyDescent="0.15">
      <c r="A60" s="1"/>
      <c r="B60" s="11" t="s">
        <v>100</v>
      </c>
      <c r="C60" s="12"/>
      <c r="D60" s="12"/>
      <c r="E60" s="12">
        <f t="shared" si="0"/>
        <v>0</v>
      </c>
      <c r="F60" s="11"/>
      <c r="G60" s="12"/>
      <c r="H60" s="12"/>
      <c r="I60" s="12"/>
    </row>
    <row r="61" spans="1:9" ht="14.25" x14ac:dyDescent="0.15">
      <c r="A61" s="1"/>
      <c r="B61" s="11" t="s">
        <v>101</v>
      </c>
      <c r="C61" s="12">
        <f>+C62+C63+C64+C65+C66</f>
        <v>0</v>
      </c>
      <c r="D61" s="12">
        <f>+D62+D63+D64+D65+D66</f>
        <v>0</v>
      </c>
      <c r="E61" s="12">
        <f t="shared" si="0"/>
        <v>0</v>
      </c>
      <c r="F61" s="11"/>
      <c r="G61" s="12"/>
      <c r="H61" s="12"/>
      <c r="I61" s="12"/>
    </row>
    <row r="62" spans="1:9" ht="14.25" hidden="1" x14ac:dyDescent="0.15">
      <c r="A62" s="1"/>
      <c r="B62" s="11" t="s">
        <v>102</v>
      </c>
      <c r="C62" s="12"/>
      <c r="D62" s="12"/>
      <c r="E62" s="12">
        <f t="shared" si="0"/>
        <v>0</v>
      </c>
      <c r="F62" s="11"/>
      <c r="G62" s="12"/>
      <c r="H62" s="12"/>
      <c r="I62" s="12"/>
    </row>
    <row r="63" spans="1:9" ht="14.25" hidden="1" x14ac:dyDescent="0.15">
      <c r="A63" s="1"/>
      <c r="B63" s="11" t="s">
        <v>103</v>
      </c>
      <c r="C63" s="12"/>
      <c r="D63" s="12"/>
      <c r="E63" s="12">
        <f t="shared" si="0"/>
        <v>0</v>
      </c>
      <c r="F63" s="11"/>
      <c r="G63" s="12"/>
      <c r="H63" s="12"/>
      <c r="I63" s="12"/>
    </row>
    <row r="64" spans="1:9" ht="14.25" hidden="1" x14ac:dyDescent="0.15">
      <c r="A64" s="1"/>
      <c r="B64" s="11" t="s">
        <v>104</v>
      </c>
      <c r="C64" s="12"/>
      <c r="D64" s="12"/>
      <c r="E64" s="12">
        <f t="shared" si="0"/>
        <v>0</v>
      </c>
      <c r="F64" s="11"/>
      <c r="G64" s="12"/>
      <c r="H64" s="12"/>
      <c r="I64" s="12"/>
    </row>
    <row r="65" spans="1:9" ht="14.25" hidden="1" x14ac:dyDescent="0.15">
      <c r="A65" s="1"/>
      <c r="B65" s="11" t="s">
        <v>105</v>
      </c>
      <c r="C65" s="12"/>
      <c r="D65" s="12"/>
      <c r="E65" s="12">
        <f t="shared" si="0"/>
        <v>0</v>
      </c>
      <c r="F65" s="11"/>
      <c r="G65" s="12"/>
      <c r="H65" s="12"/>
      <c r="I65" s="12"/>
    </row>
    <row r="66" spans="1:9" ht="14.25" hidden="1" x14ac:dyDescent="0.15">
      <c r="A66" s="1"/>
      <c r="B66" s="11" t="s">
        <v>106</v>
      </c>
      <c r="C66" s="12"/>
      <c r="D66" s="12"/>
      <c r="E66" s="12">
        <f t="shared" si="0"/>
        <v>0</v>
      </c>
      <c r="F66" s="13"/>
      <c r="G66" s="14"/>
      <c r="H66" s="14"/>
      <c r="I66" s="14"/>
    </row>
    <row r="67" spans="1:9" ht="14.25" x14ac:dyDescent="0.15">
      <c r="A67" s="1"/>
      <c r="B67" s="13" t="s">
        <v>40</v>
      </c>
      <c r="C67" s="14"/>
      <c r="D67" s="14"/>
      <c r="E67" s="14">
        <f t="shared" si="0"/>
        <v>0</v>
      </c>
      <c r="F67" s="7" t="s">
        <v>107</v>
      </c>
      <c r="G67" s="8">
        <f>+G43 +G47 +G48 +G52</f>
        <v>10756442</v>
      </c>
      <c r="H67" s="8">
        <f>+H43 +H47 +H48 +H52</f>
        <v>10612420</v>
      </c>
      <c r="I67" s="8">
        <f t="shared" ref="I67:I68" si="4">G67-H67</f>
        <v>144022</v>
      </c>
    </row>
    <row r="68" spans="1:9" ht="14.25" x14ac:dyDescent="0.15">
      <c r="A68" s="1"/>
      <c r="B68" s="7" t="s">
        <v>108</v>
      </c>
      <c r="C68" s="8">
        <f>+C7 +C26</f>
        <v>12337091</v>
      </c>
      <c r="D68" s="8">
        <f>+D7 +D26</f>
        <v>11951900</v>
      </c>
      <c r="E68" s="8">
        <f t="shared" si="0"/>
        <v>385191</v>
      </c>
      <c r="F68" s="15" t="s">
        <v>109</v>
      </c>
      <c r="G68" s="16">
        <f>+G41 +G67</f>
        <v>12337091</v>
      </c>
      <c r="H68" s="16">
        <f>+H41 +H67</f>
        <v>11951900</v>
      </c>
      <c r="I68" s="16">
        <f t="shared" si="4"/>
        <v>385191</v>
      </c>
    </row>
  </sheetData>
  <mergeCells count="5">
    <mergeCell ref="B2:I2"/>
    <mergeCell ref="B3:I3"/>
    <mergeCell ref="B5:E5"/>
    <mergeCell ref="F5:I5"/>
    <mergeCell ref="F42:I42"/>
  </mergeCells>
  <phoneticPr fontId="2"/>
  <pageMargins left="0.70866141732283472" right="0.70866141732283472" top="0.55118110236220474" bottom="0" header="0.31496062992125984" footer="0.31496062992125984"/>
  <pageSetup paperSize="9" scale="7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68"/>
  <sheetViews>
    <sheetView showGridLines="0" topLeftCell="A37" workbookViewId="0">
      <selection activeCell="B1" sqref="B1"/>
    </sheetView>
  </sheetViews>
  <sheetFormatPr defaultRowHeight="13.5" x14ac:dyDescent="0.1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15">
      <c r="A1" s="1"/>
      <c r="B1" s="18" t="s">
        <v>143</v>
      </c>
      <c r="C1" s="1"/>
      <c r="D1" s="1"/>
      <c r="E1" s="1"/>
      <c r="F1" s="1"/>
      <c r="G1" s="1"/>
      <c r="H1" s="2"/>
      <c r="I1" s="2" t="s">
        <v>0</v>
      </c>
    </row>
    <row r="2" spans="1:9" ht="21" x14ac:dyDescent="0.15">
      <c r="A2" s="1"/>
      <c r="B2" s="36" t="s">
        <v>125</v>
      </c>
      <c r="C2" s="36"/>
      <c r="D2" s="36"/>
      <c r="E2" s="36"/>
      <c r="F2" s="36"/>
      <c r="G2" s="36"/>
      <c r="H2" s="36"/>
      <c r="I2" s="36"/>
    </row>
    <row r="3" spans="1:9" ht="21" x14ac:dyDescent="0.15">
      <c r="A3" s="1"/>
      <c r="B3" s="37" t="s">
        <v>126</v>
      </c>
      <c r="C3" s="37"/>
      <c r="D3" s="37"/>
      <c r="E3" s="37"/>
      <c r="F3" s="37"/>
      <c r="G3" s="37"/>
      <c r="H3" s="37"/>
      <c r="I3" s="37"/>
    </row>
    <row r="4" spans="1:9" ht="15.75" x14ac:dyDescent="0.15">
      <c r="A4" s="1"/>
      <c r="B4" s="3"/>
      <c r="C4" s="1"/>
      <c r="D4" s="1"/>
      <c r="E4" s="1"/>
      <c r="F4" s="1"/>
      <c r="G4" s="1"/>
      <c r="H4" s="1"/>
      <c r="I4" s="4" t="s">
        <v>127</v>
      </c>
    </row>
    <row r="5" spans="1:9" ht="14.25" x14ac:dyDescent="0.15">
      <c r="A5" s="1"/>
      <c r="B5" s="38" t="s">
        <v>128</v>
      </c>
      <c r="C5" s="39"/>
      <c r="D5" s="39"/>
      <c r="E5" s="40"/>
      <c r="F5" s="38" t="s">
        <v>129</v>
      </c>
      <c r="G5" s="39"/>
      <c r="H5" s="39"/>
      <c r="I5" s="40"/>
    </row>
    <row r="6" spans="1:9" ht="14.25" x14ac:dyDescent="0.15">
      <c r="A6" s="1"/>
      <c r="B6" s="5"/>
      <c r="C6" s="5" t="s">
        <v>6</v>
      </c>
      <c r="D6" s="5" t="s">
        <v>7</v>
      </c>
      <c r="E6" s="5" t="s">
        <v>8</v>
      </c>
      <c r="F6" s="6"/>
      <c r="G6" s="5" t="s">
        <v>6</v>
      </c>
      <c r="H6" s="5" t="s">
        <v>7</v>
      </c>
      <c r="I6" s="5" t="s">
        <v>8</v>
      </c>
    </row>
    <row r="7" spans="1:9" ht="14.25" x14ac:dyDescent="0.15">
      <c r="A7" s="1"/>
      <c r="B7" s="7" t="s">
        <v>9</v>
      </c>
      <c r="C7" s="8">
        <f>+C8+C13+C14+C15+C16+C17+C18+C19+C20+C21+C22+C23+C24-ABS(C25)</f>
        <v>5808702</v>
      </c>
      <c r="D7" s="8">
        <f>+D8+D13+D14+D15+D16+D17+D18+D19+D20+D21+D22+D23+D24-ABS(D25)</f>
        <v>5802492</v>
      </c>
      <c r="E7" s="8">
        <f>C7-D7</f>
        <v>6210</v>
      </c>
      <c r="F7" s="7" t="s">
        <v>10</v>
      </c>
      <c r="G7" s="8">
        <f>+G8+G9+G10+G14+G15+G16+G17+G18+G19</f>
        <v>1392971</v>
      </c>
      <c r="H7" s="8">
        <f>+H8+H9+H10+H14+H15+H16+H17+H18+H19</f>
        <v>1330239</v>
      </c>
      <c r="I7" s="8">
        <f>G7-H7</f>
        <v>62732</v>
      </c>
    </row>
    <row r="8" spans="1:9" ht="14.25" x14ac:dyDescent="0.15">
      <c r="A8" s="1"/>
      <c r="B8" s="9" t="s">
        <v>11</v>
      </c>
      <c r="C8" s="10">
        <f>+C9+C10+C11+C12</f>
        <v>649394</v>
      </c>
      <c r="D8" s="10">
        <f>+D9+D10+D11+D12</f>
        <v>-69591</v>
      </c>
      <c r="E8" s="10">
        <f t="shared" ref="E8:E68" si="0">C8-D8</f>
        <v>718985</v>
      </c>
      <c r="F8" s="11" t="s">
        <v>12</v>
      </c>
      <c r="G8" s="12"/>
      <c r="H8" s="12"/>
      <c r="I8" s="12">
        <f t="shared" ref="I8:I19" si="1">G8-H8</f>
        <v>0</v>
      </c>
    </row>
    <row r="9" spans="1:9" ht="14.25" x14ac:dyDescent="0.15">
      <c r="A9" s="1"/>
      <c r="B9" s="11" t="s">
        <v>13</v>
      </c>
      <c r="C9" s="12"/>
      <c r="D9" s="12"/>
      <c r="E9" s="12">
        <f t="shared" si="0"/>
        <v>0</v>
      </c>
      <c r="F9" s="11" t="s">
        <v>14</v>
      </c>
      <c r="G9" s="12"/>
      <c r="H9" s="12"/>
      <c r="I9" s="12">
        <f t="shared" si="1"/>
        <v>0</v>
      </c>
    </row>
    <row r="10" spans="1:9" ht="14.25" x14ac:dyDescent="0.15">
      <c r="A10" s="1"/>
      <c r="B10" s="11" t="s">
        <v>15</v>
      </c>
      <c r="C10" s="12">
        <v>253761</v>
      </c>
      <c r="D10" s="12">
        <v>240398</v>
      </c>
      <c r="E10" s="12">
        <f t="shared" si="0"/>
        <v>13363</v>
      </c>
      <c r="F10" s="11" t="s">
        <v>16</v>
      </c>
      <c r="G10" s="12">
        <f>+G11+G12+G13</f>
        <v>0</v>
      </c>
      <c r="H10" s="12">
        <f>+H11+H12+H13</f>
        <v>0</v>
      </c>
      <c r="I10" s="12">
        <f t="shared" si="1"/>
        <v>0</v>
      </c>
    </row>
    <row r="11" spans="1:9" ht="14.25" x14ac:dyDescent="0.15">
      <c r="A11" s="1"/>
      <c r="B11" s="11" t="s">
        <v>17</v>
      </c>
      <c r="C11" s="12"/>
      <c r="D11" s="12"/>
      <c r="E11" s="12">
        <f t="shared" si="0"/>
        <v>0</v>
      </c>
      <c r="F11" s="11" t="s">
        <v>18</v>
      </c>
      <c r="G11" s="12"/>
      <c r="H11" s="12"/>
      <c r="I11" s="12">
        <f t="shared" si="1"/>
        <v>0</v>
      </c>
    </row>
    <row r="12" spans="1:9" ht="14.25" x14ac:dyDescent="0.15">
      <c r="A12" s="1"/>
      <c r="B12" s="11" t="s">
        <v>19</v>
      </c>
      <c r="C12" s="12">
        <v>395633</v>
      </c>
      <c r="D12" s="12">
        <v>-309989</v>
      </c>
      <c r="E12" s="12">
        <f t="shared" si="0"/>
        <v>705622</v>
      </c>
      <c r="F12" s="11" t="s">
        <v>20</v>
      </c>
      <c r="G12" s="12"/>
      <c r="H12" s="12"/>
      <c r="I12" s="12">
        <f t="shared" si="1"/>
        <v>0</v>
      </c>
    </row>
    <row r="13" spans="1:9" ht="14.25" x14ac:dyDescent="0.15">
      <c r="A13" s="1"/>
      <c r="B13" s="11" t="s">
        <v>21</v>
      </c>
      <c r="C13" s="12"/>
      <c r="D13" s="12"/>
      <c r="E13" s="12">
        <f t="shared" si="0"/>
        <v>0</v>
      </c>
      <c r="F13" s="11" t="s">
        <v>22</v>
      </c>
      <c r="G13" s="12"/>
      <c r="H13" s="12"/>
      <c r="I13" s="12">
        <f t="shared" si="1"/>
        <v>0</v>
      </c>
    </row>
    <row r="14" spans="1:9" ht="14.25" x14ac:dyDescent="0.15">
      <c r="A14" s="1"/>
      <c r="B14" s="11" t="s">
        <v>23</v>
      </c>
      <c r="C14" s="12">
        <v>5139308</v>
      </c>
      <c r="D14" s="12">
        <v>5852083</v>
      </c>
      <c r="E14" s="12">
        <f t="shared" si="0"/>
        <v>-712775</v>
      </c>
      <c r="F14" s="11" t="s">
        <v>24</v>
      </c>
      <c r="G14" s="12"/>
      <c r="H14" s="12"/>
      <c r="I14" s="12">
        <f t="shared" si="1"/>
        <v>0</v>
      </c>
    </row>
    <row r="15" spans="1:9" ht="14.25" x14ac:dyDescent="0.15">
      <c r="A15" s="1"/>
      <c r="B15" s="11" t="s">
        <v>25</v>
      </c>
      <c r="C15" s="12"/>
      <c r="D15" s="12"/>
      <c r="E15" s="12">
        <f t="shared" si="0"/>
        <v>0</v>
      </c>
      <c r="F15" s="11" t="s">
        <v>26</v>
      </c>
      <c r="G15" s="12"/>
      <c r="H15" s="12"/>
      <c r="I15" s="12">
        <f t="shared" si="1"/>
        <v>0</v>
      </c>
    </row>
    <row r="16" spans="1:9" ht="14.25" x14ac:dyDescent="0.15">
      <c r="A16" s="1"/>
      <c r="B16" s="11" t="s">
        <v>27</v>
      </c>
      <c r="C16" s="12"/>
      <c r="D16" s="12"/>
      <c r="E16" s="12">
        <f t="shared" si="0"/>
        <v>0</v>
      </c>
      <c r="F16" s="11" t="s">
        <v>28</v>
      </c>
      <c r="G16" s="12"/>
      <c r="H16" s="12"/>
      <c r="I16" s="12">
        <f t="shared" si="1"/>
        <v>0</v>
      </c>
    </row>
    <row r="17" spans="1:9" ht="14.25" x14ac:dyDescent="0.15">
      <c r="A17" s="1"/>
      <c r="B17" s="11" t="s">
        <v>29</v>
      </c>
      <c r="C17" s="12"/>
      <c r="D17" s="12"/>
      <c r="E17" s="12">
        <f t="shared" si="0"/>
        <v>0</v>
      </c>
      <c r="F17" s="11" t="s">
        <v>30</v>
      </c>
      <c r="G17" s="12">
        <v>1371800</v>
      </c>
      <c r="H17" s="12">
        <v>1314900</v>
      </c>
      <c r="I17" s="12">
        <f t="shared" si="1"/>
        <v>56900</v>
      </c>
    </row>
    <row r="18" spans="1:9" ht="14.25" x14ac:dyDescent="0.15">
      <c r="A18" s="1"/>
      <c r="B18" s="11" t="s">
        <v>31</v>
      </c>
      <c r="C18" s="12"/>
      <c r="D18" s="12"/>
      <c r="E18" s="12">
        <f t="shared" si="0"/>
        <v>0</v>
      </c>
      <c r="F18" s="11" t="s">
        <v>32</v>
      </c>
      <c r="G18" s="12"/>
      <c r="H18" s="12"/>
      <c r="I18" s="12">
        <f t="shared" si="1"/>
        <v>0</v>
      </c>
    </row>
    <row r="19" spans="1:9" ht="14.25" x14ac:dyDescent="0.15">
      <c r="A19" s="1"/>
      <c r="B19" s="11" t="s">
        <v>33</v>
      </c>
      <c r="C19" s="12"/>
      <c r="D19" s="12"/>
      <c r="E19" s="12">
        <f t="shared" si="0"/>
        <v>0</v>
      </c>
      <c r="F19" s="11" t="s">
        <v>34</v>
      </c>
      <c r="G19" s="12">
        <v>21171</v>
      </c>
      <c r="H19" s="12">
        <v>15339</v>
      </c>
      <c r="I19" s="12">
        <f t="shared" si="1"/>
        <v>5832</v>
      </c>
    </row>
    <row r="20" spans="1:9" ht="14.25" x14ac:dyDescent="0.15">
      <c r="A20" s="1"/>
      <c r="B20" s="11" t="s">
        <v>35</v>
      </c>
      <c r="C20" s="12"/>
      <c r="D20" s="12"/>
      <c r="E20" s="12">
        <f t="shared" si="0"/>
        <v>0</v>
      </c>
      <c r="F20" s="11"/>
      <c r="G20" s="12"/>
      <c r="H20" s="12"/>
      <c r="I20" s="12"/>
    </row>
    <row r="21" spans="1:9" ht="14.25" x14ac:dyDescent="0.15">
      <c r="A21" s="1"/>
      <c r="B21" s="11" t="s">
        <v>36</v>
      </c>
      <c r="C21" s="12"/>
      <c r="D21" s="12"/>
      <c r="E21" s="12">
        <f t="shared" si="0"/>
        <v>0</v>
      </c>
      <c r="F21" s="11"/>
      <c r="G21" s="12"/>
      <c r="H21" s="12"/>
      <c r="I21" s="12"/>
    </row>
    <row r="22" spans="1:9" ht="14.25" x14ac:dyDescent="0.15">
      <c r="A22" s="1"/>
      <c r="B22" s="11" t="s">
        <v>37</v>
      </c>
      <c r="C22" s="12"/>
      <c r="D22" s="12"/>
      <c r="E22" s="12">
        <f t="shared" si="0"/>
        <v>0</v>
      </c>
      <c r="F22" s="11"/>
      <c r="G22" s="12"/>
      <c r="H22" s="12"/>
      <c r="I22" s="12"/>
    </row>
    <row r="23" spans="1:9" ht="14.25" x14ac:dyDescent="0.15">
      <c r="A23" s="1"/>
      <c r="B23" s="11" t="s">
        <v>38</v>
      </c>
      <c r="C23" s="12">
        <v>20000</v>
      </c>
      <c r="D23" s="12">
        <v>20000</v>
      </c>
      <c r="E23" s="12">
        <f t="shared" si="0"/>
        <v>0</v>
      </c>
      <c r="F23" s="11"/>
      <c r="G23" s="12"/>
      <c r="H23" s="12"/>
      <c r="I23" s="12"/>
    </row>
    <row r="24" spans="1:9" ht="14.25" hidden="1" x14ac:dyDescent="0.15">
      <c r="A24" s="1"/>
      <c r="B24" s="11" t="s">
        <v>39</v>
      </c>
      <c r="C24" s="12"/>
      <c r="D24" s="12"/>
      <c r="E24" s="12">
        <f t="shared" si="0"/>
        <v>0</v>
      </c>
      <c r="F24" s="11"/>
      <c r="G24" s="12"/>
      <c r="H24" s="12"/>
      <c r="I24" s="12"/>
    </row>
    <row r="25" spans="1:9" ht="14.25" x14ac:dyDescent="0.15">
      <c r="A25" s="1"/>
      <c r="B25" s="11" t="s">
        <v>40</v>
      </c>
      <c r="C25" s="12"/>
      <c r="D25" s="12"/>
      <c r="E25" s="12">
        <f t="shared" si="0"/>
        <v>0</v>
      </c>
      <c r="F25" s="11"/>
      <c r="G25" s="12"/>
      <c r="H25" s="12"/>
      <c r="I25" s="12"/>
    </row>
    <row r="26" spans="1:9" ht="14.25" x14ac:dyDescent="0.15">
      <c r="A26" s="1"/>
      <c r="B26" s="7" t="s">
        <v>41</v>
      </c>
      <c r="C26" s="8">
        <f>+C27 +C33</f>
        <v>7869673</v>
      </c>
      <c r="D26" s="8">
        <f>+D27 +D33</f>
        <v>8063452</v>
      </c>
      <c r="E26" s="8">
        <f t="shared" si="0"/>
        <v>-193779</v>
      </c>
      <c r="F26" s="7" t="s">
        <v>42</v>
      </c>
      <c r="G26" s="8">
        <f>+G27+G31+G32+G33+G34+G35+G36+G37+G38+G39+G40</f>
        <v>0</v>
      </c>
      <c r="H26" s="8">
        <f>+H27+H31+H32+H33+H34+H35+H36+H37+H38+H39+H40</f>
        <v>0</v>
      </c>
      <c r="I26" s="8">
        <f t="shared" ref="I26:I41" si="2">G26-H26</f>
        <v>0</v>
      </c>
    </row>
    <row r="27" spans="1:9" ht="14.25" x14ac:dyDescent="0.15">
      <c r="A27" s="1"/>
      <c r="B27" s="7" t="s">
        <v>43</v>
      </c>
      <c r="C27" s="8">
        <f>+C28+C29+C30+C31-ABS(C32)</f>
        <v>0</v>
      </c>
      <c r="D27" s="8">
        <f>+D28+D29+D30+D31-ABS(D32)</f>
        <v>0</v>
      </c>
      <c r="E27" s="8">
        <f t="shared" si="0"/>
        <v>0</v>
      </c>
      <c r="F27" s="9" t="s">
        <v>44</v>
      </c>
      <c r="G27" s="10">
        <f>+G28+G29+G30</f>
        <v>0</v>
      </c>
      <c r="H27" s="10">
        <f>+H28+H29+H30</f>
        <v>0</v>
      </c>
      <c r="I27" s="10">
        <f t="shared" si="2"/>
        <v>0</v>
      </c>
    </row>
    <row r="28" spans="1:9" ht="14.25" x14ac:dyDescent="0.15">
      <c r="A28" s="1"/>
      <c r="B28" s="9" t="s">
        <v>45</v>
      </c>
      <c r="C28" s="10"/>
      <c r="D28" s="10"/>
      <c r="E28" s="10">
        <f t="shared" si="0"/>
        <v>0</v>
      </c>
      <c r="F28" s="11" t="s">
        <v>46</v>
      </c>
      <c r="G28" s="12"/>
      <c r="H28" s="12"/>
      <c r="I28" s="12">
        <f t="shared" si="2"/>
        <v>0</v>
      </c>
    </row>
    <row r="29" spans="1:9" ht="14.25" x14ac:dyDescent="0.15">
      <c r="A29" s="1"/>
      <c r="B29" s="11" t="s">
        <v>47</v>
      </c>
      <c r="C29" s="12"/>
      <c r="D29" s="12"/>
      <c r="E29" s="12">
        <f t="shared" si="0"/>
        <v>0</v>
      </c>
      <c r="F29" s="11" t="s">
        <v>48</v>
      </c>
      <c r="G29" s="12"/>
      <c r="H29" s="12"/>
      <c r="I29" s="12">
        <f t="shared" si="2"/>
        <v>0</v>
      </c>
    </row>
    <row r="30" spans="1:9" ht="14.25" x14ac:dyDescent="0.15">
      <c r="A30" s="1"/>
      <c r="B30" s="11" t="s">
        <v>49</v>
      </c>
      <c r="C30" s="12"/>
      <c r="D30" s="12"/>
      <c r="E30" s="12">
        <f t="shared" si="0"/>
        <v>0</v>
      </c>
      <c r="F30" s="11" t="s">
        <v>50</v>
      </c>
      <c r="G30" s="12"/>
      <c r="H30" s="12"/>
      <c r="I30" s="12">
        <f t="shared" si="2"/>
        <v>0</v>
      </c>
    </row>
    <row r="31" spans="1:9" ht="14.25" x14ac:dyDescent="0.15">
      <c r="A31" s="1"/>
      <c r="B31" s="11" t="s">
        <v>51</v>
      </c>
      <c r="C31" s="12"/>
      <c r="D31" s="12"/>
      <c r="E31" s="12">
        <f t="shared" si="0"/>
        <v>0</v>
      </c>
      <c r="F31" s="11" t="s">
        <v>52</v>
      </c>
      <c r="G31" s="12"/>
      <c r="H31" s="12"/>
      <c r="I31" s="12">
        <f t="shared" si="2"/>
        <v>0</v>
      </c>
    </row>
    <row r="32" spans="1:9" ht="14.25" x14ac:dyDescent="0.15">
      <c r="A32" s="1"/>
      <c r="B32" s="13" t="s">
        <v>53</v>
      </c>
      <c r="C32" s="14"/>
      <c r="D32" s="14"/>
      <c r="E32" s="14">
        <f t="shared" si="0"/>
        <v>0</v>
      </c>
      <c r="F32" s="11" t="s">
        <v>54</v>
      </c>
      <c r="G32" s="12"/>
      <c r="H32" s="12"/>
      <c r="I32" s="12">
        <f t="shared" si="2"/>
        <v>0</v>
      </c>
    </row>
    <row r="33" spans="1:9" ht="14.25" x14ac:dyDescent="0.15">
      <c r="A33" s="1"/>
      <c r="B33" s="7" t="s">
        <v>55</v>
      </c>
      <c r="C33" s="8">
        <f>+C34+C35+C36+C37+C38+C39+C40+C41+C43+C46+C47+C60+C61-ABS(C67)</f>
        <v>7869673</v>
      </c>
      <c r="D33" s="8">
        <f>+D34+D35+D36+D37+D38+D39+D40+D41+D43+D46+D47+D60+D61-ABS(D67)</f>
        <v>8063452</v>
      </c>
      <c r="E33" s="8">
        <f t="shared" si="0"/>
        <v>-193779</v>
      </c>
      <c r="F33" s="11" t="s">
        <v>56</v>
      </c>
      <c r="G33" s="12"/>
      <c r="H33" s="12"/>
      <c r="I33" s="12">
        <f t="shared" si="2"/>
        <v>0</v>
      </c>
    </row>
    <row r="34" spans="1:9" ht="14.25" x14ac:dyDescent="0.15">
      <c r="A34" s="1"/>
      <c r="B34" s="9" t="s">
        <v>45</v>
      </c>
      <c r="C34" s="10"/>
      <c r="D34" s="10"/>
      <c r="E34" s="10">
        <f t="shared" si="0"/>
        <v>0</v>
      </c>
      <c r="F34" s="11" t="s">
        <v>57</v>
      </c>
      <c r="G34" s="12"/>
      <c r="H34" s="12"/>
      <c r="I34" s="12">
        <f t="shared" si="2"/>
        <v>0</v>
      </c>
    </row>
    <row r="35" spans="1:9" ht="14.25" x14ac:dyDescent="0.15">
      <c r="A35" s="1"/>
      <c r="B35" s="11" t="s">
        <v>47</v>
      </c>
      <c r="C35" s="12"/>
      <c r="D35" s="12"/>
      <c r="E35" s="12">
        <f t="shared" si="0"/>
        <v>0</v>
      </c>
      <c r="F35" s="11" t="s">
        <v>58</v>
      </c>
      <c r="G35" s="12"/>
      <c r="H35" s="12"/>
      <c r="I35" s="12">
        <f t="shared" si="2"/>
        <v>0</v>
      </c>
    </row>
    <row r="36" spans="1:9" ht="14.25" x14ac:dyDescent="0.15">
      <c r="A36" s="1"/>
      <c r="B36" s="11" t="s">
        <v>59</v>
      </c>
      <c r="C36" s="12"/>
      <c r="D36" s="12"/>
      <c r="E36" s="12">
        <f t="shared" si="0"/>
        <v>0</v>
      </c>
      <c r="F36" s="11" t="s">
        <v>60</v>
      </c>
      <c r="G36" s="12"/>
      <c r="H36" s="12"/>
      <c r="I36" s="12">
        <f t="shared" si="2"/>
        <v>0</v>
      </c>
    </row>
    <row r="37" spans="1:9" ht="14.25" x14ac:dyDescent="0.15">
      <c r="A37" s="1"/>
      <c r="B37" s="11" t="s">
        <v>61</v>
      </c>
      <c r="C37" s="12"/>
      <c r="D37" s="12"/>
      <c r="E37" s="12">
        <f t="shared" si="0"/>
        <v>0</v>
      </c>
      <c r="F37" s="11" t="s">
        <v>62</v>
      </c>
      <c r="G37" s="12"/>
      <c r="H37" s="12"/>
      <c r="I37" s="12">
        <f t="shared" si="2"/>
        <v>0</v>
      </c>
    </row>
    <row r="38" spans="1:9" ht="14.25" x14ac:dyDescent="0.15">
      <c r="A38" s="1"/>
      <c r="B38" s="11" t="s">
        <v>63</v>
      </c>
      <c r="C38" s="12">
        <v>81873</v>
      </c>
      <c r="D38" s="12">
        <v>275652</v>
      </c>
      <c r="E38" s="12">
        <f t="shared" si="0"/>
        <v>-193779</v>
      </c>
      <c r="F38" s="11" t="s">
        <v>64</v>
      </c>
      <c r="G38" s="12"/>
      <c r="H38" s="12"/>
      <c r="I38" s="12">
        <f t="shared" si="2"/>
        <v>0</v>
      </c>
    </row>
    <row r="39" spans="1:9" ht="14.25" x14ac:dyDescent="0.15">
      <c r="A39" s="1"/>
      <c r="B39" s="11" t="s">
        <v>65</v>
      </c>
      <c r="C39" s="12"/>
      <c r="D39" s="12"/>
      <c r="E39" s="12">
        <f t="shared" si="0"/>
        <v>0</v>
      </c>
      <c r="F39" s="11" t="s">
        <v>66</v>
      </c>
      <c r="G39" s="12"/>
      <c r="H39" s="12"/>
      <c r="I39" s="12">
        <f t="shared" si="2"/>
        <v>0</v>
      </c>
    </row>
    <row r="40" spans="1:9" ht="14.25" x14ac:dyDescent="0.15">
      <c r="A40" s="1"/>
      <c r="B40" s="11" t="s">
        <v>67</v>
      </c>
      <c r="C40" s="12"/>
      <c r="D40" s="12"/>
      <c r="E40" s="12">
        <f t="shared" si="0"/>
        <v>0</v>
      </c>
      <c r="F40" s="11" t="s">
        <v>68</v>
      </c>
      <c r="G40" s="12"/>
      <c r="H40" s="12"/>
      <c r="I40" s="12">
        <f t="shared" si="2"/>
        <v>0</v>
      </c>
    </row>
    <row r="41" spans="1:9" ht="14.25" x14ac:dyDescent="0.15">
      <c r="A41" s="1"/>
      <c r="B41" s="11" t="s">
        <v>51</v>
      </c>
      <c r="C41" s="12">
        <f>+C42</f>
        <v>0</v>
      </c>
      <c r="D41" s="12">
        <f>+D42</f>
        <v>0</v>
      </c>
      <c r="E41" s="12">
        <f t="shared" si="0"/>
        <v>0</v>
      </c>
      <c r="F41" s="7" t="s">
        <v>69</v>
      </c>
      <c r="G41" s="8">
        <f>+G7 +G26</f>
        <v>1392971</v>
      </c>
      <c r="H41" s="8">
        <f>+H7 +H26</f>
        <v>1330239</v>
      </c>
      <c r="I41" s="8">
        <f t="shared" si="2"/>
        <v>62732</v>
      </c>
    </row>
    <row r="42" spans="1:9" ht="14.25" x14ac:dyDescent="0.15">
      <c r="A42" s="1"/>
      <c r="B42" s="11" t="s">
        <v>70</v>
      </c>
      <c r="C42" s="12"/>
      <c r="D42" s="12"/>
      <c r="E42" s="12">
        <f t="shared" si="0"/>
        <v>0</v>
      </c>
      <c r="F42" s="41" t="s">
        <v>71</v>
      </c>
      <c r="G42" s="42"/>
      <c r="H42" s="42"/>
      <c r="I42" s="43"/>
    </row>
    <row r="43" spans="1:9" ht="14.25" x14ac:dyDescent="0.15">
      <c r="A43" s="1"/>
      <c r="B43" s="11" t="s">
        <v>72</v>
      </c>
      <c r="C43" s="12">
        <f>+C44+C45</f>
        <v>0</v>
      </c>
      <c r="D43" s="12">
        <f>+D44+D45</f>
        <v>0</v>
      </c>
      <c r="E43" s="12">
        <f t="shared" si="0"/>
        <v>0</v>
      </c>
      <c r="F43" s="9" t="s">
        <v>73</v>
      </c>
      <c r="G43" s="10">
        <f>+G44+G45+G46</f>
        <v>353910</v>
      </c>
      <c r="H43" s="10">
        <f>+H44+H45+H46</f>
        <v>353910</v>
      </c>
      <c r="I43" s="10">
        <f t="shared" ref="I43:I53" si="3">G43-H43</f>
        <v>0</v>
      </c>
    </row>
    <row r="44" spans="1:9" ht="14.25" x14ac:dyDescent="0.15">
      <c r="A44" s="1"/>
      <c r="B44" s="11" t="s">
        <v>74</v>
      </c>
      <c r="C44" s="12"/>
      <c r="D44" s="12"/>
      <c r="E44" s="12">
        <f t="shared" si="0"/>
        <v>0</v>
      </c>
      <c r="F44" s="11" t="s">
        <v>75</v>
      </c>
      <c r="G44" s="12"/>
      <c r="H44" s="12"/>
      <c r="I44" s="12">
        <f t="shared" si="3"/>
        <v>0</v>
      </c>
    </row>
    <row r="45" spans="1:9" ht="14.25" x14ac:dyDescent="0.15">
      <c r="A45" s="1"/>
      <c r="B45" s="11" t="s">
        <v>76</v>
      </c>
      <c r="C45" s="12"/>
      <c r="D45" s="12"/>
      <c r="E45" s="12">
        <f t="shared" si="0"/>
        <v>0</v>
      </c>
      <c r="F45" s="11" t="s">
        <v>77</v>
      </c>
      <c r="G45" s="12"/>
      <c r="H45" s="12"/>
      <c r="I45" s="12">
        <f t="shared" si="3"/>
        <v>0</v>
      </c>
    </row>
    <row r="46" spans="1:9" ht="14.25" x14ac:dyDescent="0.15">
      <c r="A46" s="1"/>
      <c r="B46" s="11" t="s">
        <v>78</v>
      </c>
      <c r="C46" s="12"/>
      <c r="D46" s="12"/>
      <c r="E46" s="12">
        <f t="shared" si="0"/>
        <v>0</v>
      </c>
      <c r="F46" s="11" t="s">
        <v>79</v>
      </c>
      <c r="G46" s="12">
        <v>353910</v>
      </c>
      <c r="H46" s="12">
        <v>353910</v>
      </c>
      <c r="I46" s="12">
        <f t="shared" si="3"/>
        <v>0</v>
      </c>
    </row>
    <row r="47" spans="1:9" ht="14.25" x14ac:dyDescent="0.15">
      <c r="A47" s="1"/>
      <c r="B47" s="11" t="s">
        <v>80</v>
      </c>
      <c r="C47" s="12">
        <f>+C48+C49+C50+C51+C52+C53+C54+C55+C56+C57+C58+C59</f>
        <v>7787800</v>
      </c>
      <c r="D47" s="12">
        <f>+D48+D49+D50+D51+D52+D53+D54+D55+D56+D57+D58+D59</f>
        <v>7787800</v>
      </c>
      <c r="E47" s="12">
        <f t="shared" si="0"/>
        <v>0</v>
      </c>
      <c r="F47" s="11" t="s">
        <v>81</v>
      </c>
      <c r="G47" s="12"/>
      <c r="H47" s="12"/>
      <c r="I47" s="12">
        <f t="shared" si="3"/>
        <v>0</v>
      </c>
    </row>
    <row r="48" spans="1:9" ht="14.25" x14ac:dyDescent="0.15">
      <c r="A48" s="1"/>
      <c r="B48" s="11" t="s">
        <v>82</v>
      </c>
      <c r="C48" s="12"/>
      <c r="D48" s="12"/>
      <c r="E48" s="12">
        <f t="shared" si="0"/>
        <v>0</v>
      </c>
      <c r="F48" s="11" t="s">
        <v>83</v>
      </c>
      <c r="G48" s="12">
        <f>+G49+G50+G51</f>
        <v>7787800</v>
      </c>
      <c r="H48" s="12">
        <f>+H49+H50+H51</f>
        <v>7787800</v>
      </c>
      <c r="I48" s="12">
        <f t="shared" si="3"/>
        <v>0</v>
      </c>
    </row>
    <row r="49" spans="1:9" ht="14.25" x14ac:dyDescent="0.15">
      <c r="A49" s="1"/>
      <c r="B49" s="11" t="s">
        <v>84</v>
      </c>
      <c r="C49" s="12"/>
      <c r="D49" s="12"/>
      <c r="E49" s="12">
        <f t="shared" si="0"/>
        <v>0</v>
      </c>
      <c r="F49" s="11" t="s">
        <v>85</v>
      </c>
      <c r="G49" s="12">
        <v>7787800</v>
      </c>
      <c r="H49" s="12">
        <v>7787800</v>
      </c>
      <c r="I49" s="12">
        <f t="shared" si="3"/>
        <v>0</v>
      </c>
    </row>
    <row r="50" spans="1:9" ht="14.25" x14ac:dyDescent="0.15">
      <c r="A50" s="1"/>
      <c r="B50" s="11" t="s">
        <v>86</v>
      </c>
      <c r="C50" s="12"/>
      <c r="D50" s="12"/>
      <c r="E50" s="12">
        <f t="shared" si="0"/>
        <v>0</v>
      </c>
      <c r="F50" s="11" t="s">
        <v>87</v>
      </c>
      <c r="G50" s="12"/>
      <c r="H50" s="12"/>
      <c r="I50" s="12">
        <f t="shared" si="3"/>
        <v>0</v>
      </c>
    </row>
    <row r="51" spans="1:9" ht="14.25" x14ac:dyDescent="0.15">
      <c r="A51" s="1"/>
      <c r="B51" s="11" t="s">
        <v>88</v>
      </c>
      <c r="C51" s="12">
        <v>7787800</v>
      </c>
      <c r="D51" s="12">
        <v>7787800</v>
      </c>
      <c r="E51" s="12">
        <f t="shared" si="0"/>
        <v>0</v>
      </c>
      <c r="F51" s="11" t="s">
        <v>89</v>
      </c>
      <c r="G51" s="12"/>
      <c r="H51" s="12"/>
      <c r="I51" s="12">
        <f t="shared" si="3"/>
        <v>0</v>
      </c>
    </row>
    <row r="52" spans="1:9" ht="14.25" x14ac:dyDescent="0.15">
      <c r="A52" s="1"/>
      <c r="B52" s="11" t="s">
        <v>90</v>
      </c>
      <c r="C52" s="12"/>
      <c r="D52" s="12"/>
      <c r="E52" s="12">
        <f t="shared" si="0"/>
        <v>0</v>
      </c>
      <c r="F52" s="11" t="s">
        <v>91</v>
      </c>
      <c r="G52" s="12">
        <v>4143694</v>
      </c>
      <c r="H52" s="12">
        <v>4393995</v>
      </c>
      <c r="I52" s="12">
        <f t="shared" si="3"/>
        <v>-250301</v>
      </c>
    </row>
    <row r="53" spans="1:9" ht="14.25" x14ac:dyDescent="0.15">
      <c r="A53" s="1"/>
      <c r="B53" s="11" t="s">
        <v>92</v>
      </c>
      <c r="C53" s="12"/>
      <c r="D53" s="12"/>
      <c r="E53" s="12">
        <f t="shared" si="0"/>
        <v>0</v>
      </c>
      <c r="F53" s="11" t="s">
        <v>93</v>
      </c>
      <c r="G53" s="12">
        <v>-250301</v>
      </c>
      <c r="H53" s="12">
        <v>-1920539</v>
      </c>
      <c r="I53" s="12">
        <f t="shared" si="3"/>
        <v>1670238</v>
      </c>
    </row>
    <row r="54" spans="1:9" ht="14.25" hidden="1" x14ac:dyDescent="0.15">
      <c r="A54" s="1"/>
      <c r="B54" s="11" t="s">
        <v>94</v>
      </c>
      <c r="C54" s="12"/>
      <c r="D54" s="12"/>
      <c r="E54" s="12">
        <f t="shared" si="0"/>
        <v>0</v>
      </c>
      <c r="F54" s="11"/>
      <c r="G54" s="12"/>
      <c r="H54" s="12"/>
      <c r="I54" s="12"/>
    </row>
    <row r="55" spans="1:9" ht="14.25" hidden="1" x14ac:dyDescent="0.15">
      <c r="A55" s="1"/>
      <c r="B55" s="11" t="s">
        <v>95</v>
      </c>
      <c r="C55" s="12"/>
      <c r="D55" s="12"/>
      <c r="E55" s="12">
        <f t="shared" si="0"/>
        <v>0</v>
      </c>
      <c r="F55" s="11"/>
      <c r="G55" s="12"/>
      <c r="H55" s="12"/>
      <c r="I55" s="12"/>
    </row>
    <row r="56" spans="1:9" ht="14.25" hidden="1" x14ac:dyDescent="0.15">
      <c r="A56" s="1"/>
      <c r="B56" s="11" t="s">
        <v>96</v>
      </c>
      <c r="C56" s="12"/>
      <c r="D56" s="12"/>
      <c r="E56" s="12">
        <f t="shared" si="0"/>
        <v>0</v>
      </c>
      <c r="F56" s="11"/>
      <c r="G56" s="12"/>
      <c r="H56" s="12"/>
      <c r="I56" s="12"/>
    </row>
    <row r="57" spans="1:9" ht="14.25" hidden="1" x14ac:dyDescent="0.15">
      <c r="A57" s="1"/>
      <c r="B57" s="11" t="s">
        <v>97</v>
      </c>
      <c r="C57" s="12"/>
      <c r="D57" s="12"/>
      <c r="E57" s="12">
        <f t="shared" si="0"/>
        <v>0</v>
      </c>
      <c r="F57" s="11"/>
      <c r="G57" s="12"/>
      <c r="H57" s="12"/>
      <c r="I57" s="12"/>
    </row>
    <row r="58" spans="1:9" ht="14.25" hidden="1" x14ac:dyDescent="0.15">
      <c r="A58" s="1"/>
      <c r="B58" s="11" t="s">
        <v>98</v>
      </c>
      <c r="C58" s="12"/>
      <c r="D58" s="12"/>
      <c r="E58" s="12">
        <f t="shared" si="0"/>
        <v>0</v>
      </c>
      <c r="F58" s="11"/>
      <c r="G58" s="12"/>
      <c r="H58" s="12"/>
      <c r="I58" s="12"/>
    </row>
    <row r="59" spans="1:9" ht="14.25" hidden="1" x14ac:dyDescent="0.15">
      <c r="A59" s="1"/>
      <c r="B59" s="11" t="s">
        <v>99</v>
      </c>
      <c r="C59" s="12"/>
      <c r="D59" s="12"/>
      <c r="E59" s="12">
        <f t="shared" si="0"/>
        <v>0</v>
      </c>
      <c r="F59" s="11"/>
      <c r="G59" s="12"/>
      <c r="H59" s="12"/>
      <c r="I59" s="12"/>
    </row>
    <row r="60" spans="1:9" ht="14.25" x14ac:dyDescent="0.15">
      <c r="A60" s="1"/>
      <c r="B60" s="11" t="s">
        <v>100</v>
      </c>
      <c r="C60" s="12"/>
      <c r="D60" s="12"/>
      <c r="E60" s="12">
        <f t="shared" si="0"/>
        <v>0</v>
      </c>
      <c r="F60" s="11"/>
      <c r="G60" s="12"/>
      <c r="H60" s="12"/>
      <c r="I60" s="12"/>
    </row>
    <row r="61" spans="1:9" ht="14.25" x14ac:dyDescent="0.15">
      <c r="A61" s="1"/>
      <c r="B61" s="11" t="s">
        <v>101</v>
      </c>
      <c r="C61" s="12">
        <f>+C62+C63+C64+C65+C66</f>
        <v>0</v>
      </c>
      <c r="D61" s="12">
        <f>+D62+D63+D64+D65+D66</f>
        <v>0</v>
      </c>
      <c r="E61" s="12">
        <f t="shared" si="0"/>
        <v>0</v>
      </c>
      <c r="F61" s="11"/>
      <c r="G61" s="12"/>
      <c r="H61" s="12"/>
      <c r="I61" s="12"/>
    </row>
    <row r="62" spans="1:9" ht="14.25" hidden="1" x14ac:dyDescent="0.15">
      <c r="A62" s="1"/>
      <c r="B62" s="11" t="s">
        <v>102</v>
      </c>
      <c r="C62" s="12"/>
      <c r="D62" s="12"/>
      <c r="E62" s="12">
        <f t="shared" si="0"/>
        <v>0</v>
      </c>
      <c r="F62" s="11"/>
      <c r="G62" s="12"/>
      <c r="H62" s="12"/>
      <c r="I62" s="12"/>
    </row>
    <row r="63" spans="1:9" ht="14.25" hidden="1" x14ac:dyDescent="0.15">
      <c r="A63" s="1"/>
      <c r="B63" s="11" t="s">
        <v>103</v>
      </c>
      <c r="C63" s="12"/>
      <c r="D63" s="12"/>
      <c r="E63" s="12">
        <f t="shared" si="0"/>
        <v>0</v>
      </c>
      <c r="F63" s="11"/>
      <c r="G63" s="12"/>
      <c r="H63" s="12"/>
      <c r="I63" s="12"/>
    </row>
    <row r="64" spans="1:9" ht="14.25" hidden="1" x14ac:dyDescent="0.15">
      <c r="A64" s="1"/>
      <c r="B64" s="11" t="s">
        <v>104</v>
      </c>
      <c r="C64" s="12"/>
      <c r="D64" s="12"/>
      <c r="E64" s="12">
        <f t="shared" si="0"/>
        <v>0</v>
      </c>
      <c r="F64" s="11"/>
      <c r="G64" s="12"/>
      <c r="H64" s="12"/>
      <c r="I64" s="12"/>
    </row>
    <row r="65" spans="1:9" ht="14.25" hidden="1" x14ac:dyDescent="0.15">
      <c r="A65" s="1"/>
      <c r="B65" s="11" t="s">
        <v>105</v>
      </c>
      <c r="C65" s="12"/>
      <c r="D65" s="12"/>
      <c r="E65" s="12">
        <f t="shared" si="0"/>
        <v>0</v>
      </c>
      <c r="F65" s="11"/>
      <c r="G65" s="12"/>
      <c r="H65" s="12"/>
      <c r="I65" s="12"/>
    </row>
    <row r="66" spans="1:9" ht="14.25" hidden="1" x14ac:dyDescent="0.15">
      <c r="A66" s="1"/>
      <c r="B66" s="11" t="s">
        <v>106</v>
      </c>
      <c r="C66" s="12"/>
      <c r="D66" s="12"/>
      <c r="E66" s="12">
        <f t="shared" si="0"/>
        <v>0</v>
      </c>
      <c r="F66" s="13"/>
      <c r="G66" s="14"/>
      <c r="H66" s="14"/>
      <c r="I66" s="14"/>
    </row>
    <row r="67" spans="1:9" ht="14.25" x14ac:dyDescent="0.15">
      <c r="A67" s="1"/>
      <c r="B67" s="13" t="s">
        <v>40</v>
      </c>
      <c r="C67" s="14"/>
      <c r="D67" s="14"/>
      <c r="E67" s="14">
        <f t="shared" si="0"/>
        <v>0</v>
      </c>
      <c r="F67" s="7" t="s">
        <v>107</v>
      </c>
      <c r="G67" s="8">
        <f>+G43 +G47 +G48 +G52</f>
        <v>12285404</v>
      </c>
      <c r="H67" s="8">
        <f>+H43 +H47 +H48 +H52</f>
        <v>12535705</v>
      </c>
      <c r="I67" s="8">
        <f t="shared" ref="I67:I68" si="4">G67-H67</f>
        <v>-250301</v>
      </c>
    </row>
    <row r="68" spans="1:9" ht="14.25" x14ac:dyDescent="0.15">
      <c r="A68" s="1"/>
      <c r="B68" s="7" t="s">
        <v>108</v>
      </c>
      <c r="C68" s="8">
        <f>+C7 +C26</f>
        <v>13678375</v>
      </c>
      <c r="D68" s="8">
        <f>+D7 +D26</f>
        <v>13865944</v>
      </c>
      <c r="E68" s="8">
        <f t="shared" si="0"/>
        <v>-187569</v>
      </c>
      <c r="F68" s="15" t="s">
        <v>109</v>
      </c>
      <c r="G68" s="16">
        <f>+G41 +G67</f>
        <v>13678375</v>
      </c>
      <c r="H68" s="16">
        <f>+H41 +H67</f>
        <v>13865944</v>
      </c>
      <c r="I68" s="16">
        <f t="shared" si="4"/>
        <v>-187569</v>
      </c>
    </row>
  </sheetData>
  <mergeCells count="5">
    <mergeCell ref="B2:I2"/>
    <mergeCell ref="B3:I3"/>
    <mergeCell ref="B5:E5"/>
    <mergeCell ref="F5:I5"/>
    <mergeCell ref="F42:I42"/>
  </mergeCells>
  <phoneticPr fontId="2"/>
  <pageMargins left="0.70866141732283472" right="0.70866141732283472" top="0.55118110236220474" bottom="0" header="0.31496062992125984" footer="0.31496062992125984"/>
  <pageSetup paperSize="9" scale="7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8"/>
  <sheetViews>
    <sheetView showGridLines="0" topLeftCell="A31" workbookViewId="0">
      <selection activeCell="B1" sqref="B1"/>
    </sheetView>
  </sheetViews>
  <sheetFormatPr defaultRowHeight="13.5" x14ac:dyDescent="0.1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15">
      <c r="A1" s="1"/>
      <c r="B1" s="18" t="s">
        <v>143</v>
      </c>
      <c r="C1" s="1"/>
      <c r="D1" s="1"/>
      <c r="E1" s="1"/>
      <c r="F1" s="1"/>
      <c r="G1" s="1"/>
      <c r="H1" s="2"/>
      <c r="I1" s="2" t="s">
        <v>0</v>
      </c>
    </row>
    <row r="2" spans="1:9" ht="21" x14ac:dyDescent="0.15">
      <c r="A2" s="1"/>
      <c r="B2" s="36" t="s">
        <v>130</v>
      </c>
      <c r="C2" s="36"/>
      <c r="D2" s="36"/>
      <c r="E2" s="36"/>
      <c r="F2" s="36"/>
      <c r="G2" s="36"/>
      <c r="H2" s="36"/>
      <c r="I2" s="36"/>
    </row>
    <row r="3" spans="1:9" ht="21" x14ac:dyDescent="0.15">
      <c r="A3" s="1"/>
      <c r="B3" s="37" t="s">
        <v>131</v>
      </c>
      <c r="C3" s="37"/>
      <c r="D3" s="37"/>
      <c r="E3" s="37"/>
      <c r="F3" s="37"/>
      <c r="G3" s="37"/>
      <c r="H3" s="37"/>
      <c r="I3" s="37"/>
    </row>
    <row r="4" spans="1:9" ht="15.75" x14ac:dyDescent="0.15">
      <c r="A4" s="1"/>
      <c r="B4" s="3"/>
      <c r="C4" s="1"/>
      <c r="D4" s="1"/>
      <c r="E4" s="1"/>
      <c r="F4" s="1"/>
      <c r="G4" s="1"/>
      <c r="H4" s="1"/>
      <c r="I4" s="4" t="s">
        <v>132</v>
      </c>
    </row>
    <row r="5" spans="1:9" ht="14.25" x14ac:dyDescent="0.15">
      <c r="A5" s="1"/>
      <c r="B5" s="38" t="s">
        <v>133</v>
      </c>
      <c r="C5" s="39"/>
      <c r="D5" s="39"/>
      <c r="E5" s="40"/>
      <c r="F5" s="38" t="s">
        <v>134</v>
      </c>
      <c r="G5" s="39"/>
      <c r="H5" s="39"/>
      <c r="I5" s="40"/>
    </row>
    <row r="6" spans="1:9" ht="14.25" x14ac:dyDescent="0.15">
      <c r="A6" s="1"/>
      <c r="B6" s="5"/>
      <c r="C6" s="5" t="s">
        <v>6</v>
      </c>
      <c r="D6" s="5" t="s">
        <v>7</v>
      </c>
      <c r="E6" s="5" t="s">
        <v>8</v>
      </c>
      <c r="F6" s="6"/>
      <c r="G6" s="5" t="s">
        <v>6</v>
      </c>
      <c r="H6" s="5" t="s">
        <v>7</v>
      </c>
      <c r="I6" s="5" t="s">
        <v>8</v>
      </c>
    </row>
    <row r="7" spans="1:9" ht="14.25" x14ac:dyDescent="0.15">
      <c r="A7" s="1"/>
      <c r="B7" s="7" t="s">
        <v>9</v>
      </c>
      <c r="C7" s="8">
        <f>+C8+C13+C14+C15+C16+C17+C18+C19+C20+C21+C22+C23+C24-ABS(C25)</f>
        <v>13841575</v>
      </c>
      <c r="D7" s="8">
        <f>+D8+D13+D14+D15+D16+D17+D18+D19+D20+D21+D22+D23+D24-ABS(D25)</f>
        <v>13614985</v>
      </c>
      <c r="E7" s="8">
        <f>C7-D7</f>
        <v>226590</v>
      </c>
      <c r="F7" s="7" t="s">
        <v>10</v>
      </c>
      <c r="G7" s="8">
        <f>+G8+G9+G10+G14+G15+G16+G17+G18+G19</f>
        <v>2448165</v>
      </c>
      <c r="H7" s="8">
        <f>+H8+H9+H10+H14+H15+H16+H17+H18+H19</f>
        <v>2248765</v>
      </c>
      <c r="I7" s="8">
        <f>G7-H7</f>
        <v>199400</v>
      </c>
    </row>
    <row r="8" spans="1:9" ht="14.25" x14ac:dyDescent="0.15">
      <c r="A8" s="1"/>
      <c r="B8" s="9" t="s">
        <v>11</v>
      </c>
      <c r="C8" s="10">
        <f>+C9+C10+C11+C12</f>
        <v>2551682</v>
      </c>
      <c r="D8" s="10">
        <f>+D9+D10+D11+D12</f>
        <v>2831553</v>
      </c>
      <c r="E8" s="10">
        <f t="shared" ref="E8:E68" si="0">C8-D8</f>
        <v>-279871</v>
      </c>
      <c r="F8" s="11" t="s">
        <v>12</v>
      </c>
      <c r="G8" s="12"/>
      <c r="H8" s="12"/>
      <c r="I8" s="12">
        <f t="shared" ref="I8:I19" si="1">G8-H8</f>
        <v>0</v>
      </c>
    </row>
    <row r="9" spans="1:9" ht="14.25" x14ac:dyDescent="0.15">
      <c r="A9" s="1"/>
      <c r="B9" s="11" t="s">
        <v>13</v>
      </c>
      <c r="C9" s="12"/>
      <c r="D9" s="12"/>
      <c r="E9" s="12">
        <f t="shared" si="0"/>
        <v>0</v>
      </c>
      <c r="F9" s="11" t="s">
        <v>14</v>
      </c>
      <c r="G9" s="12">
        <v>8479</v>
      </c>
      <c r="H9" s="12"/>
      <c r="I9" s="12">
        <f t="shared" si="1"/>
        <v>8479</v>
      </c>
    </row>
    <row r="10" spans="1:9" ht="14.25" x14ac:dyDescent="0.15">
      <c r="A10" s="1"/>
      <c r="B10" s="11" t="s">
        <v>15</v>
      </c>
      <c r="C10" s="12">
        <v>751973</v>
      </c>
      <c r="D10" s="12">
        <v>1362248</v>
      </c>
      <c r="E10" s="12">
        <f t="shared" si="0"/>
        <v>-610275</v>
      </c>
      <c r="F10" s="11" t="s">
        <v>16</v>
      </c>
      <c r="G10" s="12">
        <f>+G11+G12+G13</f>
        <v>0</v>
      </c>
      <c r="H10" s="12">
        <f>+H11+H12+H13</f>
        <v>0</v>
      </c>
      <c r="I10" s="12">
        <f t="shared" si="1"/>
        <v>0</v>
      </c>
    </row>
    <row r="11" spans="1:9" ht="14.25" x14ac:dyDescent="0.15">
      <c r="A11" s="1"/>
      <c r="B11" s="11" t="s">
        <v>17</v>
      </c>
      <c r="C11" s="12"/>
      <c r="D11" s="12"/>
      <c r="E11" s="12">
        <f t="shared" si="0"/>
        <v>0</v>
      </c>
      <c r="F11" s="11" t="s">
        <v>18</v>
      </c>
      <c r="G11" s="12"/>
      <c r="H11" s="12"/>
      <c r="I11" s="12">
        <f t="shared" si="1"/>
        <v>0</v>
      </c>
    </row>
    <row r="12" spans="1:9" ht="14.25" x14ac:dyDescent="0.15">
      <c r="A12" s="1"/>
      <c r="B12" s="11" t="s">
        <v>19</v>
      </c>
      <c r="C12" s="12">
        <v>1799709</v>
      </c>
      <c r="D12" s="12">
        <v>1469305</v>
      </c>
      <c r="E12" s="12">
        <f t="shared" si="0"/>
        <v>330404</v>
      </c>
      <c r="F12" s="11" t="s">
        <v>20</v>
      </c>
      <c r="G12" s="12"/>
      <c r="H12" s="12"/>
      <c r="I12" s="12">
        <f t="shared" si="1"/>
        <v>0</v>
      </c>
    </row>
    <row r="13" spans="1:9" ht="14.25" x14ac:dyDescent="0.15">
      <c r="A13" s="1"/>
      <c r="B13" s="11" t="s">
        <v>21</v>
      </c>
      <c r="C13" s="12"/>
      <c r="D13" s="12"/>
      <c r="E13" s="12">
        <f t="shared" si="0"/>
        <v>0</v>
      </c>
      <c r="F13" s="11" t="s">
        <v>22</v>
      </c>
      <c r="G13" s="12"/>
      <c r="H13" s="12"/>
      <c r="I13" s="12">
        <f t="shared" si="1"/>
        <v>0</v>
      </c>
    </row>
    <row r="14" spans="1:9" ht="14.25" x14ac:dyDescent="0.15">
      <c r="A14" s="1"/>
      <c r="B14" s="11" t="s">
        <v>23</v>
      </c>
      <c r="C14" s="12">
        <v>9033012</v>
      </c>
      <c r="D14" s="12">
        <v>8994568</v>
      </c>
      <c r="E14" s="12">
        <f t="shared" si="0"/>
        <v>38444</v>
      </c>
      <c r="F14" s="11" t="s">
        <v>24</v>
      </c>
      <c r="G14" s="12"/>
      <c r="H14" s="12"/>
      <c r="I14" s="12">
        <f t="shared" si="1"/>
        <v>0</v>
      </c>
    </row>
    <row r="15" spans="1:9" ht="14.25" x14ac:dyDescent="0.15">
      <c r="A15" s="1"/>
      <c r="B15" s="11" t="s">
        <v>25</v>
      </c>
      <c r="C15" s="12">
        <v>5520</v>
      </c>
      <c r="D15" s="12">
        <v>4140</v>
      </c>
      <c r="E15" s="12">
        <f t="shared" si="0"/>
        <v>1380</v>
      </c>
      <c r="F15" s="11" t="s">
        <v>26</v>
      </c>
      <c r="G15" s="12">
        <v>6510</v>
      </c>
      <c r="H15" s="12"/>
      <c r="I15" s="12">
        <f t="shared" si="1"/>
        <v>6510</v>
      </c>
    </row>
    <row r="16" spans="1:9" ht="14.25" x14ac:dyDescent="0.15">
      <c r="A16" s="1"/>
      <c r="B16" s="11" t="s">
        <v>27</v>
      </c>
      <c r="C16" s="12"/>
      <c r="D16" s="12"/>
      <c r="E16" s="12">
        <f t="shared" si="0"/>
        <v>0</v>
      </c>
      <c r="F16" s="11" t="s">
        <v>28</v>
      </c>
      <c r="G16" s="12"/>
      <c r="H16" s="12"/>
      <c r="I16" s="12">
        <f t="shared" si="1"/>
        <v>0</v>
      </c>
    </row>
    <row r="17" spans="1:9" ht="14.25" x14ac:dyDescent="0.15">
      <c r="A17" s="1"/>
      <c r="B17" s="11" t="s">
        <v>29</v>
      </c>
      <c r="C17" s="12">
        <v>225503</v>
      </c>
      <c r="D17" s="12"/>
      <c r="E17" s="12">
        <f t="shared" si="0"/>
        <v>225503</v>
      </c>
      <c r="F17" s="11" t="s">
        <v>30</v>
      </c>
      <c r="G17" s="12">
        <v>2308200</v>
      </c>
      <c r="H17" s="12">
        <v>2093100</v>
      </c>
      <c r="I17" s="12">
        <f t="shared" si="1"/>
        <v>215100</v>
      </c>
    </row>
    <row r="18" spans="1:9" ht="14.25" x14ac:dyDescent="0.15">
      <c r="A18" s="1"/>
      <c r="B18" s="11" t="s">
        <v>31</v>
      </c>
      <c r="C18" s="12">
        <v>901026</v>
      </c>
      <c r="D18" s="12">
        <v>750834</v>
      </c>
      <c r="E18" s="12">
        <f t="shared" si="0"/>
        <v>150192</v>
      </c>
      <c r="F18" s="11" t="s">
        <v>32</v>
      </c>
      <c r="G18" s="12"/>
      <c r="H18" s="12"/>
      <c r="I18" s="12">
        <f t="shared" si="1"/>
        <v>0</v>
      </c>
    </row>
    <row r="19" spans="1:9" ht="14.25" x14ac:dyDescent="0.15">
      <c r="A19" s="1"/>
      <c r="B19" s="11" t="s">
        <v>33</v>
      </c>
      <c r="C19" s="12">
        <v>522232</v>
      </c>
      <c r="D19" s="12">
        <v>431290</v>
      </c>
      <c r="E19" s="12">
        <f t="shared" si="0"/>
        <v>90942</v>
      </c>
      <c r="F19" s="11" t="s">
        <v>34</v>
      </c>
      <c r="G19" s="12">
        <v>124976</v>
      </c>
      <c r="H19" s="12">
        <v>155665</v>
      </c>
      <c r="I19" s="12">
        <f t="shared" si="1"/>
        <v>-30689</v>
      </c>
    </row>
    <row r="20" spans="1:9" ht="14.25" hidden="1" x14ac:dyDescent="0.15">
      <c r="A20" s="1"/>
      <c r="B20" s="11" t="s">
        <v>35</v>
      </c>
      <c r="C20" s="12"/>
      <c r="D20" s="12"/>
      <c r="E20" s="12">
        <f t="shared" si="0"/>
        <v>0</v>
      </c>
      <c r="F20" s="11"/>
      <c r="G20" s="12"/>
      <c r="H20" s="12"/>
      <c r="I20" s="12"/>
    </row>
    <row r="21" spans="1:9" ht="14.25" x14ac:dyDescent="0.15">
      <c r="A21" s="1"/>
      <c r="B21" s="11" t="s">
        <v>36</v>
      </c>
      <c r="C21" s="12"/>
      <c r="D21" s="12"/>
      <c r="E21" s="12">
        <f t="shared" si="0"/>
        <v>0</v>
      </c>
      <c r="F21" s="11"/>
      <c r="G21" s="12"/>
      <c r="H21" s="12"/>
      <c r="I21" s="12"/>
    </row>
    <row r="22" spans="1:9" ht="14.25" x14ac:dyDescent="0.15">
      <c r="A22" s="1"/>
      <c r="B22" s="11" t="s">
        <v>37</v>
      </c>
      <c r="C22" s="12">
        <v>557600</v>
      </c>
      <c r="D22" s="12">
        <v>557600</v>
      </c>
      <c r="E22" s="12">
        <f t="shared" si="0"/>
        <v>0</v>
      </c>
      <c r="F22" s="11"/>
      <c r="G22" s="12"/>
      <c r="H22" s="12"/>
      <c r="I22" s="12"/>
    </row>
    <row r="23" spans="1:9" ht="14.25" x14ac:dyDescent="0.15">
      <c r="A23" s="1"/>
      <c r="B23" s="11" t="s">
        <v>38</v>
      </c>
      <c r="C23" s="12">
        <v>45000</v>
      </c>
      <c r="D23" s="12">
        <v>45000</v>
      </c>
      <c r="E23" s="12">
        <f t="shared" si="0"/>
        <v>0</v>
      </c>
      <c r="F23" s="11"/>
      <c r="G23" s="12"/>
      <c r="H23" s="12"/>
      <c r="I23" s="12"/>
    </row>
    <row r="24" spans="1:9" ht="14.25" hidden="1" x14ac:dyDescent="0.15">
      <c r="A24" s="1"/>
      <c r="B24" s="11" t="s">
        <v>39</v>
      </c>
      <c r="C24" s="12"/>
      <c r="D24" s="12"/>
      <c r="E24" s="12">
        <f t="shared" si="0"/>
        <v>0</v>
      </c>
      <c r="F24" s="11"/>
      <c r="G24" s="12"/>
      <c r="H24" s="12"/>
      <c r="I24" s="12"/>
    </row>
    <row r="25" spans="1:9" ht="14.25" x14ac:dyDescent="0.15">
      <c r="A25" s="1"/>
      <c r="B25" s="11" t="s">
        <v>40</v>
      </c>
      <c r="C25" s="12"/>
      <c r="D25" s="12"/>
      <c r="E25" s="12">
        <f t="shared" si="0"/>
        <v>0</v>
      </c>
      <c r="F25" s="11"/>
      <c r="G25" s="12"/>
      <c r="H25" s="12"/>
      <c r="I25" s="12"/>
    </row>
    <row r="26" spans="1:9" ht="14.25" x14ac:dyDescent="0.15">
      <c r="A26" s="1"/>
      <c r="B26" s="7" t="s">
        <v>41</v>
      </c>
      <c r="C26" s="8">
        <f>+C27 +C33</f>
        <v>25813743</v>
      </c>
      <c r="D26" s="8">
        <f>+D27 +D33</f>
        <v>30464236</v>
      </c>
      <c r="E26" s="8">
        <f t="shared" si="0"/>
        <v>-4650493</v>
      </c>
      <c r="F26" s="7" t="s">
        <v>42</v>
      </c>
      <c r="G26" s="8">
        <f>+G27+G31+G32+G33+G34+G35+G36+G37+G38+G39+G40</f>
        <v>0</v>
      </c>
      <c r="H26" s="8">
        <f>+H27+H31+H32+H33+H34+H35+H36+H37+H38+H39+H40</f>
        <v>0</v>
      </c>
      <c r="I26" s="8">
        <f t="shared" ref="I26:I41" si="2">G26-H26</f>
        <v>0</v>
      </c>
    </row>
    <row r="27" spans="1:9" ht="14.25" x14ac:dyDescent="0.15">
      <c r="A27" s="1"/>
      <c r="B27" s="7" t="s">
        <v>43</v>
      </c>
      <c r="C27" s="8">
        <f>+C28+C29+C30+C31-ABS(C32)</f>
        <v>0</v>
      </c>
      <c r="D27" s="8">
        <f>+D28+D29+D30+D31-ABS(D32)</f>
        <v>0</v>
      </c>
      <c r="E27" s="8">
        <f t="shared" si="0"/>
        <v>0</v>
      </c>
      <c r="F27" s="9" t="s">
        <v>44</v>
      </c>
      <c r="G27" s="10">
        <f>+G28+G29+G30</f>
        <v>0</v>
      </c>
      <c r="H27" s="10">
        <f>+H28+H29+H30</f>
        <v>0</v>
      </c>
      <c r="I27" s="10">
        <f t="shared" si="2"/>
        <v>0</v>
      </c>
    </row>
    <row r="28" spans="1:9" ht="14.25" x14ac:dyDescent="0.15">
      <c r="A28" s="1"/>
      <c r="B28" s="9" t="s">
        <v>45</v>
      </c>
      <c r="C28" s="10"/>
      <c r="D28" s="10"/>
      <c r="E28" s="10">
        <f t="shared" si="0"/>
        <v>0</v>
      </c>
      <c r="F28" s="11" t="s">
        <v>46</v>
      </c>
      <c r="G28" s="12"/>
      <c r="H28" s="12"/>
      <c r="I28" s="12">
        <f t="shared" si="2"/>
        <v>0</v>
      </c>
    </row>
    <row r="29" spans="1:9" ht="14.25" x14ac:dyDescent="0.15">
      <c r="A29" s="1"/>
      <c r="B29" s="11" t="s">
        <v>47</v>
      </c>
      <c r="C29" s="12"/>
      <c r="D29" s="12"/>
      <c r="E29" s="12">
        <f t="shared" si="0"/>
        <v>0</v>
      </c>
      <c r="F29" s="11" t="s">
        <v>48</v>
      </c>
      <c r="G29" s="12"/>
      <c r="H29" s="12"/>
      <c r="I29" s="12">
        <f t="shared" si="2"/>
        <v>0</v>
      </c>
    </row>
    <row r="30" spans="1:9" ht="14.25" x14ac:dyDescent="0.15">
      <c r="A30" s="1"/>
      <c r="B30" s="11" t="s">
        <v>49</v>
      </c>
      <c r="C30" s="12"/>
      <c r="D30" s="12"/>
      <c r="E30" s="12">
        <f t="shared" si="0"/>
        <v>0</v>
      </c>
      <c r="F30" s="11" t="s">
        <v>50</v>
      </c>
      <c r="G30" s="12"/>
      <c r="H30" s="12"/>
      <c r="I30" s="12">
        <f t="shared" si="2"/>
        <v>0</v>
      </c>
    </row>
    <row r="31" spans="1:9" ht="14.25" x14ac:dyDescent="0.15">
      <c r="A31" s="1"/>
      <c r="B31" s="11" t="s">
        <v>51</v>
      </c>
      <c r="C31" s="12"/>
      <c r="D31" s="12"/>
      <c r="E31" s="12">
        <f t="shared" si="0"/>
        <v>0</v>
      </c>
      <c r="F31" s="11" t="s">
        <v>52</v>
      </c>
      <c r="G31" s="12"/>
      <c r="H31" s="12"/>
      <c r="I31" s="12">
        <f t="shared" si="2"/>
        <v>0</v>
      </c>
    </row>
    <row r="32" spans="1:9" ht="14.25" x14ac:dyDescent="0.15">
      <c r="A32" s="1"/>
      <c r="B32" s="13" t="s">
        <v>53</v>
      </c>
      <c r="C32" s="14"/>
      <c r="D32" s="14"/>
      <c r="E32" s="14">
        <f t="shared" si="0"/>
        <v>0</v>
      </c>
      <c r="F32" s="11" t="s">
        <v>54</v>
      </c>
      <c r="G32" s="12"/>
      <c r="H32" s="12"/>
      <c r="I32" s="12">
        <f t="shared" si="2"/>
        <v>0</v>
      </c>
    </row>
    <row r="33" spans="1:9" ht="14.25" x14ac:dyDescent="0.15">
      <c r="A33" s="1"/>
      <c r="B33" s="7" t="s">
        <v>55</v>
      </c>
      <c r="C33" s="8">
        <f>+C34+C35+C36+C37+C38+C39+C40+C41+C43+C46+C47+C60+C61-ABS(C67)</f>
        <v>25813743</v>
      </c>
      <c r="D33" s="8">
        <f>+D34+D35+D36+D37+D38+D39+D40+D41+D43+D46+D47+D60+D61-ABS(D67)</f>
        <v>30464236</v>
      </c>
      <c r="E33" s="8">
        <f t="shared" si="0"/>
        <v>-4650493</v>
      </c>
      <c r="F33" s="11" t="s">
        <v>56</v>
      </c>
      <c r="G33" s="12"/>
      <c r="H33" s="12"/>
      <c r="I33" s="12">
        <f t="shared" si="2"/>
        <v>0</v>
      </c>
    </row>
    <row r="34" spans="1:9" ht="14.25" x14ac:dyDescent="0.15">
      <c r="A34" s="1"/>
      <c r="B34" s="9" t="s">
        <v>45</v>
      </c>
      <c r="C34" s="10"/>
      <c r="D34" s="10"/>
      <c r="E34" s="10">
        <f t="shared" si="0"/>
        <v>0</v>
      </c>
      <c r="F34" s="11" t="s">
        <v>57</v>
      </c>
      <c r="G34" s="12"/>
      <c r="H34" s="12"/>
      <c r="I34" s="12">
        <f t="shared" si="2"/>
        <v>0</v>
      </c>
    </row>
    <row r="35" spans="1:9" ht="14.25" x14ac:dyDescent="0.15">
      <c r="A35" s="1"/>
      <c r="B35" s="11" t="s">
        <v>47</v>
      </c>
      <c r="C35" s="12">
        <v>11839969</v>
      </c>
      <c r="D35" s="12">
        <v>12268037</v>
      </c>
      <c r="E35" s="12">
        <f t="shared" si="0"/>
        <v>-428068</v>
      </c>
      <c r="F35" s="11" t="s">
        <v>58</v>
      </c>
      <c r="G35" s="12"/>
      <c r="H35" s="12"/>
      <c r="I35" s="12">
        <f t="shared" si="2"/>
        <v>0</v>
      </c>
    </row>
    <row r="36" spans="1:9" ht="14.25" x14ac:dyDescent="0.15">
      <c r="A36" s="1"/>
      <c r="B36" s="11" t="s">
        <v>59</v>
      </c>
      <c r="C36" s="12">
        <v>118121</v>
      </c>
      <c r="D36" s="12">
        <v>127890</v>
      </c>
      <c r="E36" s="12">
        <f t="shared" si="0"/>
        <v>-9769</v>
      </c>
      <c r="F36" s="11" t="s">
        <v>60</v>
      </c>
      <c r="G36" s="12"/>
      <c r="H36" s="12"/>
      <c r="I36" s="12">
        <f t="shared" si="2"/>
        <v>0</v>
      </c>
    </row>
    <row r="37" spans="1:9" ht="14.25" x14ac:dyDescent="0.15">
      <c r="A37" s="1"/>
      <c r="B37" s="11" t="s">
        <v>61</v>
      </c>
      <c r="C37" s="12">
        <v>3</v>
      </c>
      <c r="D37" s="12">
        <v>237964</v>
      </c>
      <c r="E37" s="12">
        <f t="shared" si="0"/>
        <v>-237961</v>
      </c>
      <c r="F37" s="11" t="s">
        <v>62</v>
      </c>
      <c r="G37" s="12"/>
      <c r="H37" s="12"/>
      <c r="I37" s="12">
        <f t="shared" si="2"/>
        <v>0</v>
      </c>
    </row>
    <row r="38" spans="1:9" ht="14.25" x14ac:dyDescent="0.15">
      <c r="A38" s="1"/>
      <c r="B38" s="11" t="s">
        <v>63</v>
      </c>
      <c r="C38" s="12">
        <v>2547050</v>
      </c>
      <c r="D38" s="12">
        <v>2620345</v>
      </c>
      <c r="E38" s="12">
        <f t="shared" si="0"/>
        <v>-73295</v>
      </c>
      <c r="F38" s="11" t="s">
        <v>64</v>
      </c>
      <c r="G38" s="12"/>
      <c r="H38" s="12"/>
      <c r="I38" s="12">
        <f t="shared" si="2"/>
        <v>0</v>
      </c>
    </row>
    <row r="39" spans="1:9" ht="14.25" x14ac:dyDescent="0.15">
      <c r="A39" s="1"/>
      <c r="B39" s="11" t="s">
        <v>65</v>
      </c>
      <c r="C39" s="12"/>
      <c r="D39" s="12"/>
      <c r="E39" s="12">
        <f t="shared" si="0"/>
        <v>0</v>
      </c>
      <c r="F39" s="11" t="s">
        <v>66</v>
      </c>
      <c r="G39" s="12"/>
      <c r="H39" s="12"/>
      <c r="I39" s="12">
        <f t="shared" si="2"/>
        <v>0</v>
      </c>
    </row>
    <row r="40" spans="1:9" ht="14.25" x14ac:dyDescent="0.15">
      <c r="A40" s="1"/>
      <c r="B40" s="11" t="s">
        <v>67</v>
      </c>
      <c r="C40" s="12"/>
      <c r="D40" s="12"/>
      <c r="E40" s="12">
        <f t="shared" si="0"/>
        <v>0</v>
      </c>
      <c r="F40" s="11" t="s">
        <v>68</v>
      </c>
      <c r="G40" s="12"/>
      <c r="H40" s="12"/>
      <c r="I40" s="12">
        <f t="shared" si="2"/>
        <v>0</v>
      </c>
    </row>
    <row r="41" spans="1:9" ht="14.25" x14ac:dyDescent="0.15">
      <c r="A41" s="1"/>
      <c r="B41" s="11" t="s">
        <v>51</v>
      </c>
      <c r="C41" s="12">
        <f>+C42</f>
        <v>0</v>
      </c>
      <c r="D41" s="12">
        <f>+D42</f>
        <v>0</v>
      </c>
      <c r="E41" s="12">
        <f t="shared" si="0"/>
        <v>0</v>
      </c>
      <c r="F41" s="7" t="s">
        <v>69</v>
      </c>
      <c r="G41" s="8">
        <f>+G7 +G26</f>
        <v>2448165</v>
      </c>
      <c r="H41" s="8">
        <f>+H7 +H26</f>
        <v>2248765</v>
      </c>
      <c r="I41" s="8">
        <f t="shared" si="2"/>
        <v>199400</v>
      </c>
    </row>
    <row r="42" spans="1:9" ht="14.25" x14ac:dyDescent="0.15">
      <c r="A42" s="1"/>
      <c r="B42" s="11" t="s">
        <v>70</v>
      </c>
      <c r="C42" s="12"/>
      <c r="D42" s="12"/>
      <c r="E42" s="12">
        <f t="shared" si="0"/>
        <v>0</v>
      </c>
      <c r="F42" s="41" t="s">
        <v>71</v>
      </c>
      <c r="G42" s="42"/>
      <c r="H42" s="42"/>
      <c r="I42" s="43"/>
    </row>
    <row r="43" spans="1:9" ht="14.25" x14ac:dyDescent="0.15">
      <c r="A43" s="1"/>
      <c r="B43" s="11" t="s">
        <v>72</v>
      </c>
      <c r="C43" s="12">
        <f>+C44+C45</f>
        <v>4612000</v>
      </c>
      <c r="D43" s="12">
        <f>+D44+D45</f>
        <v>5212000</v>
      </c>
      <c r="E43" s="12">
        <f t="shared" si="0"/>
        <v>-600000</v>
      </c>
      <c r="F43" s="9" t="s">
        <v>73</v>
      </c>
      <c r="G43" s="10">
        <f>+G44+G45+G46</f>
        <v>10583944</v>
      </c>
      <c r="H43" s="10">
        <f>+H44+H45+H46</f>
        <v>10583944</v>
      </c>
      <c r="I43" s="10">
        <f t="shared" ref="I43:I53" si="3">G43-H43</f>
        <v>0</v>
      </c>
    </row>
    <row r="44" spans="1:9" ht="14.25" x14ac:dyDescent="0.15">
      <c r="A44" s="1"/>
      <c r="B44" s="11" t="s">
        <v>74</v>
      </c>
      <c r="C44" s="12">
        <v>3312000</v>
      </c>
      <c r="D44" s="12">
        <v>3312000</v>
      </c>
      <c r="E44" s="12">
        <f t="shared" si="0"/>
        <v>0</v>
      </c>
      <c r="F44" s="11" t="s">
        <v>75</v>
      </c>
      <c r="G44" s="12">
        <v>7031675</v>
      </c>
      <c r="H44" s="12">
        <v>7031675</v>
      </c>
      <c r="I44" s="12">
        <f t="shared" si="3"/>
        <v>0</v>
      </c>
    </row>
    <row r="45" spans="1:9" ht="14.25" x14ac:dyDescent="0.15">
      <c r="A45" s="1"/>
      <c r="B45" s="11" t="s">
        <v>76</v>
      </c>
      <c r="C45" s="12">
        <v>1300000</v>
      </c>
      <c r="D45" s="12">
        <v>1900000</v>
      </c>
      <c r="E45" s="12">
        <f t="shared" si="0"/>
        <v>-600000</v>
      </c>
      <c r="F45" s="11" t="s">
        <v>77</v>
      </c>
      <c r="G45" s="12"/>
      <c r="H45" s="12"/>
      <c r="I45" s="12">
        <f t="shared" si="3"/>
        <v>0</v>
      </c>
    </row>
    <row r="46" spans="1:9" ht="14.25" x14ac:dyDescent="0.15">
      <c r="A46" s="1"/>
      <c r="B46" s="11" t="s">
        <v>78</v>
      </c>
      <c r="C46" s="12">
        <v>132000</v>
      </c>
      <c r="D46" s="12">
        <v>198000</v>
      </c>
      <c r="E46" s="12">
        <f t="shared" si="0"/>
        <v>-66000</v>
      </c>
      <c r="F46" s="11" t="s">
        <v>79</v>
      </c>
      <c r="G46" s="12">
        <v>3552269</v>
      </c>
      <c r="H46" s="12">
        <v>3552269</v>
      </c>
      <c r="I46" s="12">
        <f t="shared" si="3"/>
        <v>0</v>
      </c>
    </row>
    <row r="47" spans="1:9" ht="14.25" x14ac:dyDescent="0.15">
      <c r="A47" s="1"/>
      <c r="B47" s="11" t="s">
        <v>80</v>
      </c>
      <c r="C47" s="12">
        <f>+C48+C49+C50+C51+C52+C53+C54+C55+C56+C57+C58+C59</f>
        <v>6564600</v>
      </c>
      <c r="D47" s="12">
        <f>+D48+D49+D50+D51+D52+D53+D54+D55+D56+D57+D58+D59</f>
        <v>6300000</v>
      </c>
      <c r="E47" s="12">
        <f t="shared" si="0"/>
        <v>264600</v>
      </c>
      <c r="F47" s="11" t="s">
        <v>81</v>
      </c>
      <c r="G47" s="12">
        <v>451809</v>
      </c>
      <c r="H47" s="12">
        <v>708136</v>
      </c>
      <c r="I47" s="12">
        <f t="shared" si="3"/>
        <v>-256327</v>
      </c>
    </row>
    <row r="48" spans="1:9" ht="14.25" x14ac:dyDescent="0.15">
      <c r="A48" s="1"/>
      <c r="B48" s="11" t="s">
        <v>82</v>
      </c>
      <c r="C48" s="12"/>
      <c r="D48" s="12"/>
      <c r="E48" s="12">
        <f t="shared" si="0"/>
        <v>0</v>
      </c>
      <c r="F48" s="11" t="s">
        <v>83</v>
      </c>
      <c r="G48" s="12">
        <f>+G49+G50+G51</f>
        <v>6564600</v>
      </c>
      <c r="H48" s="12">
        <f>+H49+H50+H51</f>
        <v>9800000</v>
      </c>
      <c r="I48" s="12">
        <f t="shared" si="3"/>
        <v>-3235400</v>
      </c>
    </row>
    <row r="49" spans="1:9" ht="14.25" x14ac:dyDescent="0.15">
      <c r="A49" s="1"/>
      <c r="B49" s="11" t="s">
        <v>84</v>
      </c>
      <c r="C49" s="12"/>
      <c r="D49" s="12"/>
      <c r="E49" s="12">
        <f t="shared" si="0"/>
        <v>0</v>
      </c>
      <c r="F49" s="11" t="s">
        <v>85</v>
      </c>
      <c r="G49" s="12">
        <v>6564600</v>
      </c>
      <c r="H49" s="12">
        <v>6300000</v>
      </c>
      <c r="I49" s="12">
        <f t="shared" si="3"/>
        <v>264600</v>
      </c>
    </row>
    <row r="50" spans="1:9" ht="14.25" x14ac:dyDescent="0.15">
      <c r="A50" s="1"/>
      <c r="B50" s="11" t="s">
        <v>86</v>
      </c>
      <c r="C50" s="12"/>
      <c r="D50" s="12"/>
      <c r="E50" s="12">
        <f t="shared" si="0"/>
        <v>0</v>
      </c>
      <c r="F50" s="11" t="s">
        <v>87</v>
      </c>
      <c r="G50" s="12"/>
      <c r="H50" s="12"/>
      <c r="I50" s="12">
        <f t="shared" si="3"/>
        <v>0</v>
      </c>
    </row>
    <row r="51" spans="1:9" ht="14.25" x14ac:dyDescent="0.15">
      <c r="A51" s="1"/>
      <c r="B51" s="11" t="s">
        <v>88</v>
      </c>
      <c r="C51" s="12"/>
      <c r="D51" s="12"/>
      <c r="E51" s="12">
        <f t="shared" si="0"/>
        <v>0</v>
      </c>
      <c r="F51" s="11" t="s">
        <v>89</v>
      </c>
      <c r="G51" s="12"/>
      <c r="H51" s="12">
        <v>3500000</v>
      </c>
      <c r="I51" s="12">
        <f t="shared" si="3"/>
        <v>-3500000</v>
      </c>
    </row>
    <row r="52" spans="1:9" ht="14.25" x14ac:dyDescent="0.15">
      <c r="A52" s="1"/>
      <c r="B52" s="11" t="s">
        <v>90</v>
      </c>
      <c r="C52" s="12">
        <v>3864600</v>
      </c>
      <c r="D52" s="12">
        <v>3600000</v>
      </c>
      <c r="E52" s="12">
        <f t="shared" si="0"/>
        <v>264600</v>
      </c>
      <c r="F52" s="11" t="s">
        <v>91</v>
      </c>
      <c r="G52" s="12">
        <v>19606800</v>
      </c>
      <c r="H52" s="12">
        <v>20738376</v>
      </c>
      <c r="I52" s="12">
        <f t="shared" si="3"/>
        <v>-1131576</v>
      </c>
    </row>
    <row r="53" spans="1:9" ht="14.25" x14ac:dyDescent="0.15">
      <c r="A53" s="1"/>
      <c r="B53" s="11" t="s">
        <v>92</v>
      </c>
      <c r="C53" s="12"/>
      <c r="D53" s="12"/>
      <c r="E53" s="12">
        <f t="shared" si="0"/>
        <v>0</v>
      </c>
      <c r="F53" s="11" t="s">
        <v>93</v>
      </c>
      <c r="G53" s="12">
        <v>-4366976</v>
      </c>
      <c r="H53" s="12">
        <v>-4552853</v>
      </c>
      <c r="I53" s="12">
        <f t="shared" si="3"/>
        <v>185877</v>
      </c>
    </row>
    <row r="54" spans="1:9" ht="14.25" hidden="1" x14ac:dyDescent="0.15">
      <c r="A54" s="1"/>
      <c r="B54" s="11" t="s">
        <v>94</v>
      </c>
      <c r="C54" s="12"/>
      <c r="D54" s="12"/>
      <c r="E54" s="12">
        <f t="shared" si="0"/>
        <v>0</v>
      </c>
      <c r="F54" s="11"/>
      <c r="G54" s="12"/>
      <c r="H54" s="12"/>
      <c r="I54" s="12"/>
    </row>
    <row r="55" spans="1:9" ht="14.25" x14ac:dyDescent="0.15">
      <c r="A55" s="1"/>
      <c r="B55" s="11" t="s">
        <v>95</v>
      </c>
      <c r="C55" s="12">
        <v>2700000</v>
      </c>
      <c r="D55" s="12">
        <v>2700000</v>
      </c>
      <c r="E55" s="12">
        <f t="shared" si="0"/>
        <v>0</v>
      </c>
      <c r="F55" s="11"/>
      <c r="G55" s="12"/>
      <c r="H55" s="12"/>
      <c r="I55" s="12"/>
    </row>
    <row r="56" spans="1:9" ht="14.25" hidden="1" x14ac:dyDescent="0.15">
      <c r="A56" s="1"/>
      <c r="B56" s="11" t="s">
        <v>96</v>
      </c>
      <c r="C56" s="12"/>
      <c r="D56" s="12"/>
      <c r="E56" s="12">
        <f t="shared" si="0"/>
        <v>0</v>
      </c>
      <c r="F56" s="11"/>
      <c r="G56" s="12"/>
      <c r="H56" s="12"/>
      <c r="I56" s="12"/>
    </row>
    <row r="57" spans="1:9" ht="14.25" hidden="1" x14ac:dyDescent="0.15">
      <c r="A57" s="1"/>
      <c r="B57" s="11" t="s">
        <v>97</v>
      </c>
      <c r="C57" s="12"/>
      <c r="D57" s="12"/>
      <c r="E57" s="12">
        <f t="shared" si="0"/>
        <v>0</v>
      </c>
      <c r="F57" s="11"/>
      <c r="G57" s="12"/>
      <c r="H57" s="12"/>
      <c r="I57" s="12"/>
    </row>
    <row r="58" spans="1:9" ht="14.25" hidden="1" x14ac:dyDescent="0.15">
      <c r="A58" s="1"/>
      <c r="B58" s="11" t="s">
        <v>98</v>
      </c>
      <c r="C58" s="12"/>
      <c r="D58" s="12"/>
      <c r="E58" s="12">
        <f t="shared" si="0"/>
        <v>0</v>
      </c>
      <c r="F58" s="11"/>
      <c r="G58" s="12"/>
      <c r="H58" s="12"/>
      <c r="I58" s="12"/>
    </row>
    <row r="59" spans="1:9" ht="14.25" hidden="1" x14ac:dyDescent="0.15">
      <c r="A59" s="1"/>
      <c r="B59" s="11" t="s">
        <v>99</v>
      </c>
      <c r="C59" s="12"/>
      <c r="D59" s="12"/>
      <c r="E59" s="12">
        <f t="shared" si="0"/>
        <v>0</v>
      </c>
      <c r="F59" s="11"/>
      <c r="G59" s="12"/>
      <c r="H59" s="12"/>
      <c r="I59" s="12"/>
    </row>
    <row r="60" spans="1:9" ht="14.25" x14ac:dyDescent="0.15">
      <c r="A60" s="1"/>
      <c r="B60" s="11" t="s">
        <v>100</v>
      </c>
      <c r="C60" s="12"/>
      <c r="D60" s="12"/>
      <c r="E60" s="12">
        <f t="shared" si="0"/>
        <v>0</v>
      </c>
      <c r="F60" s="11"/>
      <c r="G60" s="12"/>
      <c r="H60" s="12"/>
      <c r="I60" s="12"/>
    </row>
    <row r="61" spans="1:9" ht="14.25" x14ac:dyDescent="0.15">
      <c r="A61" s="1"/>
      <c r="B61" s="11" t="s">
        <v>101</v>
      </c>
      <c r="C61" s="12">
        <f>+C62+C63+C64+C65+C66</f>
        <v>0</v>
      </c>
      <c r="D61" s="12">
        <f>+D62+D63+D64+D65+D66</f>
        <v>3500000</v>
      </c>
      <c r="E61" s="12">
        <f t="shared" si="0"/>
        <v>-3500000</v>
      </c>
      <c r="F61" s="11"/>
      <c r="G61" s="12"/>
      <c r="H61" s="12"/>
      <c r="I61" s="12"/>
    </row>
    <row r="62" spans="1:9" ht="14.25" x14ac:dyDescent="0.15">
      <c r="A62" s="1"/>
      <c r="B62" s="11" t="s">
        <v>102</v>
      </c>
      <c r="C62" s="12"/>
      <c r="D62" s="12">
        <v>3500000</v>
      </c>
      <c r="E62" s="12">
        <f t="shared" si="0"/>
        <v>-3500000</v>
      </c>
      <c r="F62" s="11"/>
      <c r="G62" s="12"/>
      <c r="H62" s="12"/>
      <c r="I62" s="12"/>
    </row>
    <row r="63" spans="1:9" ht="14.25" hidden="1" x14ac:dyDescent="0.15">
      <c r="A63" s="1"/>
      <c r="B63" s="11" t="s">
        <v>103</v>
      </c>
      <c r="C63" s="12"/>
      <c r="D63" s="12"/>
      <c r="E63" s="12">
        <f t="shared" si="0"/>
        <v>0</v>
      </c>
      <c r="F63" s="11"/>
      <c r="G63" s="12"/>
      <c r="H63" s="12"/>
      <c r="I63" s="12"/>
    </row>
    <row r="64" spans="1:9" ht="14.25" hidden="1" x14ac:dyDescent="0.15">
      <c r="A64" s="1"/>
      <c r="B64" s="11" t="s">
        <v>104</v>
      </c>
      <c r="C64" s="12"/>
      <c r="D64" s="12"/>
      <c r="E64" s="12">
        <f t="shared" si="0"/>
        <v>0</v>
      </c>
      <c r="F64" s="11"/>
      <c r="G64" s="12"/>
      <c r="H64" s="12"/>
      <c r="I64" s="12"/>
    </row>
    <row r="65" spans="1:9" ht="14.25" hidden="1" x14ac:dyDescent="0.15">
      <c r="A65" s="1"/>
      <c r="B65" s="11" t="s">
        <v>105</v>
      </c>
      <c r="C65" s="12"/>
      <c r="D65" s="12"/>
      <c r="E65" s="12">
        <f t="shared" si="0"/>
        <v>0</v>
      </c>
      <c r="F65" s="11"/>
      <c r="G65" s="12"/>
      <c r="H65" s="12"/>
      <c r="I65" s="12"/>
    </row>
    <row r="66" spans="1:9" ht="14.25" hidden="1" x14ac:dyDescent="0.15">
      <c r="A66" s="1"/>
      <c r="B66" s="11" t="s">
        <v>106</v>
      </c>
      <c r="C66" s="12"/>
      <c r="D66" s="12"/>
      <c r="E66" s="12">
        <f t="shared" si="0"/>
        <v>0</v>
      </c>
      <c r="F66" s="13"/>
      <c r="G66" s="14"/>
      <c r="H66" s="14"/>
      <c r="I66" s="14"/>
    </row>
    <row r="67" spans="1:9" ht="14.25" x14ac:dyDescent="0.15">
      <c r="A67" s="1"/>
      <c r="B67" s="13" t="s">
        <v>40</v>
      </c>
      <c r="C67" s="14"/>
      <c r="D67" s="14"/>
      <c r="E67" s="14">
        <f t="shared" si="0"/>
        <v>0</v>
      </c>
      <c r="F67" s="7" t="s">
        <v>107</v>
      </c>
      <c r="G67" s="8">
        <f>+G43 +G47 +G48 +G52</f>
        <v>37207153</v>
      </c>
      <c r="H67" s="8">
        <f>+H43 +H47 +H48 +H52</f>
        <v>41830456</v>
      </c>
      <c r="I67" s="8">
        <f t="shared" ref="I67:I68" si="4">G67-H67</f>
        <v>-4623303</v>
      </c>
    </row>
    <row r="68" spans="1:9" ht="14.25" x14ac:dyDescent="0.15">
      <c r="A68" s="1"/>
      <c r="B68" s="7" t="s">
        <v>108</v>
      </c>
      <c r="C68" s="8">
        <f>+C7 +C26</f>
        <v>39655318</v>
      </c>
      <c r="D68" s="8">
        <f>+D7 +D26</f>
        <v>44079221</v>
      </c>
      <c r="E68" s="8">
        <f t="shared" si="0"/>
        <v>-4423903</v>
      </c>
      <c r="F68" s="15" t="s">
        <v>109</v>
      </c>
      <c r="G68" s="16">
        <f>+G41 +G67</f>
        <v>39655318</v>
      </c>
      <c r="H68" s="16">
        <f>+H41 +H67</f>
        <v>44079221</v>
      </c>
      <c r="I68" s="16">
        <f t="shared" si="4"/>
        <v>-4423903</v>
      </c>
    </row>
  </sheetData>
  <mergeCells count="5">
    <mergeCell ref="B2:I2"/>
    <mergeCell ref="B3:I3"/>
    <mergeCell ref="B5:E5"/>
    <mergeCell ref="F5:I5"/>
    <mergeCell ref="F42:I42"/>
  </mergeCells>
  <phoneticPr fontId="2"/>
  <pageMargins left="0.70866141732283472" right="0.70866141732283472" top="0.55118110236220474" bottom="0" header="0.31496062992125984" footer="0.31496062992125984"/>
  <pageSetup paperSize="9" scale="71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68"/>
  <sheetViews>
    <sheetView showGridLines="0" topLeftCell="A40" workbookViewId="0">
      <selection activeCell="B1" sqref="B1"/>
    </sheetView>
  </sheetViews>
  <sheetFormatPr defaultRowHeight="13.5" x14ac:dyDescent="0.1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15">
      <c r="A1" s="1"/>
      <c r="B1" s="18" t="s">
        <v>143</v>
      </c>
      <c r="C1" s="1"/>
      <c r="D1" s="1"/>
      <c r="E1" s="1"/>
      <c r="F1" s="1"/>
      <c r="G1" s="1"/>
      <c r="H1" s="2"/>
      <c r="I1" s="2" t="s">
        <v>0</v>
      </c>
    </row>
    <row r="2" spans="1:9" ht="21" x14ac:dyDescent="0.15">
      <c r="A2" s="1"/>
      <c r="B2" s="36" t="s">
        <v>135</v>
      </c>
      <c r="C2" s="36"/>
      <c r="D2" s="36"/>
      <c r="E2" s="36"/>
      <c r="F2" s="36"/>
      <c r="G2" s="36"/>
      <c r="H2" s="36"/>
      <c r="I2" s="36"/>
    </row>
    <row r="3" spans="1:9" ht="21" x14ac:dyDescent="0.15">
      <c r="A3" s="1"/>
      <c r="B3" s="37" t="s">
        <v>136</v>
      </c>
      <c r="C3" s="37"/>
      <c r="D3" s="37"/>
      <c r="E3" s="37"/>
      <c r="F3" s="37"/>
      <c r="G3" s="37"/>
      <c r="H3" s="37"/>
      <c r="I3" s="37"/>
    </row>
    <row r="4" spans="1:9" ht="15.75" x14ac:dyDescent="0.15">
      <c r="A4" s="1"/>
      <c r="B4" s="3"/>
      <c r="C4" s="1"/>
      <c r="D4" s="1"/>
      <c r="E4" s="1"/>
      <c r="F4" s="1"/>
      <c r="G4" s="1"/>
      <c r="H4" s="1"/>
      <c r="I4" s="4" t="s">
        <v>137</v>
      </c>
    </row>
    <row r="5" spans="1:9" ht="14.25" x14ac:dyDescent="0.15">
      <c r="A5" s="1"/>
      <c r="B5" s="38" t="s">
        <v>138</v>
      </c>
      <c r="C5" s="39"/>
      <c r="D5" s="39"/>
      <c r="E5" s="40"/>
      <c r="F5" s="38" t="s">
        <v>139</v>
      </c>
      <c r="G5" s="39"/>
      <c r="H5" s="39"/>
      <c r="I5" s="40"/>
    </row>
    <row r="6" spans="1:9" ht="14.25" x14ac:dyDescent="0.15">
      <c r="A6" s="1"/>
      <c r="B6" s="5"/>
      <c r="C6" s="5" t="s">
        <v>6</v>
      </c>
      <c r="D6" s="5" t="s">
        <v>7</v>
      </c>
      <c r="E6" s="5" t="s">
        <v>8</v>
      </c>
      <c r="F6" s="6"/>
      <c r="G6" s="5" t="s">
        <v>6</v>
      </c>
      <c r="H6" s="5" t="s">
        <v>7</v>
      </c>
      <c r="I6" s="5" t="s">
        <v>8</v>
      </c>
    </row>
    <row r="7" spans="1:9" ht="14.25" x14ac:dyDescent="0.15">
      <c r="A7" s="1"/>
      <c r="B7" s="7" t="s">
        <v>9</v>
      </c>
      <c r="C7" s="8">
        <f>+C8+C13+C14+C15+C16+C17+C18+C19+C20+C21+C22+C23+C24-ABS(C25)</f>
        <v>8484390</v>
      </c>
      <c r="D7" s="8">
        <f>+D8+D13+D14+D15+D16+D17+D18+D19+D20+D21+D22+D23+D24-ABS(D25)</f>
        <v>8339912</v>
      </c>
      <c r="E7" s="8">
        <f>C7-D7</f>
        <v>144478</v>
      </c>
      <c r="F7" s="7" t="s">
        <v>10</v>
      </c>
      <c r="G7" s="8">
        <f>+G8+G9+G10+G14+G15+G16+G17+G18+G19</f>
        <v>1635041</v>
      </c>
      <c r="H7" s="8">
        <f>+H8+H9+H10+H14+H15+H16+H17+H18+H19</f>
        <v>1582507</v>
      </c>
      <c r="I7" s="8">
        <f>G7-H7</f>
        <v>52534</v>
      </c>
    </row>
    <row r="8" spans="1:9" ht="14.25" x14ac:dyDescent="0.15">
      <c r="A8" s="1"/>
      <c r="B8" s="9" t="s">
        <v>11</v>
      </c>
      <c r="C8" s="10">
        <f>+C9+C10+C11+C12</f>
        <v>1955333</v>
      </c>
      <c r="D8" s="10">
        <f>+D9+D10+D11+D12</f>
        <v>1592713</v>
      </c>
      <c r="E8" s="10">
        <f t="shared" ref="E8:E68" si="0">C8-D8</f>
        <v>362620</v>
      </c>
      <c r="F8" s="11" t="s">
        <v>12</v>
      </c>
      <c r="G8" s="12"/>
      <c r="H8" s="12"/>
      <c r="I8" s="12">
        <f t="shared" ref="I8:I19" si="1">G8-H8</f>
        <v>0</v>
      </c>
    </row>
    <row r="9" spans="1:9" ht="14.25" x14ac:dyDescent="0.15">
      <c r="A9" s="1"/>
      <c r="B9" s="11" t="s">
        <v>13</v>
      </c>
      <c r="C9" s="12"/>
      <c r="D9" s="12"/>
      <c r="E9" s="12">
        <f t="shared" si="0"/>
        <v>0</v>
      </c>
      <c r="F9" s="11" t="s">
        <v>14</v>
      </c>
      <c r="G9" s="12">
        <v>10360</v>
      </c>
      <c r="H9" s="12"/>
      <c r="I9" s="12">
        <f t="shared" si="1"/>
        <v>10360</v>
      </c>
    </row>
    <row r="10" spans="1:9" ht="14.25" x14ac:dyDescent="0.15">
      <c r="A10" s="1"/>
      <c r="B10" s="11" t="s">
        <v>15</v>
      </c>
      <c r="C10" s="12">
        <v>462725</v>
      </c>
      <c r="D10" s="12">
        <v>752164</v>
      </c>
      <c r="E10" s="12">
        <f t="shared" si="0"/>
        <v>-289439</v>
      </c>
      <c r="F10" s="11" t="s">
        <v>16</v>
      </c>
      <c r="G10" s="12">
        <f>+G11+G12+G13</f>
        <v>0</v>
      </c>
      <c r="H10" s="12">
        <f>+H11+H12+H13</f>
        <v>0</v>
      </c>
      <c r="I10" s="12">
        <f t="shared" si="1"/>
        <v>0</v>
      </c>
    </row>
    <row r="11" spans="1:9" ht="14.25" x14ac:dyDescent="0.15">
      <c r="A11" s="1"/>
      <c r="B11" s="11" t="s">
        <v>17</v>
      </c>
      <c r="C11" s="12"/>
      <c r="D11" s="12"/>
      <c r="E11" s="12">
        <f t="shared" si="0"/>
        <v>0</v>
      </c>
      <c r="F11" s="11" t="s">
        <v>18</v>
      </c>
      <c r="G11" s="12"/>
      <c r="H11" s="12"/>
      <c r="I11" s="12">
        <f t="shared" si="1"/>
        <v>0</v>
      </c>
    </row>
    <row r="12" spans="1:9" ht="14.25" x14ac:dyDescent="0.15">
      <c r="A12" s="1"/>
      <c r="B12" s="11" t="s">
        <v>19</v>
      </c>
      <c r="C12" s="12">
        <v>1492608</v>
      </c>
      <c r="D12" s="12">
        <v>840549</v>
      </c>
      <c r="E12" s="12">
        <f t="shared" si="0"/>
        <v>652059</v>
      </c>
      <c r="F12" s="11" t="s">
        <v>20</v>
      </c>
      <c r="G12" s="12"/>
      <c r="H12" s="12"/>
      <c r="I12" s="12">
        <f t="shared" si="1"/>
        <v>0</v>
      </c>
    </row>
    <row r="13" spans="1:9" ht="14.25" x14ac:dyDescent="0.15">
      <c r="A13" s="1"/>
      <c r="B13" s="11" t="s">
        <v>21</v>
      </c>
      <c r="C13" s="12"/>
      <c r="D13" s="12"/>
      <c r="E13" s="12">
        <f t="shared" si="0"/>
        <v>0</v>
      </c>
      <c r="F13" s="11" t="s">
        <v>22</v>
      </c>
      <c r="G13" s="12"/>
      <c r="H13" s="12"/>
      <c r="I13" s="12">
        <f t="shared" si="1"/>
        <v>0</v>
      </c>
    </row>
    <row r="14" spans="1:9" ht="14.25" x14ac:dyDescent="0.15">
      <c r="A14" s="1"/>
      <c r="B14" s="11" t="s">
        <v>23</v>
      </c>
      <c r="C14" s="12">
        <v>6156767</v>
      </c>
      <c r="D14" s="12">
        <v>6594597</v>
      </c>
      <c r="E14" s="12">
        <f t="shared" si="0"/>
        <v>-437830</v>
      </c>
      <c r="F14" s="11" t="s">
        <v>24</v>
      </c>
      <c r="G14" s="12">
        <v>2180</v>
      </c>
      <c r="H14" s="12"/>
      <c r="I14" s="12">
        <f t="shared" si="1"/>
        <v>2180</v>
      </c>
    </row>
    <row r="15" spans="1:9" ht="14.25" x14ac:dyDescent="0.15">
      <c r="A15" s="1"/>
      <c r="B15" s="11" t="s">
        <v>25</v>
      </c>
      <c r="C15" s="12"/>
      <c r="D15" s="12"/>
      <c r="E15" s="12">
        <f t="shared" si="0"/>
        <v>0</v>
      </c>
      <c r="F15" s="11" t="s">
        <v>26</v>
      </c>
      <c r="G15" s="12"/>
      <c r="H15" s="12"/>
      <c r="I15" s="12">
        <f t="shared" si="1"/>
        <v>0</v>
      </c>
    </row>
    <row r="16" spans="1:9" ht="14.25" x14ac:dyDescent="0.15">
      <c r="A16" s="1"/>
      <c r="B16" s="11" t="s">
        <v>27</v>
      </c>
      <c r="C16" s="12"/>
      <c r="D16" s="12"/>
      <c r="E16" s="12">
        <f t="shared" si="0"/>
        <v>0</v>
      </c>
      <c r="F16" s="11" t="s">
        <v>28</v>
      </c>
      <c r="G16" s="12"/>
      <c r="H16" s="12"/>
      <c r="I16" s="12">
        <f t="shared" si="1"/>
        <v>0</v>
      </c>
    </row>
    <row r="17" spans="1:9" ht="14.25" x14ac:dyDescent="0.15">
      <c r="A17" s="1"/>
      <c r="B17" s="11" t="s">
        <v>29</v>
      </c>
      <c r="C17" s="12">
        <v>112552</v>
      </c>
      <c r="D17" s="12"/>
      <c r="E17" s="12">
        <f t="shared" si="0"/>
        <v>112552</v>
      </c>
      <c r="F17" s="11" t="s">
        <v>30</v>
      </c>
      <c r="G17" s="12">
        <v>1532200</v>
      </c>
      <c r="H17" s="12">
        <v>1502200</v>
      </c>
      <c r="I17" s="12">
        <f t="shared" si="1"/>
        <v>30000</v>
      </c>
    </row>
    <row r="18" spans="1:9" ht="14.25" x14ac:dyDescent="0.15">
      <c r="A18" s="1"/>
      <c r="B18" s="11" t="s">
        <v>31</v>
      </c>
      <c r="C18" s="12">
        <v>71512</v>
      </c>
      <c r="D18" s="12">
        <v>37940</v>
      </c>
      <c r="E18" s="12">
        <f t="shared" si="0"/>
        <v>33572</v>
      </c>
      <c r="F18" s="11" t="s">
        <v>32</v>
      </c>
      <c r="G18" s="12"/>
      <c r="H18" s="12"/>
      <c r="I18" s="12">
        <f t="shared" si="1"/>
        <v>0</v>
      </c>
    </row>
    <row r="19" spans="1:9" ht="14.25" x14ac:dyDescent="0.15">
      <c r="A19" s="1"/>
      <c r="B19" s="11" t="s">
        <v>33</v>
      </c>
      <c r="C19" s="12">
        <v>128226</v>
      </c>
      <c r="D19" s="12">
        <v>54662</v>
      </c>
      <c r="E19" s="12">
        <f t="shared" si="0"/>
        <v>73564</v>
      </c>
      <c r="F19" s="11" t="s">
        <v>34</v>
      </c>
      <c r="G19" s="12">
        <v>90301</v>
      </c>
      <c r="H19" s="12">
        <v>80307</v>
      </c>
      <c r="I19" s="12">
        <f t="shared" si="1"/>
        <v>9994</v>
      </c>
    </row>
    <row r="20" spans="1:9" ht="14.25" x14ac:dyDescent="0.15">
      <c r="A20" s="1"/>
      <c r="B20" s="11" t="s">
        <v>35</v>
      </c>
      <c r="C20" s="12"/>
      <c r="D20" s="12"/>
      <c r="E20" s="12">
        <f t="shared" si="0"/>
        <v>0</v>
      </c>
      <c r="F20" s="11"/>
      <c r="G20" s="12"/>
      <c r="H20" s="12"/>
      <c r="I20" s="12"/>
    </row>
    <row r="21" spans="1:9" ht="14.25" x14ac:dyDescent="0.15">
      <c r="A21" s="1"/>
      <c r="B21" s="11" t="s">
        <v>36</v>
      </c>
      <c r="C21" s="12"/>
      <c r="D21" s="12"/>
      <c r="E21" s="12">
        <f t="shared" si="0"/>
        <v>0</v>
      </c>
      <c r="F21" s="11"/>
      <c r="G21" s="12"/>
      <c r="H21" s="12"/>
      <c r="I21" s="12"/>
    </row>
    <row r="22" spans="1:9" ht="14.25" x14ac:dyDescent="0.15">
      <c r="A22" s="1"/>
      <c r="B22" s="11" t="s">
        <v>37</v>
      </c>
      <c r="C22" s="12">
        <v>30000</v>
      </c>
      <c r="D22" s="12">
        <v>30000</v>
      </c>
      <c r="E22" s="12">
        <f t="shared" si="0"/>
        <v>0</v>
      </c>
      <c r="F22" s="11"/>
      <c r="G22" s="12"/>
      <c r="H22" s="12"/>
      <c r="I22" s="12"/>
    </row>
    <row r="23" spans="1:9" ht="14.25" x14ac:dyDescent="0.15">
      <c r="A23" s="1"/>
      <c r="B23" s="11" t="s">
        <v>38</v>
      </c>
      <c r="C23" s="12">
        <v>30000</v>
      </c>
      <c r="D23" s="12">
        <v>30000</v>
      </c>
      <c r="E23" s="12">
        <f t="shared" si="0"/>
        <v>0</v>
      </c>
      <c r="F23" s="11"/>
      <c r="G23" s="12"/>
      <c r="H23" s="12"/>
      <c r="I23" s="12"/>
    </row>
    <row r="24" spans="1:9" ht="14.25" hidden="1" x14ac:dyDescent="0.15">
      <c r="A24" s="1"/>
      <c r="B24" s="11" t="s">
        <v>39</v>
      </c>
      <c r="C24" s="12"/>
      <c r="D24" s="12"/>
      <c r="E24" s="12">
        <f t="shared" si="0"/>
        <v>0</v>
      </c>
      <c r="F24" s="11"/>
      <c r="G24" s="12"/>
      <c r="H24" s="12"/>
      <c r="I24" s="12"/>
    </row>
    <row r="25" spans="1:9" ht="14.25" x14ac:dyDescent="0.15">
      <c r="A25" s="1"/>
      <c r="B25" s="11" t="s">
        <v>40</v>
      </c>
      <c r="C25" s="12"/>
      <c r="D25" s="12"/>
      <c r="E25" s="12">
        <f t="shared" si="0"/>
        <v>0</v>
      </c>
      <c r="F25" s="11"/>
      <c r="G25" s="12"/>
      <c r="H25" s="12"/>
      <c r="I25" s="12"/>
    </row>
    <row r="26" spans="1:9" ht="14.25" x14ac:dyDescent="0.15">
      <c r="A26" s="1"/>
      <c r="B26" s="7" t="s">
        <v>41</v>
      </c>
      <c r="C26" s="8">
        <f>+C27 +C33</f>
        <v>36456482</v>
      </c>
      <c r="D26" s="8">
        <f>+D27 +D33</f>
        <v>37881803</v>
      </c>
      <c r="E26" s="8">
        <f t="shared" si="0"/>
        <v>-1425321</v>
      </c>
      <c r="F26" s="7" t="s">
        <v>42</v>
      </c>
      <c r="G26" s="8">
        <f>+G27+G31+G32+G33+G34+G35+G36+G37+G38+G39+G40</f>
        <v>0</v>
      </c>
      <c r="H26" s="8">
        <f>+H27+H31+H32+H33+H34+H35+H36+H37+H38+H39+H40</f>
        <v>0</v>
      </c>
      <c r="I26" s="8">
        <f t="shared" ref="I26:I41" si="2">G26-H26</f>
        <v>0</v>
      </c>
    </row>
    <row r="27" spans="1:9" ht="14.25" x14ac:dyDescent="0.15">
      <c r="A27" s="1"/>
      <c r="B27" s="7" t="s">
        <v>43</v>
      </c>
      <c r="C27" s="8">
        <f>+C28+C29+C30+C31-ABS(C32)</f>
        <v>29882207</v>
      </c>
      <c r="D27" s="8">
        <f>+D28+D29+D30+D31-ABS(D32)</f>
        <v>31195940</v>
      </c>
      <c r="E27" s="8">
        <f t="shared" si="0"/>
        <v>-1313733</v>
      </c>
      <c r="F27" s="9" t="s">
        <v>44</v>
      </c>
      <c r="G27" s="10">
        <f>+G28+G29+G30</f>
        <v>0</v>
      </c>
      <c r="H27" s="10">
        <f>+H28+H29+H30</f>
        <v>0</v>
      </c>
      <c r="I27" s="10">
        <f t="shared" si="2"/>
        <v>0</v>
      </c>
    </row>
    <row r="28" spans="1:9" ht="14.25" x14ac:dyDescent="0.15">
      <c r="A28" s="1"/>
      <c r="B28" s="9" t="s">
        <v>45</v>
      </c>
      <c r="C28" s="10"/>
      <c r="D28" s="10"/>
      <c r="E28" s="10">
        <f t="shared" si="0"/>
        <v>0</v>
      </c>
      <c r="F28" s="11" t="s">
        <v>46</v>
      </c>
      <c r="G28" s="12"/>
      <c r="H28" s="12"/>
      <c r="I28" s="12">
        <f t="shared" si="2"/>
        <v>0</v>
      </c>
    </row>
    <row r="29" spans="1:9" ht="14.25" x14ac:dyDescent="0.15">
      <c r="A29" s="1"/>
      <c r="B29" s="11" t="s">
        <v>47</v>
      </c>
      <c r="C29" s="12">
        <v>29882207</v>
      </c>
      <c r="D29" s="12">
        <v>31195940</v>
      </c>
      <c r="E29" s="12">
        <f t="shared" si="0"/>
        <v>-1313733</v>
      </c>
      <c r="F29" s="11" t="s">
        <v>48</v>
      </c>
      <c r="G29" s="12"/>
      <c r="H29" s="12"/>
      <c r="I29" s="12">
        <f t="shared" si="2"/>
        <v>0</v>
      </c>
    </row>
    <row r="30" spans="1:9" ht="14.25" x14ac:dyDescent="0.15">
      <c r="A30" s="1"/>
      <c r="B30" s="11" t="s">
        <v>49</v>
      </c>
      <c r="C30" s="12"/>
      <c r="D30" s="12"/>
      <c r="E30" s="12">
        <f t="shared" si="0"/>
        <v>0</v>
      </c>
      <c r="F30" s="11" t="s">
        <v>50</v>
      </c>
      <c r="G30" s="12"/>
      <c r="H30" s="12"/>
      <c r="I30" s="12">
        <f t="shared" si="2"/>
        <v>0</v>
      </c>
    </row>
    <row r="31" spans="1:9" ht="14.25" x14ac:dyDescent="0.15">
      <c r="A31" s="1"/>
      <c r="B31" s="11" t="s">
        <v>51</v>
      </c>
      <c r="C31" s="12"/>
      <c r="D31" s="12"/>
      <c r="E31" s="12">
        <f t="shared" si="0"/>
        <v>0</v>
      </c>
      <c r="F31" s="11" t="s">
        <v>52</v>
      </c>
      <c r="G31" s="12"/>
      <c r="H31" s="12"/>
      <c r="I31" s="12">
        <f t="shared" si="2"/>
        <v>0</v>
      </c>
    </row>
    <row r="32" spans="1:9" ht="14.25" x14ac:dyDescent="0.15">
      <c r="A32" s="1"/>
      <c r="B32" s="13" t="s">
        <v>53</v>
      </c>
      <c r="C32" s="14"/>
      <c r="D32" s="14"/>
      <c r="E32" s="14">
        <f t="shared" si="0"/>
        <v>0</v>
      </c>
      <c r="F32" s="11" t="s">
        <v>54</v>
      </c>
      <c r="G32" s="12"/>
      <c r="H32" s="12"/>
      <c r="I32" s="12">
        <f t="shared" si="2"/>
        <v>0</v>
      </c>
    </row>
    <row r="33" spans="1:9" ht="14.25" x14ac:dyDescent="0.15">
      <c r="A33" s="1"/>
      <c r="B33" s="7" t="s">
        <v>55</v>
      </c>
      <c r="C33" s="8">
        <f>+C34+C35+C36+C37+C38+C39+C40+C41+C43+C46+C47+C60+C61-ABS(C67)</f>
        <v>6574275</v>
      </c>
      <c r="D33" s="8">
        <f>+D34+D35+D36+D37+D38+D39+D40+D41+D43+D46+D47+D60+D61-ABS(D67)</f>
        <v>6685863</v>
      </c>
      <c r="E33" s="8">
        <f t="shared" si="0"/>
        <v>-111588</v>
      </c>
      <c r="F33" s="11" t="s">
        <v>56</v>
      </c>
      <c r="G33" s="12"/>
      <c r="H33" s="12"/>
      <c r="I33" s="12">
        <f t="shared" si="2"/>
        <v>0</v>
      </c>
    </row>
    <row r="34" spans="1:9" ht="14.25" x14ac:dyDescent="0.15">
      <c r="A34" s="1"/>
      <c r="B34" s="9" t="s">
        <v>45</v>
      </c>
      <c r="C34" s="10"/>
      <c r="D34" s="10"/>
      <c r="E34" s="10">
        <f t="shared" si="0"/>
        <v>0</v>
      </c>
      <c r="F34" s="11" t="s">
        <v>57</v>
      </c>
      <c r="G34" s="12"/>
      <c r="H34" s="12"/>
      <c r="I34" s="12">
        <f t="shared" si="2"/>
        <v>0</v>
      </c>
    </row>
    <row r="35" spans="1:9" ht="14.25" x14ac:dyDescent="0.15">
      <c r="A35" s="1"/>
      <c r="B35" s="11" t="s">
        <v>47</v>
      </c>
      <c r="C35" s="12">
        <v>4298727</v>
      </c>
      <c r="D35" s="12">
        <v>4495461</v>
      </c>
      <c r="E35" s="12">
        <f t="shared" si="0"/>
        <v>-196734</v>
      </c>
      <c r="F35" s="11" t="s">
        <v>58</v>
      </c>
      <c r="G35" s="12"/>
      <c r="H35" s="12"/>
      <c r="I35" s="12">
        <f t="shared" si="2"/>
        <v>0</v>
      </c>
    </row>
    <row r="36" spans="1:9" ht="14.25" x14ac:dyDescent="0.15">
      <c r="A36" s="1"/>
      <c r="B36" s="11" t="s">
        <v>59</v>
      </c>
      <c r="C36" s="12"/>
      <c r="D36" s="12"/>
      <c r="E36" s="12">
        <f t="shared" si="0"/>
        <v>0</v>
      </c>
      <c r="F36" s="11" t="s">
        <v>60</v>
      </c>
      <c r="G36" s="12"/>
      <c r="H36" s="12"/>
      <c r="I36" s="12">
        <f t="shared" si="2"/>
        <v>0</v>
      </c>
    </row>
    <row r="37" spans="1:9" ht="14.25" x14ac:dyDescent="0.15">
      <c r="A37" s="1"/>
      <c r="B37" s="11" t="s">
        <v>61</v>
      </c>
      <c r="C37" s="12">
        <v>152121</v>
      </c>
      <c r="D37" s="12">
        <v>380303</v>
      </c>
      <c r="E37" s="12">
        <f t="shared" si="0"/>
        <v>-228182</v>
      </c>
      <c r="F37" s="11" t="s">
        <v>62</v>
      </c>
      <c r="G37" s="12"/>
      <c r="H37" s="12"/>
      <c r="I37" s="12">
        <f t="shared" si="2"/>
        <v>0</v>
      </c>
    </row>
    <row r="38" spans="1:9" ht="14.25" x14ac:dyDescent="0.15">
      <c r="A38" s="1"/>
      <c r="B38" s="11" t="s">
        <v>63</v>
      </c>
      <c r="C38" s="12">
        <v>423427</v>
      </c>
      <c r="D38" s="12">
        <v>610099</v>
      </c>
      <c r="E38" s="12">
        <f t="shared" si="0"/>
        <v>-186672</v>
      </c>
      <c r="F38" s="11" t="s">
        <v>64</v>
      </c>
      <c r="G38" s="12"/>
      <c r="H38" s="12"/>
      <c r="I38" s="12">
        <f t="shared" si="2"/>
        <v>0</v>
      </c>
    </row>
    <row r="39" spans="1:9" ht="14.25" x14ac:dyDescent="0.15">
      <c r="A39" s="1"/>
      <c r="B39" s="11" t="s">
        <v>65</v>
      </c>
      <c r="C39" s="12"/>
      <c r="D39" s="12"/>
      <c r="E39" s="12">
        <f t="shared" si="0"/>
        <v>0</v>
      </c>
      <c r="F39" s="11" t="s">
        <v>66</v>
      </c>
      <c r="G39" s="12"/>
      <c r="H39" s="12"/>
      <c r="I39" s="12">
        <f t="shared" si="2"/>
        <v>0</v>
      </c>
    </row>
    <row r="40" spans="1:9" ht="14.25" x14ac:dyDescent="0.15">
      <c r="A40" s="1"/>
      <c r="B40" s="11" t="s">
        <v>67</v>
      </c>
      <c r="C40" s="12"/>
      <c r="D40" s="12"/>
      <c r="E40" s="12">
        <f t="shared" si="0"/>
        <v>0</v>
      </c>
      <c r="F40" s="11" t="s">
        <v>68</v>
      </c>
      <c r="G40" s="12"/>
      <c r="H40" s="12"/>
      <c r="I40" s="12">
        <f t="shared" si="2"/>
        <v>0</v>
      </c>
    </row>
    <row r="41" spans="1:9" ht="14.25" x14ac:dyDescent="0.15">
      <c r="A41" s="1"/>
      <c r="B41" s="11" t="s">
        <v>51</v>
      </c>
      <c r="C41" s="12">
        <f>+C42</f>
        <v>0</v>
      </c>
      <c r="D41" s="12">
        <f>+D42</f>
        <v>0</v>
      </c>
      <c r="E41" s="12">
        <f t="shared" si="0"/>
        <v>0</v>
      </c>
      <c r="F41" s="7" t="s">
        <v>69</v>
      </c>
      <c r="G41" s="8">
        <f>+G7 +G26</f>
        <v>1635041</v>
      </c>
      <c r="H41" s="8">
        <f>+H7 +H26</f>
        <v>1582507</v>
      </c>
      <c r="I41" s="8">
        <f t="shared" si="2"/>
        <v>52534</v>
      </c>
    </row>
    <row r="42" spans="1:9" ht="14.25" x14ac:dyDescent="0.15">
      <c r="A42" s="1"/>
      <c r="B42" s="11" t="s">
        <v>70</v>
      </c>
      <c r="C42" s="12"/>
      <c r="D42" s="12"/>
      <c r="E42" s="12">
        <f t="shared" si="0"/>
        <v>0</v>
      </c>
      <c r="F42" s="41" t="s">
        <v>71</v>
      </c>
      <c r="G42" s="42"/>
      <c r="H42" s="42"/>
      <c r="I42" s="43"/>
    </row>
    <row r="43" spans="1:9" ht="14.25" x14ac:dyDescent="0.15">
      <c r="A43" s="1"/>
      <c r="B43" s="11" t="s">
        <v>72</v>
      </c>
      <c r="C43" s="12">
        <f>+C44+C45</f>
        <v>0</v>
      </c>
      <c r="D43" s="12">
        <f>+D44+D45</f>
        <v>0</v>
      </c>
      <c r="E43" s="12">
        <f t="shared" si="0"/>
        <v>0</v>
      </c>
      <c r="F43" s="9" t="s">
        <v>73</v>
      </c>
      <c r="G43" s="10">
        <f>+G44+G45+G46</f>
        <v>45740562</v>
      </c>
      <c r="H43" s="10">
        <f>+H44+H45+H46</f>
        <v>45740562</v>
      </c>
      <c r="I43" s="10">
        <f t="shared" ref="I43:I53" si="3">G43-H43</f>
        <v>0</v>
      </c>
    </row>
    <row r="44" spans="1:9" ht="14.25" x14ac:dyDescent="0.15">
      <c r="A44" s="1"/>
      <c r="B44" s="11" t="s">
        <v>74</v>
      </c>
      <c r="C44" s="12"/>
      <c r="D44" s="12"/>
      <c r="E44" s="12">
        <f t="shared" si="0"/>
        <v>0</v>
      </c>
      <c r="F44" s="11" t="s">
        <v>75</v>
      </c>
      <c r="G44" s="12">
        <v>41705804</v>
      </c>
      <c r="H44" s="12">
        <v>41705804</v>
      </c>
      <c r="I44" s="12">
        <f t="shared" si="3"/>
        <v>0</v>
      </c>
    </row>
    <row r="45" spans="1:9" ht="14.25" x14ac:dyDescent="0.15">
      <c r="A45" s="1"/>
      <c r="B45" s="11" t="s">
        <v>76</v>
      </c>
      <c r="C45" s="12"/>
      <c r="D45" s="12"/>
      <c r="E45" s="12">
        <f t="shared" si="0"/>
        <v>0</v>
      </c>
      <c r="F45" s="11" t="s">
        <v>77</v>
      </c>
      <c r="G45" s="12"/>
      <c r="H45" s="12"/>
      <c r="I45" s="12">
        <f t="shared" si="3"/>
        <v>0</v>
      </c>
    </row>
    <row r="46" spans="1:9" ht="14.25" x14ac:dyDescent="0.15">
      <c r="A46" s="1"/>
      <c r="B46" s="11" t="s">
        <v>78</v>
      </c>
      <c r="C46" s="12"/>
      <c r="D46" s="12"/>
      <c r="E46" s="12">
        <f t="shared" si="0"/>
        <v>0</v>
      </c>
      <c r="F46" s="11" t="s">
        <v>79</v>
      </c>
      <c r="G46" s="12">
        <v>4034758</v>
      </c>
      <c r="H46" s="12">
        <v>4034758</v>
      </c>
      <c r="I46" s="12">
        <f t="shared" si="3"/>
        <v>0</v>
      </c>
    </row>
    <row r="47" spans="1:9" ht="14.25" x14ac:dyDescent="0.15">
      <c r="A47" s="1"/>
      <c r="B47" s="11" t="s">
        <v>80</v>
      </c>
      <c r="C47" s="12">
        <f>+C48+C49+C50+C51+C52+C53+C54+C55+C56+C57+C58+C59</f>
        <v>1700000</v>
      </c>
      <c r="D47" s="12">
        <f>+D48+D49+D50+D51+D52+D53+D54+D55+D56+D57+D58+D59</f>
        <v>1200000</v>
      </c>
      <c r="E47" s="12">
        <f t="shared" si="0"/>
        <v>500000</v>
      </c>
      <c r="F47" s="11" t="s">
        <v>81</v>
      </c>
      <c r="G47" s="12">
        <v>700441</v>
      </c>
      <c r="H47" s="12">
        <v>845711</v>
      </c>
      <c r="I47" s="12">
        <f t="shared" si="3"/>
        <v>-145270</v>
      </c>
    </row>
    <row r="48" spans="1:9" ht="14.25" x14ac:dyDescent="0.15">
      <c r="A48" s="1"/>
      <c r="B48" s="11" t="s">
        <v>82</v>
      </c>
      <c r="C48" s="12"/>
      <c r="D48" s="12"/>
      <c r="E48" s="12">
        <f t="shared" si="0"/>
        <v>0</v>
      </c>
      <c r="F48" s="11" t="s">
        <v>83</v>
      </c>
      <c r="G48" s="12">
        <f>+G49+G50+G51</f>
        <v>1700000</v>
      </c>
      <c r="H48" s="12">
        <f>+H49+H50+H51</f>
        <v>1200000</v>
      </c>
      <c r="I48" s="12">
        <f t="shared" si="3"/>
        <v>500000</v>
      </c>
    </row>
    <row r="49" spans="1:9" ht="14.25" x14ac:dyDescent="0.15">
      <c r="A49" s="1"/>
      <c r="B49" s="11" t="s">
        <v>84</v>
      </c>
      <c r="C49" s="12"/>
      <c r="D49" s="12"/>
      <c r="E49" s="12">
        <f t="shared" si="0"/>
        <v>0</v>
      </c>
      <c r="F49" s="11" t="s">
        <v>85</v>
      </c>
      <c r="G49" s="12">
        <v>1700000</v>
      </c>
      <c r="H49" s="12">
        <v>1200000</v>
      </c>
      <c r="I49" s="12">
        <f t="shared" si="3"/>
        <v>500000</v>
      </c>
    </row>
    <row r="50" spans="1:9" ht="14.25" x14ac:dyDescent="0.15">
      <c r="A50" s="1"/>
      <c r="B50" s="11" t="s">
        <v>86</v>
      </c>
      <c r="C50" s="12"/>
      <c r="D50" s="12"/>
      <c r="E50" s="12">
        <f t="shared" si="0"/>
        <v>0</v>
      </c>
      <c r="F50" s="11" t="s">
        <v>87</v>
      </c>
      <c r="G50" s="12"/>
      <c r="H50" s="12"/>
      <c r="I50" s="12">
        <f t="shared" si="3"/>
        <v>0</v>
      </c>
    </row>
    <row r="51" spans="1:9" ht="14.25" x14ac:dyDescent="0.15">
      <c r="A51" s="1"/>
      <c r="B51" s="11" t="s">
        <v>88</v>
      </c>
      <c r="C51" s="12"/>
      <c r="D51" s="12"/>
      <c r="E51" s="12">
        <f t="shared" si="0"/>
        <v>0</v>
      </c>
      <c r="F51" s="11" t="s">
        <v>89</v>
      </c>
      <c r="G51" s="12"/>
      <c r="H51" s="12"/>
      <c r="I51" s="12">
        <f t="shared" si="3"/>
        <v>0</v>
      </c>
    </row>
    <row r="52" spans="1:9" ht="14.25" x14ac:dyDescent="0.15">
      <c r="A52" s="1"/>
      <c r="B52" s="11" t="s">
        <v>90</v>
      </c>
      <c r="C52" s="12"/>
      <c r="D52" s="12"/>
      <c r="E52" s="12">
        <f t="shared" si="0"/>
        <v>0</v>
      </c>
      <c r="F52" s="11" t="s">
        <v>91</v>
      </c>
      <c r="G52" s="12">
        <v>-4835172</v>
      </c>
      <c r="H52" s="12">
        <v>-3147065</v>
      </c>
      <c r="I52" s="12">
        <f t="shared" si="3"/>
        <v>-1688107</v>
      </c>
    </row>
    <row r="53" spans="1:9" ht="14.25" x14ac:dyDescent="0.15">
      <c r="A53" s="1"/>
      <c r="B53" s="11" t="s">
        <v>92</v>
      </c>
      <c r="C53" s="12">
        <v>1700000</v>
      </c>
      <c r="D53" s="12">
        <v>1200000</v>
      </c>
      <c r="E53" s="12">
        <f t="shared" si="0"/>
        <v>500000</v>
      </c>
      <c r="F53" s="11" t="s">
        <v>93</v>
      </c>
      <c r="G53" s="12">
        <v>-1188107</v>
      </c>
      <c r="H53" s="12">
        <v>-7436306</v>
      </c>
      <c r="I53" s="12">
        <f t="shared" si="3"/>
        <v>6248199</v>
      </c>
    </row>
    <row r="54" spans="1:9" ht="14.25" hidden="1" x14ac:dyDescent="0.15">
      <c r="A54" s="1"/>
      <c r="B54" s="11" t="s">
        <v>94</v>
      </c>
      <c r="C54" s="12"/>
      <c r="D54" s="12"/>
      <c r="E54" s="12">
        <f t="shared" si="0"/>
        <v>0</v>
      </c>
      <c r="F54" s="11"/>
      <c r="G54" s="12"/>
      <c r="H54" s="12"/>
      <c r="I54" s="12"/>
    </row>
    <row r="55" spans="1:9" ht="14.25" hidden="1" x14ac:dyDescent="0.15">
      <c r="A55" s="1"/>
      <c r="B55" s="11" t="s">
        <v>95</v>
      </c>
      <c r="C55" s="12"/>
      <c r="D55" s="12"/>
      <c r="E55" s="12">
        <f t="shared" si="0"/>
        <v>0</v>
      </c>
      <c r="F55" s="11"/>
      <c r="G55" s="12"/>
      <c r="H55" s="12"/>
      <c r="I55" s="12"/>
    </row>
    <row r="56" spans="1:9" ht="14.25" hidden="1" x14ac:dyDescent="0.15">
      <c r="A56" s="1"/>
      <c r="B56" s="11" t="s">
        <v>96</v>
      </c>
      <c r="C56" s="12"/>
      <c r="D56" s="12"/>
      <c r="E56" s="12">
        <f t="shared" si="0"/>
        <v>0</v>
      </c>
      <c r="F56" s="11"/>
      <c r="G56" s="12"/>
      <c r="H56" s="12"/>
      <c r="I56" s="12"/>
    </row>
    <row r="57" spans="1:9" ht="14.25" hidden="1" x14ac:dyDescent="0.15">
      <c r="A57" s="1"/>
      <c r="B57" s="11" t="s">
        <v>97</v>
      </c>
      <c r="C57" s="12"/>
      <c r="D57" s="12"/>
      <c r="E57" s="12">
        <f t="shared" si="0"/>
        <v>0</v>
      </c>
      <c r="F57" s="11"/>
      <c r="G57" s="12"/>
      <c r="H57" s="12"/>
      <c r="I57" s="12"/>
    </row>
    <row r="58" spans="1:9" ht="14.25" hidden="1" x14ac:dyDescent="0.15">
      <c r="A58" s="1"/>
      <c r="B58" s="11" t="s">
        <v>98</v>
      </c>
      <c r="C58" s="12"/>
      <c r="D58" s="12"/>
      <c r="E58" s="12">
        <f t="shared" si="0"/>
        <v>0</v>
      </c>
      <c r="F58" s="11"/>
      <c r="G58" s="12"/>
      <c r="H58" s="12"/>
      <c r="I58" s="12"/>
    </row>
    <row r="59" spans="1:9" ht="14.25" hidden="1" x14ac:dyDescent="0.15">
      <c r="A59" s="1"/>
      <c r="B59" s="11" t="s">
        <v>99</v>
      </c>
      <c r="C59" s="12"/>
      <c r="D59" s="12"/>
      <c r="E59" s="12">
        <f t="shared" si="0"/>
        <v>0</v>
      </c>
      <c r="F59" s="11"/>
      <c r="G59" s="12"/>
      <c r="H59" s="12"/>
      <c r="I59" s="12"/>
    </row>
    <row r="60" spans="1:9" ht="14.25" x14ac:dyDescent="0.15">
      <c r="A60" s="1"/>
      <c r="B60" s="11" t="s">
        <v>100</v>
      </c>
      <c r="C60" s="12"/>
      <c r="D60" s="12"/>
      <c r="E60" s="12">
        <f t="shared" si="0"/>
        <v>0</v>
      </c>
      <c r="F60" s="11"/>
      <c r="G60" s="12"/>
      <c r="H60" s="12"/>
      <c r="I60" s="12"/>
    </row>
    <row r="61" spans="1:9" ht="14.25" x14ac:dyDescent="0.15">
      <c r="A61" s="1"/>
      <c r="B61" s="11" t="s">
        <v>101</v>
      </c>
      <c r="C61" s="12">
        <f>+C62+C63+C64+C65+C66</f>
        <v>0</v>
      </c>
      <c r="D61" s="12">
        <f>+D62+D63+D64+D65+D66</f>
        <v>0</v>
      </c>
      <c r="E61" s="12">
        <f t="shared" si="0"/>
        <v>0</v>
      </c>
      <c r="F61" s="11"/>
      <c r="G61" s="12"/>
      <c r="H61" s="12"/>
      <c r="I61" s="12"/>
    </row>
    <row r="62" spans="1:9" ht="14.25" hidden="1" x14ac:dyDescent="0.15">
      <c r="A62" s="1"/>
      <c r="B62" s="11" t="s">
        <v>102</v>
      </c>
      <c r="C62" s="12"/>
      <c r="D62" s="12"/>
      <c r="E62" s="12">
        <f t="shared" si="0"/>
        <v>0</v>
      </c>
      <c r="F62" s="11"/>
      <c r="G62" s="12"/>
      <c r="H62" s="12"/>
      <c r="I62" s="12"/>
    </row>
    <row r="63" spans="1:9" ht="14.25" hidden="1" x14ac:dyDescent="0.15">
      <c r="A63" s="1"/>
      <c r="B63" s="11" t="s">
        <v>103</v>
      </c>
      <c r="C63" s="12"/>
      <c r="D63" s="12"/>
      <c r="E63" s="12">
        <f t="shared" si="0"/>
        <v>0</v>
      </c>
      <c r="F63" s="11"/>
      <c r="G63" s="12"/>
      <c r="H63" s="12"/>
      <c r="I63" s="12"/>
    </row>
    <row r="64" spans="1:9" ht="14.25" hidden="1" x14ac:dyDescent="0.15">
      <c r="A64" s="1"/>
      <c r="B64" s="11" t="s">
        <v>104</v>
      </c>
      <c r="C64" s="12"/>
      <c r="D64" s="12"/>
      <c r="E64" s="12">
        <f t="shared" si="0"/>
        <v>0</v>
      </c>
      <c r="F64" s="11"/>
      <c r="G64" s="12"/>
      <c r="H64" s="12"/>
      <c r="I64" s="12"/>
    </row>
    <row r="65" spans="1:9" ht="14.25" hidden="1" x14ac:dyDescent="0.15">
      <c r="A65" s="1"/>
      <c r="B65" s="11" t="s">
        <v>105</v>
      </c>
      <c r="C65" s="12"/>
      <c r="D65" s="12"/>
      <c r="E65" s="12">
        <f t="shared" si="0"/>
        <v>0</v>
      </c>
      <c r="F65" s="11"/>
      <c r="G65" s="12"/>
      <c r="H65" s="12"/>
      <c r="I65" s="12"/>
    </row>
    <row r="66" spans="1:9" ht="14.25" hidden="1" x14ac:dyDescent="0.15">
      <c r="A66" s="1"/>
      <c r="B66" s="11" t="s">
        <v>106</v>
      </c>
      <c r="C66" s="12"/>
      <c r="D66" s="12"/>
      <c r="E66" s="12">
        <f t="shared" si="0"/>
        <v>0</v>
      </c>
      <c r="F66" s="13"/>
      <c r="G66" s="14"/>
      <c r="H66" s="14"/>
      <c r="I66" s="14"/>
    </row>
    <row r="67" spans="1:9" ht="14.25" x14ac:dyDescent="0.15">
      <c r="A67" s="1"/>
      <c r="B67" s="13" t="s">
        <v>40</v>
      </c>
      <c r="C67" s="14"/>
      <c r="D67" s="14"/>
      <c r="E67" s="14">
        <f t="shared" si="0"/>
        <v>0</v>
      </c>
      <c r="F67" s="7" t="s">
        <v>107</v>
      </c>
      <c r="G67" s="8">
        <f>+G43 +G47 +G48 +G52</f>
        <v>43305831</v>
      </c>
      <c r="H67" s="8">
        <f>+H43 +H47 +H48 +H52</f>
        <v>44639208</v>
      </c>
      <c r="I67" s="8">
        <f t="shared" ref="I67:I68" si="4">G67-H67</f>
        <v>-1333377</v>
      </c>
    </row>
    <row r="68" spans="1:9" ht="14.25" x14ac:dyDescent="0.15">
      <c r="A68" s="1"/>
      <c r="B68" s="7" t="s">
        <v>108</v>
      </c>
      <c r="C68" s="8">
        <f>+C7 +C26</f>
        <v>44940872</v>
      </c>
      <c r="D68" s="8">
        <f>+D7 +D26</f>
        <v>46221715</v>
      </c>
      <c r="E68" s="8">
        <f t="shared" si="0"/>
        <v>-1280843</v>
      </c>
      <c r="F68" s="15" t="s">
        <v>109</v>
      </c>
      <c r="G68" s="16">
        <f>+G41 +G67</f>
        <v>44940872</v>
      </c>
      <c r="H68" s="16">
        <f>+H41 +H67</f>
        <v>46221715</v>
      </c>
      <c r="I68" s="16">
        <f t="shared" si="4"/>
        <v>-1280843</v>
      </c>
    </row>
  </sheetData>
  <mergeCells count="5">
    <mergeCell ref="B2:I2"/>
    <mergeCell ref="B3:I3"/>
    <mergeCell ref="B5:E5"/>
    <mergeCell ref="F5:I5"/>
    <mergeCell ref="F42:I42"/>
  </mergeCells>
  <phoneticPr fontId="2"/>
  <pageMargins left="0.70866141732283472" right="0.70866141732283472" top="0.55118110236220474" bottom="0" header="0.31496062992125984" footer="0.31496062992125984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第三号第一様式</vt:lpstr>
      <vt:lpstr>第三号第三様式</vt:lpstr>
      <vt:lpstr>法人本部</vt:lpstr>
      <vt:lpstr>ラポール安倍川</vt:lpstr>
      <vt:lpstr>ラポール古庄</vt:lpstr>
      <vt:lpstr>ラポールたけみ</vt:lpstr>
      <vt:lpstr>ラポールあおい</vt:lpstr>
      <vt:lpstr>ラポール川原</vt:lpstr>
      <vt:lpstr>ラポール・ファーム</vt:lpstr>
      <vt:lpstr>ラポール・チャクラ</vt:lpstr>
      <vt:lpstr>ラポール・タスカ</vt:lpstr>
      <vt:lpstr>チャイム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keiri</cp:lastModifiedBy>
  <cp:lastPrinted>2018-10-04T07:28:25Z</cp:lastPrinted>
  <dcterms:created xsi:type="dcterms:W3CDTF">2018-07-03T00:56:08Z</dcterms:created>
  <dcterms:modified xsi:type="dcterms:W3CDTF">2019-08-06T05:27:45Z</dcterms:modified>
</cp:coreProperties>
</file>