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6820" windowHeight="12600" tabRatio="754" activeTab="12"/>
  </bookViews>
  <sheets>
    <sheet name="第二号一様式" sheetId="11" r:id="rId1"/>
    <sheet name="第二号三様式" sheetId="12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みなみ" sheetId="13" r:id="rId9"/>
    <sheet name="ラポール・ファーム" sheetId="7" r:id="rId10"/>
    <sheet name="ラポール・チャクラ" sheetId="8" r:id="rId11"/>
    <sheet name="ラポール・タスカ" sheetId="9" r:id="rId12"/>
    <sheet name="チャイム" sheetId="10" r:id="rId13"/>
  </sheets>
  <calcPr calcId="145621"/>
</workbook>
</file>

<file path=xl/calcChain.xml><?xml version="1.0" encoding="utf-8"?>
<calcChain xmlns="http://schemas.openxmlformats.org/spreadsheetml/2006/main">
  <c r="G179" i="10" l="1"/>
  <c r="F179" i="10"/>
  <c r="E179" i="10"/>
  <c r="G178" i="10"/>
  <c r="G177" i="10"/>
  <c r="G176" i="10"/>
  <c r="G175" i="10"/>
  <c r="F175" i="10"/>
  <c r="E175" i="10"/>
  <c r="G174" i="10"/>
  <c r="G173" i="10"/>
  <c r="G172" i="10"/>
  <c r="G171" i="10"/>
  <c r="F171" i="10"/>
  <c r="E171" i="10"/>
  <c r="G170" i="10"/>
  <c r="G169" i="10"/>
  <c r="F169" i="10"/>
  <c r="E169" i="10"/>
  <c r="G168" i="10"/>
  <c r="G167" i="10"/>
  <c r="F167" i="10"/>
  <c r="E167" i="10"/>
  <c r="G166" i="10"/>
  <c r="F166" i="10"/>
  <c r="E166" i="10"/>
  <c r="G165" i="10"/>
  <c r="F165" i="10"/>
  <c r="E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F152" i="10"/>
  <c r="E152" i="10"/>
  <c r="G151" i="10"/>
  <c r="G150" i="10"/>
  <c r="G149" i="10"/>
  <c r="F149" i="10"/>
  <c r="E149" i="10"/>
  <c r="G148" i="10"/>
  <c r="G147" i="10"/>
  <c r="G146" i="10"/>
  <c r="F146" i="10"/>
  <c r="E146" i="10"/>
  <c r="G145" i="10"/>
  <c r="G144" i="10"/>
  <c r="G143" i="10"/>
  <c r="G142" i="10"/>
  <c r="G141" i="10"/>
  <c r="G140" i="10"/>
  <c r="G139" i="10"/>
  <c r="F139" i="10"/>
  <c r="E139" i="10"/>
  <c r="G138" i="10"/>
  <c r="G137" i="10"/>
  <c r="G136" i="10"/>
  <c r="G135" i="10"/>
  <c r="G134" i="10"/>
  <c r="F134" i="10"/>
  <c r="E134" i="10"/>
  <c r="G133" i="10"/>
  <c r="G132" i="10"/>
  <c r="G131" i="10"/>
  <c r="G130" i="10"/>
  <c r="F130" i="10"/>
  <c r="E130" i="10"/>
  <c r="G129" i="10"/>
  <c r="G128" i="10"/>
  <c r="G127" i="10"/>
  <c r="G126" i="10"/>
  <c r="F126" i="10"/>
  <c r="E126" i="10"/>
  <c r="G125" i="10"/>
  <c r="F125" i="10"/>
  <c r="E125" i="10"/>
  <c r="G124" i="10"/>
  <c r="F124" i="10"/>
  <c r="E124" i="10"/>
  <c r="G123" i="10"/>
  <c r="F123" i="10"/>
  <c r="E123" i="10"/>
  <c r="G122" i="10"/>
  <c r="G121" i="10"/>
  <c r="G120" i="10"/>
  <c r="G119" i="10"/>
  <c r="F119" i="10"/>
  <c r="E119" i="10"/>
  <c r="G118" i="10"/>
  <c r="G117" i="10"/>
  <c r="G116" i="10"/>
  <c r="G115" i="10"/>
  <c r="G114" i="10"/>
  <c r="G113" i="10"/>
  <c r="F113" i="10"/>
  <c r="E113" i="10"/>
  <c r="G112" i="10"/>
  <c r="G111" i="10"/>
  <c r="G110" i="10"/>
  <c r="G109" i="10"/>
  <c r="G108" i="10"/>
  <c r="F108" i="10"/>
  <c r="E108" i="10"/>
  <c r="G107" i="10"/>
  <c r="G106" i="10"/>
  <c r="G105" i="10"/>
  <c r="G104" i="10"/>
  <c r="G103" i="10"/>
  <c r="G102" i="10"/>
  <c r="G101" i="10"/>
  <c r="F101" i="10"/>
  <c r="E101" i="10"/>
  <c r="G100" i="10"/>
  <c r="F100" i="10"/>
  <c r="E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F88" i="10"/>
  <c r="E88" i="10"/>
  <c r="G87" i="10"/>
  <c r="F87" i="10"/>
  <c r="E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F64" i="10"/>
  <c r="E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F42" i="10"/>
  <c r="E42" i="10"/>
  <c r="G41" i="10"/>
  <c r="G40" i="10"/>
  <c r="G39" i="10"/>
  <c r="G38" i="10"/>
  <c r="G37" i="10"/>
  <c r="G36" i="10"/>
  <c r="G35" i="10"/>
  <c r="G34" i="10"/>
  <c r="F34" i="10"/>
  <c r="E34" i="10"/>
  <c r="G33" i="10"/>
  <c r="F33" i="10"/>
  <c r="E33" i="10"/>
  <c r="G32" i="10"/>
  <c r="G31" i="10"/>
  <c r="G30" i="10"/>
  <c r="G29" i="10"/>
  <c r="G28" i="10"/>
  <c r="G27" i="10"/>
  <c r="G26" i="10"/>
  <c r="G25" i="10"/>
  <c r="F25" i="10"/>
  <c r="E25" i="10"/>
  <c r="G24" i="10"/>
  <c r="G23" i="10"/>
  <c r="G22" i="10"/>
  <c r="G21" i="10"/>
  <c r="G20" i="10"/>
  <c r="F20" i="10"/>
  <c r="E20" i="10"/>
  <c r="G19" i="10"/>
  <c r="G18" i="10"/>
  <c r="G17" i="10"/>
  <c r="G16" i="10"/>
  <c r="G15" i="10"/>
  <c r="G14" i="10"/>
  <c r="G13" i="10"/>
  <c r="G12" i="10"/>
  <c r="G11" i="10"/>
  <c r="G10" i="10"/>
  <c r="F10" i="10"/>
  <c r="E10" i="10"/>
  <c r="G9" i="10"/>
  <c r="F9" i="10"/>
  <c r="E9" i="10"/>
  <c r="G8" i="10"/>
  <c r="G7" i="10"/>
  <c r="F7" i="10"/>
  <c r="E7" i="10"/>
  <c r="G6" i="10"/>
  <c r="F6" i="10"/>
  <c r="E6" i="10"/>
  <c r="G179" i="9"/>
  <c r="F179" i="9"/>
  <c r="E179" i="9"/>
  <c r="G178" i="9"/>
  <c r="G177" i="9"/>
  <c r="G176" i="9"/>
  <c r="G175" i="9"/>
  <c r="F175" i="9"/>
  <c r="E175" i="9"/>
  <c r="G174" i="9"/>
  <c r="G173" i="9"/>
  <c r="G172" i="9"/>
  <c r="G171" i="9"/>
  <c r="F171" i="9"/>
  <c r="E171" i="9"/>
  <c r="G170" i="9"/>
  <c r="G169" i="9"/>
  <c r="F169" i="9"/>
  <c r="E169" i="9"/>
  <c r="G168" i="9"/>
  <c r="G167" i="9"/>
  <c r="F167" i="9"/>
  <c r="E167" i="9"/>
  <c r="G166" i="9"/>
  <c r="F166" i="9"/>
  <c r="E166" i="9"/>
  <c r="G165" i="9"/>
  <c r="F165" i="9"/>
  <c r="E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F152" i="9"/>
  <c r="E152" i="9"/>
  <c r="G151" i="9"/>
  <c r="G150" i="9"/>
  <c r="G149" i="9"/>
  <c r="F149" i="9"/>
  <c r="E149" i="9"/>
  <c r="G148" i="9"/>
  <c r="G147" i="9"/>
  <c r="G146" i="9"/>
  <c r="F146" i="9"/>
  <c r="E146" i="9"/>
  <c r="G145" i="9"/>
  <c r="G144" i="9"/>
  <c r="G143" i="9"/>
  <c r="G142" i="9"/>
  <c r="G141" i="9"/>
  <c r="G140" i="9"/>
  <c r="G139" i="9"/>
  <c r="F139" i="9"/>
  <c r="E139" i="9"/>
  <c r="G138" i="9"/>
  <c r="G137" i="9"/>
  <c r="G136" i="9"/>
  <c r="G135" i="9"/>
  <c r="G134" i="9"/>
  <c r="F134" i="9"/>
  <c r="E134" i="9"/>
  <c r="G133" i="9"/>
  <c r="G132" i="9"/>
  <c r="G131" i="9"/>
  <c r="G130" i="9"/>
  <c r="F130" i="9"/>
  <c r="E130" i="9"/>
  <c r="G129" i="9"/>
  <c r="G128" i="9"/>
  <c r="G127" i="9"/>
  <c r="G126" i="9"/>
  <c r="F126" i="9"/>
  <c r="E126" i="9"/>
  <c r="G125" i="9"/>
  <c r="F125" i="9"/>
  <c r="E125" i="9"/>
  <c r="G124" i="9"/>
  <c r="F124" i="9"/>
  <c r="E124" i="9"/>
  <c r="G123" i="9"/>
  <c r="F123" i="9"/>
  <c r="E123" i="9"/>
  <c r="G122" i="9"/>
  <c r="G121" i="9"/>
  <c r="G120" i="9"/>
  <c r="G119" i="9"/>
  <c r="F119" i="9"/>
  <c r="E119" i="9"/>
  <c r="G118" i="9"/>
  <c r="G117" i="9"/>
  <c r="G116" i="9"/>
  <c r="G115" i="9"/>
  <c r="G114" i="9"/>
  <c r="G113" i="9"/>
  <c r="F113" i="9"/>
  <c r="E113" i="9"/>
  <c r="G112" i="9"/>
  <c r="G111" i="9"/>
  <c r="G110" i="9"/>
  <c r="G109" i="9"/>
  <c r="G108" i="9"/>
  <c r="F108" i="9"/>
  <c r="E108" i="9"/>
  <c r="G107" i="9"/>
  <c r="G106" i="9"/>
  <c r="G105" i="9"/>
  <c r="G104" i="9"/>
  <c r="G103" i="9"/>
  <c r="G102" i="9"/>
  <c r="G101" i="9"/>
  <c r="F101" i="9"/>
  <c r="E101" i="9"/>
  <c r="G100" i="9"/>
  <c r="F100" i="9"/>
  <c r="E100" i="9"/>
  <c r="G99" i="9"/>
  <c r="G98" i="9"/>
  <c r="G97" i="9"/>
  <c r="G96" i="9"/>
  <c r="G95" i="9"/>
  <c r="G94" i="9"/>
  <c r="G93" i="9"/>
  <c r="G92" i="9"/>
  <c r="G91" i="9"/>
  <c r="G90" i="9"/>
  <c r="G89" i="9"/>
  <c r="G88" i="9"/>
  <c r="F88" i="9"/>
  <c r="E88" i="9"/>
  <c r="G87" i="9"/>
  <c r="F87" i="9"/>
  <c r="E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F64" i="9"/>
  <c r="E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F42" i="9"/>
  <c r="E42" i="9"/>
  <c r="G41" i="9"/>
  <c r="G40" i="9"/>
  <c r="G39" i="9"/>
  <c r="G38" i="9"/>
  <c r="G37" i="9"/>
  <c r="G36" i="9"/>
  <c r="G35" i="9"/>
  <c r="G34" i="9"/>
  <c r="F34" i="9"/>
  <c r="E34" i="9"/>
  <c r="G33" i="9"/>
  <c r="F33" i="9"/>
  <c r="E33" i="9"/>
  <c r="G32" i="9"/>
  <c r="G31" i="9"/>
  <c r="G30" i="9"/>
  <c r="G29" i="9"/>
  <c r="G28" i="9"/>
  <c r="G27" i="9"/>
  <c r="G26" i="9"/>
  <c r="G25" i="9"/>
  <c r="F25" i="9"/>
  <c r="E25" i="9"/>
  <c r="G24" i="9"/>
  <c r="G23" i="9"/>
  <c r="G22" i="9"/>
  <c r="G21" i="9"/>
  <c r="G20" i="9"/>
  <c r="F20" i="9"/>
  <c r="E20" i="9"/>
  <c r="G19" i="9"/>
  <c r="G18" i="9"/>
  <c r="G17" i="9"/>
  <c r="G16" i="9"/>
  <c r="G15" i="9"/>
  <c r="G14" i="9"/>
  <c r="G13" i="9"/>
  <c r="G12" i="9"/>
  <c r="G11" i="9"/>
  <c r="G10" i="9"/>
  <c r="F10" i="9"/>
  <c r="E10" i="9"/>
  <c r="G9" i="9"/>
  <c r="F9" i="9"/>
  <c r="E9" i="9"/>
  <c r="G8" i="9"/>
  <c r="G7" i="9"/>
  <c r="F7" i="9"/>
  <c r="E7" i="9"/>
  <c r="G6" i="9"/>
  <c r="F6" i="9"/>
  <c r="E6" i="9"/>
  <c r="G179" i="8"/>
  <c r="F179" i="8"/>
  <c r="E179" i="8"/>
  <c r="G178" i="8"/>
  <c r="G177" i="8"/>
  <c r="G176" i="8"/>
  <c r="G175" i="8"/>
  <c r="F175" i="8"/>
  <c r="E175" i="8"/>
  <c r="G174" i="8"/>
  <c r="G173" i="8"/>
  <c r="G172" i="8"/>
  <c r="G171" i="8"/>
  <c r="F171" i="8"/>
  <c r="E171" i="8"/>
  <c r="G170" i="8"/>
  <c r="G169" i="8"/>
  <c r="F169" i="8"/>
  <c r="E169" i="8"/>
  <c r="G168" i="8"/>
  <c r="G167" i="8"/>
  <c r="F167" i="8"/>
  <c r="E167" i="8"/>
  <c r="G166" i="8"/>
  <c r="F166" i="8"/>
  <c r="E166" i="8"/>
  <c r="G165" i="8"/>
  <c r="F165" i="8"/>
  <c r="E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F152" i="8"/>
  <c r="E152" i="8"/>
  <c r="G151" i="8"/>
  <c r="G150" i="8"/>
  <c r="G149" i="8"/>
  <c r="F149" i="8"/>
  <c r="E149" i="8"/>
  <c r="G148" i="8"/>
  <c r="G147" i="8"/>
  <c r="G146" i="8"/>
  <c r="F146" i="8"/>
  <c r="E146" i="8"/>
  <c r="G145" i="8"/>
  <c r="G144" i="8"/>
  <c r="G143" i="8"/>
  <c r="G142" i="8"/>
  <c r="G141" i="8"/>
  <c r="G140" i="8"/>
  <c r="G139" i="8"/>
  <c r="F139" i="8"/>
  <c r="E139" i="8"/>
  <c r="G138" i="8"/>
  <c r="G137" i="8"/>
  <c r="G136" i="8"/>
  <c r="G135" i="8"/>
  <c r="G134" i="8"/>
  <c r="F134" i="8"/>
  <c r="E134" i="8"/>
  <c r="G133" i="8"/>
  <c r="G132" i="8"/>
  <c r="G131" i="8"/>
  <c r="G130" i="8"/>
  <c r="F130" i="8"/>
  <c r="E130" i="8"/>
  <c r="G129" i="8"/>
  <c r="G128" i="8"/>
  <c r="G127" i="8"/>
  <c r="G126" i="8"/>
  <c r="F126" i="8"/>
  <c r="E126" i="8"/>
  <c r="G125" i="8"/>
  <c r="F125" i="8"/>
  <c r="E125" i="8"/>
  <c r="G124" i="8"/>
  <c r="F124" i="8"/>
  <c r="E124" i="8"/>
  <c r="G123" i="8"/>
  <c r="F123" i="8"/>
  <c r="E123" i="8"/>
  <c r="G122" i="8"/>
  <c r="G121" i="8"/>
  <c r="G120" i="8"/>
  <c r="G119" i="8"/>
  <c r="F119" i="8"/>
  <c r="E119" i="8"/>
  <c r="G118" i="8"/>
  <c r="G117" i="8"/>
  <c r="G116" i="8"/>
  <c r="G115" i="8"/>
  <c r="G114" i="8"/>
  <c r="G113" i="8"/>
  <c r="F113" i="8"/>
  <c r="E113" i="8"/>
  <c r="G112" i="8"/>
  <c r="G111" i="8"/>
  <c r="G110" i="8"/>
  <c r="G109" i="8"/>
  <c r="G108" i="8"/>
  <c r="F108" i="8"/>
  <c r="E108" i="8"/>
  <c r="G107" i="8"/>
  <c r="G106" i="8"/>
  <c r="G105" i="8"/>
  <c r="G104" i="8"/>
  <c r="G103" i="8"/>
  <c r="G102" i="8"/>
  <c r="G101" i="8"/>
  <c r="F101" i="8"/>
  <c r="E101" i="8"/>
  <c r="G100" i="8"/>
  <c r="F100" i="8"/>
  <c r="E100" i="8"/>
  <c r="G99" i="8"/>
  <c r="G98" i="8"/>
  <c r="G97" i="8"/>
  <c r="G96" i="8"/>
  <c r="G95" i="8"/>
  <c r="G94" i="8"/>
  <c r="G93" i="8"/>
  <c r="G92" i="8"/>
  <c r="G91" i="8"/>
  <c r="G90" i="8"/>
  <c r="G89" i="8"/>
  <c r="G88" i="8"/>
  <c r="F88" i="8"/>
  <c r="E88" i="8"/>
  <c r="G87" i="8"/>
  <c r="F87" i="8"/>
  <c r="E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F64" i="8"/>
  <c r="E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F42" i="8"/>
  <c r="E42" i="8"/>
  <c r="G41" i="8"/>
  <c r="G40" i="8"/>
  <c r="G39" i="8"/>
  <c r="G38" i="8"/>
  <c r="G37" i="8"/>
  <c r="G36" i="8"/>
  <c r="G35" i="8"/>
  <c r="G34" i="8"/>
  <c r="F34" i="8"/>
  <c r="E34" i="8"/>
  <c r="G33" i="8"/>
  <c r="F33" i="8"/>
  <c r="E33" i="8"/>
  <c r="G32" i="8"/>
  <c r="G31" i="8"/>
  <c r="G30" i="8"/>
  <c r="G29" i="8"/>
  <c r="G28" i="8"/>
  <c r="G27" i="8"/>
  <c r="G26" i="8"/>
  <c r="G25" i="8"/>
  <c r="F25" i="8"/>
  <c r="E25" i="8"/>
  <c r="G24" i="8"/>
  <c r="G23" i="8"/>
  <c r="G22" i="8"/>
  <c r="G21" i="8"/>
  <c r="G20" i="8"/>
  <c r="F20" i="8"/>
  <c r="E20" i="8"/>
  <c r="G19" i="8"/>
  <c r="G18" i="8"/>
  <c r="G17" i="8"/>
  <c r="G16" i="8"/>
  <c r="G15" i="8"/>
  <c r="G14" i="8"/>
  <c r="G13" i="8"/>
  <c r="G12" i="8"/>
  <c r="G11" i="8"/>
  <c r="G10" i="8"/>
  <c r="F10" i="8"/>
  <c r="E10" i="8"/>
  <c r="G9" i="8"/>
  <c r="F9" i="8"/>
  <c r="E9" i="8"/>
  <c r="G8" i="8"/>
  <c r="G7" i="8"/>
  <c r="F7" i="8"/>
  <c r="E7" i="8"/>
  <c r="G6" i="8"/>
  <c r="F6" i="8"/>
  <c r="E6" i="8"/>
  <c r="F179" i="7"/>
  <c r="G178" i="7"/>
  <c r="G177" i="7"/>
  <c r="G176" i="7"/>
  <c r="G175" i="7"/>
  <c r="F175" i="7"/>
  <c r="E175" i="7"/>
  <c r="G174" i="7"/>
  <c r="G173" i="7"/>
  <c r="G172" i="7"/>
  <c r="G171" i="7"/>
  <c r="F171" i="7"/>
  <c r="E171" i="7"/>
  <c r="G170" i="7"/>
  <c r="F169" i="7"/>
  <c r="G168" i="7"/>
  <c r="F167" i="7"/>
  <c r="G166" i="7"/>
  <c r="F166" i="7"/>
  <c r="E166" i="7"/>
  <c r="G165" i="7"/>
  <c r="F165" i="7"/>
  <c r="E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F152" i="7"/>
  <c r="E152" i="7"/>
  <c r="G151" i="7"/>
  <c r="G150" i="7"/>
  <c r="G149" i="7"/>
  <c r="F149" i="7"/>
  <c r="E149" i="7"/>
  <c r="G148" i="7"/>
  <c r="G147" i="7"/>
  <c r="G146" i="7"/>
  <c r="F146" i="7"/>
  <c r="E146" i="7"/>
  <c r="G145" i="7"/>
  <c r="G144" i="7"/>
  <c r="G143" i="7"/>
  <c r="G142" i="7"/>
  <c r="G141" i="7"/>
  <c r="G140" i="7"/>
  <c r="G139" i="7"/>
  <c r="F139" i="7"/>
  <c r="E139" i="7"/>
  <c r="G138" i="7"/>
  <c r="G137" i="7"/>
  <c r="G136" i="7"/>
  <c r="G135" i="7"/>
  <c r="G134" i="7"/>
  <c r="F134" i="7"/>
  <c r="E134" i="7"/>
  <c r="G133" i="7"/>
  <c r="G132" i="7"/>
  <c r="G131" i="7"/>
  <c r="G130" i="7"/>
  <c r="F130" i="7"/>
  <c r="E130" i="7"/>
  <c r="G129" i="7"/>
  <c r="G128" i="7"/>
  <c r="G127" i="7"/>
  <c r="G126" i="7"/>
  <c r="F126" i="7"/>
  <c r="E126" i="7"/>
  <c r="F125" i="7"/>
  <c r="G124" i="7"/>
  <c r="F124" i="7"/>
  <c r="E124" i="7"/>
  <c r="G123" i="7"/>
  <c r="F123" i="7"/>
  <c r="E123" i="7"/>
  <c r="G122" i="7"/>
  <c r="G121" i="7"/>
  <c r="G120" i="7"/>
  <c r="G119" i="7"/>
  <c r="F119" i="7"/>
  <c r="E119" i="7"/>
  <c r="G118" i="7"/>
  <c r="G117" i="7"/>
  <c r="G116" i="7"/>
  <c r="G115" i="7"/>
  <c r="G114" i="7"/>
  <c r="G113" i="7"/>
  <c r="F113" i="7"/>
  <c r="E113" i="7"/>
  <c r="G112" i="7"/>
  <c r="G111" i="7"/>
  <c r="G110" i="7"/>
  <c r="G109" i="7"/>
  <c r="G108" i="7"/>
  <c r="F108" i="7"/>
  <c r="E108" i="7"/>
  <c r="G107" i="7"/>
  <c r="G106" i="7"/>
  <c r="G105" i="7"/>
  <c r="G104" i="7"/>
  <c r="G103" i="7"/>
  <c r="G102" i="7"/>
  <c r="F101" i="7"/>
  <c r="F100" i="7"/>
  <c r="G99" i="7"/>
  <c r="G98" i="7"/>
  <c r="G97" i="7"/>
  <c r="G96" i="7"/>
  <c r="G95" i="7"/>
  <c r="G94" i="7"/>
  <c r="G93" i="7"/>
  <c r="G92" i="7"/>
  <c r="G91" i="7"/>
  <c r="G90" i="7"/>
  <c r="G89" i="7"/>
  <c r="G88" i="7"/>
  <c r="F88" i="7"/>
  <c r="E88" i="7"/>
  <c r="E87" i="7" s="1"/>
  <c r="F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F64" i="7"/>
  <c r="E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F42" i="7"/>
  <c r="E42" i="7"/>
  <c r="G41" i="7"/>
  <c r="G40" i="7"/>
  <c r="G39" i="7"/>
  <c r="G38" i="7"/>
  <c r="G37" i="7"/>
  <c r="G36" i="7"/>
  <c r="G35" i="7"/>
  <c r="G34" i="7"/>
  <c r="F34" i="7"/>
  <c r="E34" i="7"/>
  <c r="G33" i="7"/>
  <c r="F33" i="7"/>
  <c r="E33" i="7"/>
  <c r="G32" i="7"/>
  <c r="G31" i="7"/>
  <c r="G30" i="7"/>
  <c r="G29" i="7"/>
  <c r="G28" i="7"/>
  <c r="G27" i="7"/>
  <c r="G26" i="7"/>
  <c r="G25" i="7"/>
  <c r="F25" i="7"/>
  <c r="E25" i="7"/>
  <c r="G24" i="7"/>
  <c r="G23" i="7"/>
  <c r="G22" i="7"/>
  <c r="G21" i="7"/>
  <c r="G20" i="7"/>
  <c r="F20" i="7"/>
  <c r="E20" i="7"/>
  <c r="G19" i="7"/>
  <c r="G18" i="7"/>
  <c r="G17" i="7"/>
  <c r="G16" i="7"/>
  <c r="G15" i="7"/>
  <c r="G14" i="7"/>
  <c r="G13" i="7"/>
  <c r="G12" i="7"/>
  <c r="G11" i="7"/>
  <c r="G10" i="7"/>
  <c r="F10" i="7"/>
  <c r="E10" i="7"/>
  <c r="G9" i="7"/>
  <c r="F9" i="7"/>
  <c r="E9" i="7"/>
  <c r="G8" i="7"/>
  <c r="G7" i="7"/>
  <c r="F7" i="7"/>
  <c r="E7" i="7"/>
  <c r="G6" i="7"/>
  <c r="F6" i="7"/>
  <c r="E6" i="7"/>
  <c r="G179" i="13"/>
  <c r="F179" i="13"/>
  <c r="E179" i="13"/>
  <c r="G178" i="13"/>
  <c r="G177" i="13"/>
  <c r="G176" i="13"/>
  <c r="G175" i="13"/>
  <c r="F175" i="13"/>
  <c r="E175" i="13"/>
  <c r="G174" i="13"/>
  <c r="G173" i="13"/>
  <c r="G172" i="13"/>
  <c r="G171" i="13"/>
  <c r="F171" i="13"/>
  <c r="E171" i="13"/>
  <c r="G170" i="13"/>
  <c r="G169" i="13"/>
  <c r="F169" i="13"/>
  <c r="E169" i="13"/>
  <c r="G168" i="13"/>
  <c r="G167" i="13"/>
  <c r="F167" i="13"/>
  <c r="E167" i="13"/>
  <c r="G166" i="13"/>
  <c r="F166" i="13"/>
  <c r="E166" i="13"/>
  <c r="G165" i="13"/>
  <c r="F165" i="13"/>
  <c r="E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F152" i="13"/>
  <c r="E152" i="13"/>
  <c r="G151" i="13"/>
  <c r="G150" i="13"/>
  <c r="G149" i="13"/>
  <c r="F149" i="13"/>
  <c r="E149" i="13"/>
  <c r="G148" i="13"/>
  <c r="G147" i="13"/>
  <c r="G146" i="13"/>
  <c r="F146" i="13"/>
  <c r="E146" i="13"/>
  <c r="G145" i="13"/>
  <c r="G144" i="13"/>
  <c r="G143" i="13"/>
  <c r="G142" i="13"/>
  <c r="G141" i="13"/>
  <c r="G140" i="13"/>
  <c r="G139" i="13"/>
  <c r="F139" i="13"/>
  <c r="E139" i="13"/>
  <c r="G138" i="13"/>
  <c r="G137" i="13"/>
  <c r="G136" i="13"/>
  <c r="G135" i="13"/>
  <c r="G134" i="13"/>
  <c r="F134" i="13"/>
  <c r="E134" i="13"/>
  <c r="G133" i="13"/>
  <c r="G132" i="13"/>
  <c r="G131" i="13"/>
  <c r="G130" i="13"/>
  <c r="F130" i="13"/>
  <c r="E130" i="13"/>
  <c r="G129" i="13"/>
  <c r="G128" i="13"/>
  <c r="G127" i="13"/>
  <c r="G126" i="13"/>
  <c r="F126" i="13"/>
  <c r="E126" i="13"/>
  <c r="G125" i="13"/>
  <c r="F125" i="13"/>
  <c r="E125" i="13"/>
  <c r="G124" i="13"/>
  <c r="F124" i="13"/>
  <c r="E124" i="13"/>
  <c r="G123" i="13"/>
  <c r="F123" i="13"/>
  <c r="E123" i="13"/>
  <c r="G122" i="13"/>
  <c r="G121" i="13"/>
  <c r="G120" i="13"/>
  <c r="G119" i="13"/>
  <c r="F119" i="13"/>
  <c r="E119" i="13"/>
  <c r="G118" i="13"/>
  <c r="G117" i="13"/>
  <c r="G116" i="13"/>
  <c r="G115" i="13"/>
  <c r="G114" i="13"/>
  <c r="G113" i="13"/>
  <c r="F113" i="13"/>
  <c r="E113" i="13"/>
  <c r="G112" i="13"/>
  <c r="G111" i="13"/>
  <c r="G110" i="13"/>
  <c r="G109" i="13"/>
  <c r="G108" i="13"/>
  <c r="F108" i="13"/>
  <c r="E108" i="13"/>
  <c r="G107" i="13"/>
  <c r="G106" i="13"/>
  <c r="G105" i="13"/>
  <c r="G104" i="13"/>
  <c r="G103" i="13"/>
  <c r="G102" i="13"/>
  <c r="G101" i="13"/>
  <c r="F101" i="13"/>
  <c r="E101" i="13"/>
  <c r="G100" i="13"/>
  <c r="F100" i="13"/>
  <c r="E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F88" i="13"/>
  <c r="E88" i="13"/>
  <c r="G87" i="13"/>
  <c r="F87" i="13"/>
  <c r="E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F64" i="13"/>
  <c r="E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F42" i="13"/>
  <c r="E42" i="13"/>
  <c r="G41" i="13"/>
  <c r="G40" i="13"/>
  <c r="G39" i="13"/>
  <c r="G38" i="13"/>
  <c r="G37" i="13"/>
  <c r="G36" i="13"/>
  <c r="G35" i="13"/>
  <c r="G34" i="13"/>
  <c r="F34" i="13"/>
  <c r="E34" i="13"/>
  <c r="G33" i="13"/>
  <c r="F33" i="13"/>
  <c r="E33" i="13"/>
  <c r="G32" i="13"/>
  <c r="G31" i="13"/>
  <c r="G30" i="13"/>
  <c r="G29" i="13"/>
  <c r="G28" i="13"/>
  <c r="G27" i="13"/>
  <c r="G26" i="13"/>
  <c r="G25" i="13"/>
  <c r="F25" i="13"/>
  <c r="E25" i="13"/>
  <c r="G24" i="13"/>
  <c r="G23" i="13"/>
  <c r="G22" i="13"/>
  <c r="G21" i="13"/>
  <c r="G20" i="13"/>
  <c r="F20" i="13"/>
  <c r="E20" i="13"/>
  <c r="G19" i="13"/>
  <c r="G18" i="13"/>
  <c r="G17" i="13"/>
  <c r="G16" i="13"/>
  <c r="G15" i="13"/>
  <c r="G14" i="13"/>
  <c r="G13" i="13"/>
  <c r="G12" i="13"/>
  <c r="G11" i="13"/>
  <c r="G10" i="13"/>
  <c r="F10" i="13"/>
  <c r="E10" i="13"/>
  <c r="G9" i="13"/>
  <c r="F9" i="13"/>
  <c r="E9" i="13"/>
  <c r="G8" i="13"/>
  <c r="G7" i="13"/>
  <c r="F7" i="13"/>
  <c r="E7" i="13"/>
  <c r="G6" i="13"/>
  <c r="F6" i="13"/>
  <c r="E6" i="13"/>
  <c r="F179" i="6"/>
  <c r="G178" i="6"/>
  <c r="G177" i="6"/>
  <c r="G176" i="6"/>
  <c r="G175" i="6"/>
  <c r="F175" i="6"/>
  <c r="E175" i="6"/>
  <c r="G174" i="6"/>
  <c r="G173" i="6"/>
  <c r="G172" i="6"/>
  <c r="G171" i="6"/>
  <c r="F171" i="6"/>
  <c r="E171" i="6"/>
  <c r="G170" i="6"/>
  <c r="F169" i="6"/>
  <c r="G168" i="6"/>
  <c r="F167" i="6"/>
  <c r="G166" i="6"/>
  <c r="F166" i="6"/>
  <c r="E166" i="6"/>
  <c r="G165" i="6"/>
  <c r="F165" i="6"/>
  <c r="E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F152" i="6"/>
  <c r="E152" i="6"/>
  <c r="G151" i="6"/>
  <c r="G150" i="6"/>
  <c r="G149" i="6"/>
  <c r="F149" i="6"/>
  <c r="E149" i="6"/>
  <c r="G148" i="6"/>
  <c r="G147" i="6"/>
  <c r="G146" i="6"/>
  <c r="F146" i="6"/>
  <c r="E146" i="6"/>
  <c r="G145" i="6"/>
  <c r="G144" i="6"/>
  <c r="G143" i="6"/>
  <c r="G142" i="6"/>
  <c r="G141" i="6"/>
  <c r="G140" i="6"/>
  <c r="G139" i="6"/>
  <c r="F139" i="6"/>
  <c r="E139" i="6"/>
  <c r="G138" i="6"/>
  <c r="G137" i="6"/>
  <c r="G136" i="6"/>
  <c r="G135" i="6"/>
  <c r="G134" i="6"/>
  <c r="F134" i="6"/>
  <c r="E134" i="6"/>
  <c r="G133" i="6"/>
  <c r="G132" i="6"/>
  <c r="G131" i="6"/>
  <c r="G130" i="6"/>
  <c r="F130" i="6"/>
  <c r="E130" i="6"/>
  <c r="G129" i="6"/>
  <c r="G128" i="6"/>
  <c r="G127" i="6"/>
  <c r="G126" i="6"/>
  <c r="F126" i="6"/>
  <c r="E126" i="6"/>
  <c r="F125" i="6"/>
  <c r="G124" i="6"/>
  <c r="F124" i="6"/>
  <c r="E124" i="6"/>
  <c r="G123" i="6"/>
  <c r="F123" i="6"/>
  <c r="E123" i="6"/>
  <c r="G122" i="6"/>
  <c r="G121" i="6"/>
  <c r="G120" i="6"/>
  <c r="G119" i="6"/>
  <c r="F119" i="6"/>
  <c r="E119" i="6"/>
  <c r="G118" i="6"/>
  <c r="G117" i="6"/>
  <c r="G116" i="6"/>
  <c r="G115" i="6"/>
  <c r="G114" i="6"/>
  <c r="G113" i="6"/>
  <c r="F113" i="6"/>
  <c r="E113" i="6"/>
  <c r="G112" i="6"/>
  <c r="G111" i="6"/>
  <c r="G110" i="6"/>
  <c r="G109" i="6"/>
  <c r="G108" i="6"/>
  <c r="F108" i="6"/>
  <c r="E108" i="6"/>
  <c r="G107" i="6"/>
  <c r="G106" i="6"/>
  <c r="G105" i="6"/>
  <c r="G104" i="6"/>
  <c r="G103" i="6"/>
  <c r="G102" i="6"/>
  <c r="F101" i="6"/>
  <c r="F100" i="6"/>
  <c r="G99" i="6"/>
  <c r="G98" i="6"/>
  <c r="G97" i="6"/>
  <c r="G96" i="6"/>
  <c r="G95" i="6"/>
  <c r="G94" i="6"/>
  <c r="G93" i="6"/>
  <c r="G92" i="6"/>
  <c r="G91" i="6"/>
  <c r="G90" i="6"/>
  <c r="G89" i="6"/>
  <c r="F88" i="6"/>
  <c r="E88" i="6"/>
  <c r="G88" i="6" s="1"/>
  <c r="F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F64" i="6"/>
  <c r="E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F42" i="6"/>
  <c r="E42" i="6"/>
  <c r="G41" i="6"/>
  <c r="G40" i="6"/>
  <c r="G39" i="6"/>
  <c r="G38" i="6"/>
  <c r="G37" i="6"/>
  <c r="G36" i="6"/>
  <c r="G35" i="6"/>
  <c r="G34" i="6"/>
  <c r="F34" i="6"/>
  <c r="E34" i="6"/>
  <c r="G33" i="6"/>
  <c r="F33" i="6"/>
  <c r="E33" i="6"/>
  <c r="G32" i="6"/>
  <c r="G31" i="6"/>
  <c r="G30" i="6"/>
  <c r="G29" i="6"/>
  <c r="G28" i="6"/>
  <c r="G27" i="6"/>
  <c r="G26" i="6"/>
  <c r="G25" i="6"/>
  <c r="F25" i="6"/>
  <c r="E25" i="6"/>
  <c r="G24" i="6"/>
  <c r="G23" i="6"/>
  <c r="G22" i="6"/>
  <c r="G21" i="6"/>
  <c r="G20" i="6"/>
  <c r="F20" i="6"/>
  <c r="E20" i="6"/>
  <c r="G19" i="6"/>
  <c r="G18" i="6"/>
  <c r="G17" i="6"/>
  <c r="G16" i="6"/>
  <c r="G15" i="6"/>
  <c r="G14" i="6"/>
  <c r="G13" i="6"/>
  <c r="G12" i="6"/>
  <c r="G11" i="6"/>
  <c r="G10" i="6"/>
  <c r="F10" i="6"/>
  <c r="E10" i="6"/>
  <c r="G9" i="6"/>
  <c r="F9" i="6"/>
  <c r="E9" i="6"/>
  <c r="G8" i="6"/>
  <c r="G7" i="6"/>
  <c r="F7" i="6"/>
  <c r="E7" i="6"/>
  <c r="G6" i="6"/>
  <c r="F6" i="6"/>
  <c r="E6" i="6"/>
  <c r="G179" i="5"/>
  <c r="F179" i="5"/>
  <c r="E179" i="5"/>
  <c r="G178" i="5"/>
  <c r="G177" i="5"/>
  <c r="G176" i="5"/>
  <c r="G175" i="5"/>
  <c r="F175" i="5"/>
  <c r="E175" i="5"/>
  <c r="G174" i="5"/>
  <c r="G173" i="5"/>
  <c r="G172" i="5"/>
  <c r="G171" i="5"/>
  <c r="F171" i="5"/>
  <c r="E171" i="5"/>
  <c r="G170" i="5"/>
  <c r="G169" i="5"/>
  <c r="F169" i="5"/>
  <c r="E169" i="5"/>
  <c r="G168" i="5"/>
  <c r="G167" i="5"/>
  <c r="F167" i="5"/>
  <c r="E167" i="5"/>
  <c r="G166" i="5"/>
  <c r="F166" i="5"/>
  <c r="E166" i="5"/>
  <c r="G165" i="5"/>
  <c r="F165" i="5"/>
  <c r="E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F152" i="5"/>
  <c r="E152" i="5"/>
  <c r="G151" i="5"/>
  <c r="G150" i="5"/>
  <c r="G149" i="5"/>
  <c r="F149" i="5"/>
  <c r="E149" i="5"/>
  <c r="G148" i="5"/>
  <c r="G147" i="5"/>
  <c r="G146" i="5"/>
  <c r="F146" i="5"/>
  <c r="E146" i="5"/>
  <c r="G145" i="5"/>
  <c r="G144" i="5"/>
  <c r="G143" i="5"/>
  <c r="G142" i="5"/>
  <c r="G141" i="5"/>
  <c r="G140" i="5"/>
  <c r="G139" i="5"/>
  <c r="F139" i="5"/>
  <c r="E139" i="5"/>
  <c r="G138" i="5"/>
  <c r="G137" i="5"/>
  <c r="G136" i="5"/>
  <c r="G135" i="5"/>
  <c r="G134" i="5"/>
  <c r="F134" i="5"/>
  <c r="E134" i="5"/>
  <c r="G133" i="5"/>
  <c r="G132" i="5"/>
  <c r="G131" i="5"/>
  <c r="G130" i="5"/>
  <c r="F130" i="5"/>
  <c r="E130" i="5"/>
  <c r="G129" i="5"/>
  <c r="G128" i="5"/>
  <c r="G127" i="5"/>
  <c r="G126" i="5"/>
  <c r="F126" i="5"/>
  <c r="E126" i="5"/>
  <c r="G125" i="5"/>
  <c r="F125" i="5"/>
  <c r="E125" i="5"/>
  <c r="G124" i="5"/>
  <c r="F124" i="5"/>
  <c r="E124" i="5"/>
  <c r="G123" i="5"/>
  <c r="F123" i="5"/>
  <c r="E123" i="5"/>
  <c r="G122" i="5"/>
  <c r="G121" i="5"/>
  <c r="G120" i="5"/>
  <c r="G119" i="5"/>
  <c r="F119" i="5"/>
  <c r="E119" i="5"/>
  <c r="G118" i="5"/>
  <c r="G117" i="5"/>
  <c r="G116" i="5"/>
  <c r="G115" i="5"/>
  <c r="G114" i="5"/>
  <c r="G113" i="5"/>
  <c r="F113" i="5"/>
  <c r="E113" i="5"/>
  <c r="G112" i="5"/>
  <c r="G111" i="5"/>
  <c r="G110" i="5"/>
  <c r="G109" i="5"/>
  <c r="G108" i="5"/>
  <c r="F108" i="5"/>
  <c r="E108" i="5"/>
  <c r="G107" i="5"/>
  <c r="G106" i="5"/>
  <c r="G105" i="5"/>
  <c r="G104" i="5"/>
  <c r="G103" i="5"/>
  <c r="G102" i="5"/>
  <c r="G101" i="5"/>
  <c r="F101" i="5"/>
  <c r="E101" i="5"/>
  <c r="G100" i="5"/>
  <c r="F100" i="5"/>
  <c r="E100" i="5"/>
  <c r="G99" i="5"/>
  <c r="G98" i="5"/>
  <c r="G97" i="5"/>
  <c r="G96" i="5"/>
  <c r="G95" i="5"/>
  <c r="G94" i="5"/>
  <c r="G93" i="5"/>
  <c r="G92" i="5"/>
  <c r="G91" i="5"/>
  <c r="G90" i="5"/>
  <c r="G89" i="5"/>
  <c r="G88" i="5"/>
  <c r="F88" i="5"/>
  <c r="E88" i="5"/>
  <c r="G87" i="5"/>
  <c r="F87" i="5"/>
  <c r="E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F64" i="5"/>
  <c r="E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F42" i="5"/>
  <c r="E42" i="5"/>
  <c r="G41" i="5"/>
  <c r="G40" i="5"/>
  <c r="G39" i="5"/>
  <c r="G38" i="5"/>
  <c r="G37" i="5"/>
  <c r="G36" i="5"/>
  <c r="G35" i="5"/>
  <c r="G34" i="5"/>
  <c r="F34" i="5"/>
  <c r="E34" i="5"/>
  <c r="G33" i="5"/>
  <c r="F33" i="5"/>
  <c r="E33" i="5"/>
  <c r="G32" i="5"/>
  <c r="G31" i="5"/>
  <c r="G30" i="5"/>
  <c r="G29" i="5"/>
  <c r="G28" i="5"/>
  <c r="G27" i="5"/>
  <c r="G26" i="5"/>
  <c r="G25" i="5"/>
  <c r="F25" i="5"/>
  <c r="E25" i="5"/>
  <c r="G24" i="5"/>
  <c r="G23" i="5"/>
  <c r="G22" i="5"/>
  <c r="G21" i="5"/>
  <c r="G20" i="5"/>
  <c r="F20" i="5"/>
  <c r="E20" i="5"/>
  <c r="G19" i="5"/>
  <c r="G18" i="5"/>
  <c r="G17" i="5"/>
  <c r="G16" i="5"/>
  <c r="G15" i="5"/>
  <c r="G14" i="5"/>
  <c r="G13" i="5"/>
  <c r="G12" i="5"/>
  <c r="G11" i="5"/>
  <c r="G10" i="5"/>
  <c r="F10" i="5"/>
  <c r="E10" i="5"/>
  <c r="G9" i="5"/>
  <c r="F9" i="5"/>
  <c r="E9" i="5"/>
  <c r="G8" i="5"/>
  <c r="G7" i="5"/>
  <c r="F7" i="5"/>
  <c r="E7" i="5"/>
  <c r="G6" i="5"/>
  <c r="F6" i="5"/>
  <c r="E6" i="5"/>
  <c r="G179" i="4"/>
  <c r="F179" i="4"/>
  <c r="E179" i="4"/>
  <c r="G178" i="4"/>
  <c r="G177" i="4"/>
  <c r="G176" i="4"/>
  <c r="G175" i="4"/>
  <c r="F175" i="4"/>
  <c r="E175" i="4"/>
  <c r="G174" i="4"/>
  <c r="G173" i="4"/>
  <c r="G172" i="4"/>
  <c r="G171" i="4"/>
  <c r="F171" i="4"/>
  <c r="E171" i="4"/>
  <c r="G170" i="4"/>
  <c r="G169" i="4"/>
  <c r="F169" i="4"/>
  <c r="E169" i="4"/>
  <c r="G168" i="4"/>
  <c r="G167" i="4"/>
  <c r="F167" i="4"/>
  <c r="E167" i="4"/>
  <c r="G166" i="4"/>
  <c r="F166" i="4"/>
  <c r="E166" i="4"/>
  <c r="G165" i="4"/>
  <c r="F165" i="4"/>
  <c r="E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F152" i="4"/>
  <c r="E152" i="4"/>
  <c r="G151" i="4"/>
  <c r="G150" i="4"/>
  <c r="G149" i="4"/>
  <c r="F149" i="4"/>
  <c r="E149" i="4"/>
  <c r="G148" i="4"/>
  <c r="G147" i="4"/>
  <c r="G146" i="4"/>
  <c r="F146" i="4"/>
  <c r="E146" i="4"/>
  <c r="G145" i="4"/>
  <c r="G144" i="4"/>
  <c r="G143" i="4"/>
  <c r="G142" i="4"/>
  <c r="G141" i="4"/>
  <c r="G140" i="4"/>
  <c r="G139" i="4"/>
  <c r="F139" i="4"/>
  <c r="E139" i="4"/>
  <c r="G138" i="4"/>
  <c r="G137" i="4"/>
  <c r="G136" i="4"/>
  <c r="G135" i="4"/>
  <c r="G134" i="4"/>
  <c r="F134" i="4"/>
  <c r="E134" i="4"/>
  <c r="G133" i="4"/>
  <c r="G132" i="4"/>
  <c r="G131" i="4"/>
  <c r="G130" i="4"/>
  <c r="F130" i="4"/>
  <c r="E130" i="4"/>
  <c r="G129" i="4"/>
  <c r="G128" i="4"/>
  <c r="G127" i="4"/>
  <c r="G126" i="4"/>
  <c r="F126" i="4"/>
  <c r="E126" i="4"/>
  <c r="G125" i="4"/>
  <c r="F125" i="4"/>
  <c r="E125" i="4"/>
  <c r="G124" i="4"/>
  <c r="F124" i="4"/>
  <c r="E124" i="4"/>
  <c r="G123" i="4"/>
  <c r="F123" i="4"/>
  <c r="E123" i="4"/>
  <c r="G122" i="4"/>
  <c r="G121" i="4"/>
  <c r="G120" i="4"/>
  <c r="G119" i="4"/>
  <c r="F119" i="4"/>
  <c r="E119" i="4"/>
  <c r="G118" i="4"/>
  <c r="G117" i="4"/>
  <c r="G116" i="4"/>
  <c r="G115" i="4"/>
  <c r="G114" i="4"/>
  <c r="G113" i="4"/>
  <c r="F113" i="4"/>
  <c r="E113" i="4"/>
  <c r="G112" i="4"/>
  <c r="G111" i="4"/>
  <c r="G110" i="4"/>
  <c r="G109" i="4"/>
  <c r="G108" i="4"/>
  <c r="F108" i="4"/>
  <c r="E108" i="4"/>
  <c r="G107" i="4"/>
  <c r="G106" i="4"/>
  <c r="G105" i="4"/>
  <c r="G104" i="4"/>
  <c r="G103" i="4"/>
  <c r="G102" i="4"/>
  <c r="G101" i="4"/>
  <c r="F101" i="4"/>
  <c r="E101" i="4"/>
  <c r="G100" i="4"/>
  <c r="F100" i="4"/>
  <c r="E100" i="4"/>
  <c r="G99" i="4"/>
  <c r="G98" i="4"/>
  <c r="G97" i="4"/>
  <c r="G96" i="4"/>
  <c r="G95" i="4"/>
  <c r="G94" i="4"/>
  <c r="G93" i="4"/>
  <c r="G92" i="4"/>
  <c r="G91" i="4"/>
  <c r="G90" i="4"/>
  <c r="G89" i="4"/>
  <c r="G88" i="4"/>
  <c r="F88" i="4"/>
  <c r="E88" i="4"/>
  <c r="G87" i="4"/>
  <c r="F87" i="4"/>
  <c r="E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F64" i="4"/>
  <c r="E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F42" i="4"/>
  <c r="E42" i="4"/>
  <c r="G41" i="4"/>
  <c r="G40" i="4"/>
  <c r="G39" i="4"/>
  <c r="G38" i="4"/>
  <c r="G37" i="4"/>
  <c r="G36" i="4"/>
  <c r="G35" i="4"/>
  <c r="G34" i="4"/>
  <c r="F34" i="4"/>
  <c r="E34" i="4"/>
  <c r="G33" i="4"/>
  <c r="F33" i="4"/>
  <c r="E33" i="4"/>
  <c r="G32" i="4"/>
  <c r="G31" i="4"/>
  <c r="G30" i="4"/>
  <c r="G29" i="4"/>
  <c r="G28" i="4"/>
  <c r="G27" i="4"/>
  <c r="G26" i="4"/>
  <c r="G25" i="4"/>
  <c r="F25" i="4"/>
  <c r="E25" i="4"/>
  <c r="G24" i="4"/>
  <c r="G23" i="4"/>
  <c r="G22" i="4"/>
  <c r="G21" i="4"/>
  <c r="G20" i="4"/>
  <c r="F20" i="4"/>
  <c r="E20" i="4"/>
  <c r="G19" i="4"/>
  <c r="G18" i="4"/>
  <c r="G17" i="4"/>
  <c r="G16" i="4"/>
  <c r="G15" i="4"/>
  <c r="G14" i="4"/>
  <c r="G13" i="4"/>
  <c r="G12" i="4"/>
  <c r="G11" i="4"/>
  <c r="G10" i="4"/>
  <c r="F10" i="4"/>
  <c r="E10" i="4"/>
  <c r="G9" i="4"/>
  <c r="F9" i="4"/>
  <c r="E9" i="4"/>
  <c r="G8" i="4"/>
  <c r="G7" i="4"/>
  <c r="F7" i="4"/>
  <c r="E7" i="4"/>
  <c r="G6" i="4"/>
  <c r="F6" i="4"/>
  <c r="E6" i="4"/>
  <c r="F179" i="3"/>
  <c r="G178" i="3"/>
  <c r="G177" i="3"/>
  <c r="G176" i="3"/>
  <c r="G175" i="3"/>
  <c r="F175" i="3"/>
  <c r="E175" i="3"/>
  <c r="G174" i="3"/>
  <c r="G173" i="3"/>
  <c r="G172" i="3"/>
  <c r="G171" i="3"/>
  <c r="F171" i="3"/>
  <c r="E171" i="3"/>
  <c r="G170" i="3"/>
  <c r="F169" i="3"/>
  <c r="G168" i="3"/>
  <c r="F167" i="3"/>
  <c r="G166" i="3"/>
  <c r="F166" i="3"/>
  <c r="E166" i="3"/>
  <c r="G165" i="3"/>
  <c r="F165" i="3"/>
  <c r="E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F152" i="3"/>
  <c r="E152" i="3"/>
  <c r="G151" i="3"/>
  <c r="G150" i="3"/>
  <c r="G149" i="3"/>
  <c r="F149" i="3"/>
  <c r="E149" i="3"/>
  <c r="G148" i="3"/>
  <c r="G147" i="3"/>
  <c r="G146" i="3"/>
  <c r="F146" i="3"/>
  <c r="E146" i="3"/>
  <c r="G145" i="3"/>
  <c r="G144" i="3"/>
  <c r="G143" i="3"/>
  <c r="G142" i="3"/>
  <c r="G141" i="3"/>
  <c r="G140" i="3"/>
  <c r="G139" i="3"/>
  <c r="F139" i="3"/>
  <c r="E139" i="3"/>
  <c r="G138" i="3"/>
  <c r="G137" i="3"/>
  <c r="G136" i="3"/>
  <c r="G135" i="3"/>
  <c r="G134" i="3"/>
  <c r="F134" i="3"/>
  <c r="E134" i="3"/>
  <c r="G133" i="3"/>
  <c r="G132" i="3"/>
  <c r="G131" i="3"/>
  <c r="G130" i="3"/>
  <c r="F130" i="3"/>
  <c r="E130" i="3"/>
  <c r="G129" i="3"/>
  <c r="G128" i="3"/>
  <c r="G127" i="3"/>
  <c r="G126" i="3"/>
  <c r="F126" i="3"/>
  <c r="E126" i="3"/>
  <c r="F125" i="3"/>
  <c r="G124" i="3"/>
  <c r="F124" i="3"/>
  <c r="E124" i="3"/>
  <c r="G123" i="3"/>
  <c r="F123" i="3"/>
  <c r="E123" i="3"/>
  <c r="G122" i="3"/>
  <c r="G121" i="3"/>
  <c r="G120" i="3"/>
  <c r="G119" i="3"/>
  <c r="F119" i="3"/>
  <c r="E119" i="3"/>
  <c r="G118" i="3"/>
  <c r="G117" i="3"/>
  <c r="G116" i="3"/>
  <c r="G115" i="3"/>
  <c r="G114" i="3"/>
  <c r="G113" i="3"/>
  <c r="F113" i="3"/>
  <c r="E113" i="3"/>
  <c r="G112" i="3"/>
  <c r="G111" i="3"/>
  <c r="G110" i="3"/>
  <c r="G109" i="3"/>
  <c r="G108" i="3"/>
  <c r="F108" i="3"/>
  <c r="E108" i="3"/>
  <c r="G107" i="3"/>
  <c r="G106" i="3"/>
  <c r="G105" i="3"/>
  <c r="G104" i="3"/>
  <c r="G103" i="3"/>
  <c r="G102" i="3"/>
  <c r="F101" i="3"/>
  <c r="F100" i="3"/>
  <c r="G99" i="3"/>
  <c r="G98" i="3"/>
  <c r="G97" i="3"/>
  <c r="G96" i="3"/>
  <c r="G95" i="3"/>
  <c r="G94" i="3"/>
  <c r="G93" i="3"/>
  <c r="G92" i="3"/>
  <c r="G91" i="3"/>
  <c r="G90" i="3"/>
  <c r="G89" i="3"/>
  <c r="G88" i="3"/>
  <c r="F88" i="3"/>
  <c r="E88" i="3"/>
  <c r="F87" i="3"/>
  <c r="E87" i="3"/>
  <c r="G87" i="3" s="1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F64" i="3"/>
  <c r="E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F42" i="3"/>
  <c r="E42" i="3"/>
  <c r="G41" i="3"/>
  <c r="G40" i="3"/>
  <c r="G39" i="3"/>
  <c r="G38" i="3"/>
  <c r="G37" i="3"/>
  <c r="G36" i="3"/>
  <c r="G35" i="3"/>
  <c r="G34" i="3"/>
  <c r="F34" i="3"/>
  <c r="E34" i="3"/>
  <c r="G33" i="3"/>
  <c r="F33" i="3"/>
  <c r="E33" i="3"/>
  <c r="G32" i="3"/>
  <c r="G31" i="3"/>
  <c r="G30" i="3"/>
  <c r="G29" i="3"/>
  <c r="G28" i="3"/>
  <c r="G27" i="3"/>
  <c r="G26" i="3"/>
  <c r="G25" i="3"/>
  <c r="F25" i="3"/>
  <c r="E25" i="3"/>
  <c r="G24" i="3"/>
  <c r="G23" i="3"/>
  <c r="G22" i="3"/>
  <c r="G21" i="3"/>
  <c r="G20" i="3"/>
  <c r="F20" i="3"/>
  <c r="E20" i="3"/>
  <c r="G19" i="3"/>
  <c r="G18" i="3"/>
  <c r="G17" i="3"/>
  <c r="G16" i="3"/>
  <c r="G15" i="3"/>
  <c r="G14" i="3"/>
  <c r="G13" i="3"/>
  <c r="G12" i="3"/>
  <c r="G11" i="3"/>
  <c r="G10" i="3"/>
  <c r="F10" i="3"/>
  <c r="E10" i="3"/>
  <c r="G9" i="3"/>
  <c r="F9" i="3"/>
  <c r="E9" i="3"/>
  <c r="G8" i="3"/>
  <c r="G7" i="3"/>
  <c r="F7" i="3"/>
  <c r="E7" i="3"/>
  <c r="G6" i="3"/>
  <c r="F6" i="3"/>
  <c r="E6" i="3"/>
  <c r="G179" i="2"/>
  <c r="F179" i="2"/>
  <c r="E179" i="2"/>
  <c r="G178" i="2"/>
  <c r="G177" i="2"/>
  <c r="G176" i="2"/>
  <c r="G175" i="2"/>
  <c r="F175" i="2"/>
  <c r="E175" i="2"/>
  <c r="G174" i="2"/>
  <c r="G173" i="2"/>
  <c r="G172" i="2"/>
  <c r="G171" i="2"/>
  <c r="F171" i="2"/>
  <c r="E171" i="2"/>
  <c r="G170" i="2"/>
  <c r="G169" i="2"/>
  <c r="F169" i="2"/>
  <c r="E169" i="2"/>
  <c r="G168" i="2"/>
  <c r="G167" i="2"/>
  <c r="F167" i="2"/>
  <c r="E167" i="2"/>
  <c r="G166" i="2"/>
  <c r="F166" i="2"/>
  <c r="E166" i="2"/>
  <c r="G165" i="2"/>
  <c r="F165" i="2"/>
  <c r="E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F152" i="2"/>
  <c r="E152" i="2"/>
  <c r="G151" i="2"/>
  <c r="G150" i="2"/>
  <c r="G149" i="2"/>
  <c r="F149" i="2"/>
  <c r="E149" i="2"/>
  <c r="G148" i="2"/>
  <c r="G147" i="2"/>
  <c r="G146" i="2"/>
  <c r="F146" i="2"/>
  <c r="E146" i="2"/>
  <c r="G145" i="2"/>
  <c r="G144" i="2"/>
  <c r="G143" i="2"/>
  <c r="G142" i="2"/>
  <c r="G141" i="2"/>
  <c r="G140" i="2"/>
  <c r="G139" i="2"/>
  <c r="F139" i="2"/>
  <c r="E139" i="2"/>
  <c r="G138" i="2"/>
  <c r="G137" i="2"/>
  <c r="G136" i="2"/>
  <c r="G135" i="2"/>
  <c r="G134" i="2"/>
  <c r="F134" i="2"/>
  <c r="E134" i="2"/>
  <c r="G133" i="2"/>
  <c r="G132" i="2"/>
  <c r="G131" i="2"/>
  <c r="G130" i="2"/>
  <c r="F130" i="2"/>
  <c r="E130" i="2"/>
  <c r="G129" i="2"/>
  <c r="G128" i="2"/>
  <c r="G127" i="2"/>
  <c r="G126" i="2"/>
  <c r="F126" i="2"/>
  <c r="E126" i="2"/>
  <c r="G125" i="2"/>
  <c r="F125" i="2"/>
  <c r="E125" i="2"/>
  <c r="G124" i="2"/>
  <c r="F124" i="2"/>
  <c r="E124" i="2"/>
  <c r="G123" i="2"/>
  <c r="F123" i="2"/>
  <c r="E123" i="2"/>
  <c r="G122" i="2"/>
  <c r="G121" i="2"/>
  <c r="G120" i="2"/>
  <c r="G119" i="2"/>
  <c r="F119" i="2"/>
  <c r="E119" i="2"/>
  <c r="G118" i="2"/>
  <c r="G117" i="2"/>
  <c r="G116" i="2"/>
  <c r="G115" i="2"/>
  <c r="G114" i="2"/>
  <c r="G113" i="2"/>
  <c r="F113" i="2"/>
  <c r="E113" i="2"/>
  <c r="G112" i="2"/>
  <c r="G111" i="2"/>
  <c r="G110" i="2"/>
  <c r="G109" i="2"/>
  <c r="G108" i="2"/>
  <c r="F108" i="2"/>
  <c r="E108" i="2"/>
  <c r="G107" i="2"/>
  <c r="G106" i="2"/>
  <c r="G105" i="2"/>
  <c r="G104" i="2"/>
  <c r="G103" i="2"/>
  <c r="G102" i="2"/>
  <c r="G101" i="2"/>
  <c r="F101" i="2"/>
  <c r="E101" i="2"/>
  <c r="G100" i="2"/>
  <c r="F100" i="2"/>
  <c r="E100" i="2"/>
  <c r="G99" i="2"/>
  <c r="G98" i="2"/>
  <c r="G97" i="2"/>
  <c r="G96" i="2"/>
  <c r="G95" i="2"/>
  <c r="G94" i="2"/>
  <c r="G93" i="2"/>
  <c r="G92" i="2"/>
  <c r="G91" i="2"/>
  <c r="G90" i="2"/>
  <c r="G89" i="2"/>
  <c r="G88" i="2"/>
  <c r="F88" i="2"/>
  <c r="E88" i="2"/>
  <c r="G87" i="2"/>
  <c r="F87" i="2"/>
  <c r="E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F64" i="2"/>
  <c r="E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F42" i="2"/>
  <c r="E42" i="2"/>
  <c r="G41" i="2"/>
  <c r="G40" i="2"/>
  <c r="G39" i="2"/>
  <c r="G38" i="2"/>
  <c r="G37" i="2"/>
  <c r="G36" i="2"/>
  <c r="G35" i="2"/>
  <c r="G34" i="2"/>
  <c r="F34" i="2"/>
  <c r="E34" i="2"/>
  <c r="G33" i="2"/>
  <c r="F33" i="2"/>
  <c r="E33" i="2"/>
  <c r="G32" i="2"/>
  <c r="G31" i="2"/>
  <c r="G30" i="2"/>
  <c r="G29" i="2"/>
  <c r="G28" i="2"/>
  <c r="G27" i="2"/>
  <c r="G26" i="2"/>
  <c r="G25" i="2"/>
  <c r="F25" i="2"/>
  <c r="E25" i="2"/>
  <c r="G24" i="2"/>
  <c r="G23" i="2"/>
  <c r="G22" i="2"/>
  <c r="G21" i="2"/>
  <c r="G20" i="2"/>
  <c r="F20" i="2"/>
  <c r="E20" i="2"/>
  <c r="G19" i="2"/>
  <c r="G18" i="2"/>
  <c r="G17" i="2"/>
  <c r="G16" i="2"/>
  <c r="G15" i="2"/>
  <c r="G14" i="2"/>
  <c r="G13" i="2"/>
  <c r="G12" i="2"/>
  <c r="G11" i="2"/>
  <c r="G10" i="2"/>
  <c r="F10" i="2"/>
  <c r="E10" i="2"/>
  <c r="G9" i="2"/>
  <c r="F9" i="2"/>
  <c r="E9" i="2"/>
  <c r="G8" i="2"/>
  <c r="G7" i="2"/>
  <c r="F7" i="2"/>
  <c r="E7" i="2"/>
  <c r="G6" i="2"/>
  <c r="F6" i="2"/>
  <c r="E6" i="2"/>
  <c r="G179" i="1"/>
  <c r="F179" i="1"/>
  <c r="E179" i="1"/>
  <c r="G178" i="1"/>
  <c r="G177" i="1"/>
  <c r="G176" i="1"/>
  <c r="G175" i="1"/>
  <c r="F175" i="1"/>
  <c r="E175" i="1"/>
  <c r="G174" i="1"/>
  <c r="G173" i="1"/>
  <c r="G172" i="1"/>
  <c r="G171" i="1"/>
  <c r="F171" i="1"/>
  <c r="E171" i="1"/>
  <c r="G170" i="1"/>
  <c r="G169" i="1"/>
  <c r="F169" i="1"/>
  <c r="E169" i="1"/>
  <c r="G168" i="1"/>
  <c r="G167" i="1"/>
  <c r="F167" i="1"/>
  <c r="E167" i="1"/>
  <c r="G166" i="1"/>
  <c r="F166" i="1"/>
  <c r="E166" i="1"/>
  <c r="G165" i="1"/>
  <c r="F165" i="1"/>
  <c r="E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F152" i="1"/>
  <c r="E152" i="1"/>
  <c r="G151" i="1"/>
  <c r="G150" i="1"/>
  <c r="G149" i="1"/>
  <c r="F149" i="1"/>
  <c r="E149" i="1"/>
  <c r="G148" i="1"/>
  <c r="G147" i="1"/>
  <c r="G146" i="1"/>
  <c r="F146" i="1"/>
  <c r="E146" i="1"/>
  <c r="G145" i="1"/>
  <c r="G144" i="1"/>
  <c r="G143" i="1"/>
  <c r="G142" i="1"/>
  <c r="G141" i="1"/>
  <c r="G140" i="1"/>
  <c r="G139" i="1"/>
  <c r="F139" i="1"/>
  <c r="E139" i="1"/>
  <c r="G138" i="1"/>
  <c r="G137" i="1"/>
  <c r="G136" i="1"/>
  <c r="G135" i="1"/>
  <c r="G134" i="1"/>
  <c r="F134" i="1"/>
  <c r="E134" i="1"/>
  <c r="G133" i="1"/>
  <c r="G132" i="1"/>
  <c r="G131" i="1"/>
  <c r="G130" i="1"/>
  <c r="F130" i="1"/>
  <c r="E130" i="1"/>
  <c r="G129" i="1"/>
  <c r="G128" i="1"/>
  <c r="G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G121" i="1"/>
  <c r="G120" i="1"/>
  <c r="G119" i="1"/>
  <c r="F119" i="1"/>
  <c r="E119" i="1"/>
  <c r="G118" i="1"/>
  <c r="G117" i="1"/>
  <c r="G116" i="1"/>
  <c r="G115" i="1"/>
  <c r="G114" i="1"/>
  <c r="G113" i="1"/>
  <c r="F113" i="1"/>
  <c r="E113" i="1"/>
  <c r="G112" i="1"/>
  <c r="G111" i="1"/>
  <c r="G110" i="1"/>
  <c r="G109" i="1"/>
  <c r="G108" i="1"/>
  <c r="F108" i="1"/>
  <c r="E108" i="1"/>
  <c r="G107" i="1"/>
  <c r="G106" i="1"/>
  <c r="G105" i="1"/>
  <c r="G104" i="1"/>
  <c r="G103" i="1"/>
  <c r="G102" i="1"/>
  <c r="G101" i="1"/>
  <c r="F101" i="1"/>
  <c r="E101" i="1"/>
  <c r="G100" i="1"/>
  <c r="F100" i="1"/>
  <c r="E100" i="1"/>
  <c r="G99" i="1"/>
  <c r="G98" i="1"/>
  <c r="G97" i="1"/>
  <c r="G96" i="1"/>
  <c r="G95" i="1"/>
  <c r="G94" i="1"/>
  <c r="G93" i="1"/>
  <c r="G92" i="1"/>
  <c r="G91" i="1"/>
  <c r="G90" i="1"/>
  <c r="G89" i="1"/>
  <c r="G88" i="1"/>
  <c r="F88" i="1"/>
  <c r="E88" i="1"/>
  <c r="G87" i="1"/>
  <c r="F87" i="1"/>
  <c r="E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F64" i="1"/>
  <c r="E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42" i="1"/>
  <c r="E42" i="1"/>
  <c r="G41" i="1"/>
  <c r="G40" i="1"/>
  <c r="G39" i="1"/>
  <c r="G38" i="1"/>
  <c r="G37" i="1"/>
  <c r="G36" i="1"/>
  <c r="G35" i="1"/>
  <c r="G34" i="1"/>
  <c r="F34" i="1"/>
  <c r="E34" i="1"/>
  <c r="G33" i="1"/>
  <c r="F33" i="1"/>
  <c r="E33" i="1"/>
  <c r="G32" i="1"/>
  <c r="G31" i="1"/>
  <c r="G30" i="1"/>
  <c r="G29" i="1"/>
  <c r="G28" i="1"/>
  <c r="G27" i="1"/>
  <c r="G26" i="1"/>
  <c r="G25" i="1"/>
  <c r="F25" i="1"/>
  <c r="E25" i="1"/>
  <c r="G24" i="1"/>
  <c r="G23" i="1"/>
  <c r="G22" i="1"/>
  <c r="G21" i="1"/>
  <c r="G20" i="1"/>
  <c r="F20" i="1"/>
  <c r="E20" i="1"/>
  <c r="G19" i="1"/>
  <c r="G18" i="1"/>
  <c r="G17" i="1"/>
  <c r="G16" i="1"/>
  <c r="G15" i="1"/>
  <c r="G14" i="1"/>
  <c r="G13" i="1"/>
  <c r="G12" i="1"/>
  <c r="G11" i="1"/>
  <c r="G10" i="1"/>
  <c r="F10" i="1"/>
  <c r="E10" i="1"/>
  <c r="G9" i="1"/>
  <c r="F9" i="1"/>
  <c r="E9" i="1"/>
  <c r="G8" i="1"/>
  <c r="G7" i="1"/>
  <c r="F7" i="1"/>
  <c r="E7" i="1"/>
  <c r="G6" i="1"/>
  <c r="F6" i="1"/>
  <c r="E6" i="1"/>
  <c r="Q72" i="12"/>
  <c r="O72" i="12"/>
  <c r="N72" i="12"/>
  <c r="M72" i="12"/>
  <c r="K72" i="12"/>
  <c r="I72" i="12"/>
  <c r="H72" i="12"/>
  <c r="F72" i="12"/>
  <c r="E72" i="12"/>
  <c r="R71" i="12"/>
  <c r="P71" i="12"/>
  <c r="R70" i="12"/>
  <c r="P70" i="12"/>
  <c r="R69" i="12"/>
  <c r="P69" i="12"/>
  <c r="Q68" i="12"/>
  <c r="O68" i="12"/>
  <c r="N68" i="12"/>
  <c r="M68" i="12"/>
  <c r="K68" i="12"/>
  <c r="I68" i="12"/>
  <c r="H68" i="12"/>
  <c r="F68" i="12"/>
  <c r="E68" i="12"/>
  <c r="R67" i="12"/>
  <c r="P67" i="12"/>
  <c r="Q66" i="12"/>
  <c r="O66" i="12"/>
  <c r="N66" i="12"/>
  <c r="M66" i="12"/>
  <c r="K66" i="12"/>
  <c r="I66" i="12"/>
  <c r="H66" i="12"/>
  <c r="F66" i="12"/>
  <c r="E66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R63" i="12"/>
  <c r="P63" i="12"/>
  <c r="R62" i="12"/>
  <c r="P62" i="12"/>
  <c r="R61" i="12"/>
  <c r="P61" i="12"/>
  <c r="R60" i="12"/>
  <c r="P60" i="12"/>
  <c r="R59" i="12"/>
  <c r="P59" i="12"/>
  <c r="R58" i="12"/>
  <c r="P58" i="12"/>
  <c r="R57" i="12"/>
  <c r="P57" i="12"/>
  <c r="R56" i="12"/>
  <c r="P56" i="12"/>
  <c r="R55" i="12"/>
  <c r="P55" i="12"/>
  <c r="R54" i="12"/>
  <c r="P54" i="12"/>
  <c r="R53" i="12"/>
  <c r="P53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R51" i="12"/>
  <c r="P51" i="12"/>
  <c r="R50" i="12"/>
  <c r="P50" i="12"/>
  <c r="R49" i="12"/>
  <c r="P49" i="12"/>
  <c r="R48" i="12"/>
  <c r="P48" i="12"/>
  <c r="R47" i="12"/>
  <c r="P47" i="12"/>
  <c r="R46" i="12"/>
  <c r="P46" i="12"/>
  <c r="R45" i="12"/>
  <c r="P45" i="12"/>
  <c r="R44" i="12"/>
  <c r="P44" i="12"/>
  <c r="R43" i="12"/>
  <c r="P43" i="12"/>
  <c r="R42" i="12"/>
  <c r="P42" i="12"/>
  <c r="Q41" i="12"/>
  <c r="O41" i="12"/>
  <c r="N41" i="12"/>
  <c r="M41" i="12"/>
  <c r="K41" i="12"/>
  <c r="I41" i="12"/>
  <c r="H41" i="12"/>
  <c r="F41" i="12"/>
  <c r="E41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R38" i="12"/>
  <c r="P38" i="12"/>
  <c r="R37" i="12"/>
  <c r="P37" i="12"/>
  <c r="R36" i="12"/>
  <c r="P36" i="12"/>
  <c r="R35" i="12"/>
  <c r="P35" i="12"/>
  <c r="R34" i="12"/>
  <c r="P34" i="12"/>
  <c r="R33" i="12"/>
  <c r="P33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R31" i="12"/>
  <c r="P31" i="12"/>
  <c r="R30" i="12"/>
  <c r="P30" i="12"/>
  <c r="R29" i="12"/>
  <c r="P29" i="12"/>
  <c r="R28" i="12"/>
  <c r="P28" i="12"/>
  <c r="R27" i="12"/>
  <c r="P27" i="12"/>
  <c r="R26" i="12"/>
  <c r="P26" i="12"/>
  <c r="R25" i="12"/>
  <c r="P25" i="12"/>
  <c r="Q24" i="12"/>
  <c r="O24" i="12"/>
  <c r="N24" i="12"/>
  <c r="M24" i="12"/>
  <c r="L24" i="12"/>
  <c r="L41" i="12" s="1"/>
  <c r="L66" i="12" s="1"/>
  <c r="L68" i="12" s="1"/>
  <c r="L72" i="12" s="1"/>
  <c r="K24" i="12"/>
  <c r="I24" i="12"/>
  <c r="H24" i="12"/>
  <c r="F24" i="12"/>
  <c r="E24" i="12"/>
  <c r="Q23" i="12"/>
  <c r="O23" i="12"/>
  <c r="N23" i="12"/>
  <c r="M23" i="12"/>
  <c r="L23" i="12"/>
  <c r="K23" i="12"/>
  <c r="J23" i="12"/>
  <c r="J24" i="12" s="1"/>
  <c r="J41" i="12" s="1"/>
  <c r="J66" i="12" s="1"/>
  <c r="J68" i="12" s="1"/>
  <c r="J72" i="12" s="1"/>
  <c r="I23" i="12"/>
  <c r="H23" i="12"/>
  <c r="G23" i="12"/>
  <c r="G24" i="12" s="1"/>
  <c r="F23" i="12"/>
  <c r="E23" i="12"/>
  <c r="R22" i="12"/>
  <c r="P22" i="12"/>
  <c r="R21" i="12"/>
  <c r="P21" i="12"/>
  <c r="R20" i="12"/>
  <c r="P20" i="12"/>
  <c r="R19" i="12"/>
  <c r="P19" i="12"/>
  <c r="R18" i="12"/>
  <c r="P18" i="12"/>
  <c r="R17" i="12"/>
  <c r="P17" i="12"/>
  <c r="P16" i="12"/>
  <c r="R16" i="12" s="1"/>
  <c r="R15" i="12"/>
  <c r="P15" i="12"/>
  <c r="R14" i="12"/>
  <c r="P14" i="12"/>
  <c r="R13" i="12"/>
  <c r="P13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R11" i="12"/>
  <c r="P11" i="12"/>
  <c r="R10" i="12"/>
  <c r="P10" i="12"/>
  <c r="R9" i="12"/>
  <c r="P9" i="12"/>
  <c r="R8" i="12"/>
  <c r="P8" i="12"/>
  <c r="F64" i="11"/>
  <c r="G63" i="11"/>
  <c r="G62" i="11"/>
  <c r="G61" i="11"/>
  <c r="F60" i="11"/>
  <c r="G59" i="11"/>
  <c r="F58" i="11"/>
  <c r="G57" i="11"/>
  <c r="F57" i="11"/>
  <c r="E57" i="11"/>
  <c r="G56" i="11"/>
  <c r="F56" i="11"/>
  <c r="E56" i="11"/>
  <c r="G55" i="11"/>
  <c r="G54" i="11"/>
  <c r="G53" i="11"/>
  <c r="G52" i="11"/>
  <c r="G51" i="11"/>
  <c r="G50" i="11"/>
  <c r="G49" i="11"/>
  <c r="G48" i="11"/>
  <c r="F48" i="11"/>
  <c r="E48" i="11"/>
  <c r="G47" i="11"/>
  <c r="G46" i="11"/>
  <c r="G45" i="11"/>
  <c r="G44" i="11"/>
  <c r="G43" i="11"/>
  <c r="G42" i="11"/>
  <c r="F41" i="11"/>
  <c r="G40" i="11"/>
  <c r="F40" i="11"/>
  <c r="E40" i="11"/>
  <c r="G39" i="11"/>
  <c r="F39" i="11"/>
  <c r="E39" i="11"/>
  <c r="G38" i="11"/>
  <c r="G37" i="11"/>
  <c r="G36" i="11"/>
  <c r="G35" i="11"/>
  <c r="G34" i="11"/>
  <c r="G33" i="11"/>
  <c r="G32" i="11"/>
  <c r="F32" i="11"/>
  <c r="E32" i="11"/>
  <c r="G31" i="11"/>
  <c r="G30" i="11"/>
  <c r="G29" i="11"/>
  <c r="G28" i="11"/>
  <c r="G27" i="11"/>
  <c r="G26" i="11"/>
  <c r="G25" i="11"/>
  <c r="F24" i="11"/>
  <c r="F23" i="11"/>
  <c r="E23" i="11"/>
  <c r="E24" i="11" s="1"/>
  <c r="G22" i="11"/>
  <c r="G21" i="11"/>
  <c r="G20" i="11"/>
  <c r="G19" i="11"/>
  <c r="G18" i="11"/>
  <c r="G17" i="11"/>
  <c r="G16" i="11"/>
  <c r="G15" i="11"/>
  <c r="G14" i="11"/>
  <c r="G13" i="11"/>
  <c r="G12" i="11"/>
  <c r="F12" i="11"/>
  <c r="E12" i="11"/>
  <c r="G11" i="11"/>
  <c r="G10" i="11"/>
  <c r="G9" i="11"/>
  <c r="G8" i="11"/>
  <c r="G24" i="11" l="1"/>
  <c r="E41" i="11"/>
  <c r="G23" i="11"/>
  <c r="P24" i="12"/>
  <c r="R24" i="12" s="1"/>
  <c r="G41" i="12"/>
  <c r="P23" i="12"/>
  <c r="R23" i="12" s="1"/>
  <c r="E100" i="7"/>
  <c r="G87" i="7"/>
  <c r="E87" i="6"/>
  <c r="E100" i="3"/>
  <c r="E58" i="11" l="1"/>
  <c r="G41" i="11"/>
  <c r="P41" i="12"/>
  <c r="R41" i="12" s="1"/>
  <c r="G66" i="12"/>
  <c r="E101" i="7"/>
  <c r="G100" i="7"/>
  <c r="E100" i="6"/>
  <c r="G87" i="6"/>
  <c r="G100" i="3"/>
  <c r="E101" i="3"/>
  <c r="G58" i="11" l="1"/>
  <c r="E60" i="11"/>
  <c r="P66" i="12"/>
  <c r="R66" i="12" s="1"/>
  <c r="G68" i="12"/>
  <c r="E125" i="7"/>
  <c r="G101" i="7"/>
  <c r="G100" i="6"/>
  <c r="E101" i="6"/>
  <c r="G101" i="3"/>
  <c r="E125" i="3"/>
  <c r="E64" i="11" l="1"/>
  <c r="G64" i="11" s="1"/>
  <c r="G60" i="11"/>
  <c r="P68" i="12"/>
  <c r="R68" i="12" s="1"/>
  <c r="G72" i="12"/>
  <c r="P72" i="12" s="1"/>
  <c r="R72" i="12" s="1"/>
  <c r="E167" i="7"/>
  <c r="G125" i="7"/>
  <c r="G101" i="6"/>
  <c r="E125" i="6"/>
  <c r="E167" i="3"/>
  <c r="G125" i="3"/>
  <c r="G167" i="7" l="1"/>
  <c r="E169" i="7"/>
  <c r="E167" i="6"/>
  <c r="G125" i="6"/>
  <c r="E169" i="3"/>
  <c r="G167" i="3"/>
  <c r="G169" i="7" l="1"/>
  <c r="E179" i="7"/>
  <c r="G179" i="7" s="1"/>
  <c r="G167" i="6"/>
  <c r="E169" i="6"/>
  <c r="E179" i="3"/>
  <c r="G179" i="3" s="1"/>
  <c r="G169" i="3"/>
  <c r="E179" i="6" l="1"/>
  <c r="G179" i="6" s="1"/>
  <c r="G169" i="6"/>
</calcChain>
</file>

<file path=xl/sharedStrings.xml><?xml version="1.0" encoding="utf-8"?>
<sst xmlns="http://schemas.openxmlformats.org/spreadsheetml/2006/main" count="2294" uniqueCount="234">
  <si>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</si>
  <si>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  事業活動計算書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</si>
  <si>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</si>
  <si>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</si>
  <si>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</si>
  <si>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</si>
  <si>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</si>
  <si>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</si>
  <si>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</si>
  <si>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</si>
  <si>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　就労継続支援事業収益</t>
  </si>
  <si>
    <t>　　就労継続支援B型事業収益</t>
  </si>
  <si>
    <t>障害福祉サービス等事業収益</t>
  </si>
  <si>
    <t>　自立支援給付費収益</t>
  </si>
  <si>
    <t>　　介護給付費収益</t>
  </si>
  <si>
    <t>　　特例介護給付費収益</t>
  </si>
  <si>
    <t>　　訓練等給付費収益</t>
  </si>
  <si>
    <t>　　特例訓練等給付費収益</t>
  </si>
  <si>
    <t>　　地域相談支援給付費収益</t>
  </si>
  <si>
    <t>　　特例地域相談支援給付費収益</t>
  </si>
  <si>
    <t>　　計画相談支援給付費収益</t>
  </si>
  <si>
    <t>　　特例計画相談支援給付費収益</t>
  </si>
  <si>
    <t>　利用者負担金収益</t>
  </si>
  <si>
    <t>　補足給付費収益</t>
  </si>
  <si>
    <t>　　特定障害者特別給付費収益</t>
  </si>
  <si>
    <t>　　特例特定障害者特別給付費収益</t>
  </si>
  <si>
    <t>　　特定入所障害児食費等給付費収益</t>
  </si>
  <si>
    <t>　特定費用収益</t>
  </si>
  <si>
    <t>　その他の事業収益</t>
  </si>
  <si>
    <t>　　受託事業収益</t>
  </si>
  <si>
    <t>　　その他の事業収益</t>
  </si>
  <si>
    <t>　（保険等査定減）</t>
  </si>
  <si>
    <t>経常経費寄附金収益</t>
  </si>
  <si>
    <t>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</si>
  <si>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</si>
  <si>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</si>
  <si>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</si>
  <si>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</si>
  <si>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</si>
  <si>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</si>
  <si>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</si>
  <si>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</si>
  <si>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退職給付費用</t>
  </si>
  <si>
    <t>　法定福利費</t>
  </si>
  <si>
    <t>事業費</t>
  </si>
  <si>
    <t>　給食費</t>
  </si>
  <si>
    <t>　介護用品費</t>
  </si>
  <si>
    <t>　医薬品費</t>
  </si>
  <si>
    <t>　診療・療養等材料費</t>
  </si>
  <si>
    <t>　保健衛生費</t>
  </si>
  <si>
    <t>　医療費</t>
  </si>
  <si>
    <t>　被服費</t>
  </si>
  <si>
    <t>　教養娯楽費</t>
  </si>
  <si>
    <t>　日用品費</t>
  </si>
  <si>
    <t>　保育材料費</t>
  </si>
  <si>
    <t>　本人支給金</t>
  </si>
  <si>
    <t>　水道光熱費</t>
  </si>
  <si>
    <t>　燃料費</t>
  </si>
  <si>
    <t>　消耗器具備品費</t>
  </si>
  <si>
    <t>　保険料</t>
  </si>
  <si>
    <t>　賃借料</t>
  </si>
  <si>
    <t>　教育指導費</t>
  </si>
  <si>
    <t>　就職支度費</t>
  </si>
  <si>
    <t>　葬祭費</t>
  </si>
  <si>
    <t>　車輌費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</si>
  <si>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</si>
  <si>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</si>
  <si>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</si>
  <si>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</si>
  <si>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</si>
  <si>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</si>
  <si>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</si>
  <si>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</si>
  <si>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</si>
  <si>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</si>
  <si>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</si>
  <si>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</si>
  <si>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</si>
  <si>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</si>
  <si>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</si>
  <si>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</si>
  <si>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</si>
  <si>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</si>
  <si>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</si>
  <si>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就労支援事業費用</t>
  </si>
  <si>
    <t>　就労支援事業販売原価</t>
  </si>
  <si>
    <t>　　期首製品（商品）棚卸高</t>
  </si>
  <si>
    <t>　　当期就労支援事業製造原価</t>
  </si>
  <si>
    <t>　　当期就労支援事業仕入高</t>
  </si>
  <si>
    <t>　　期末製品（商品）棚卸高</t>
  </si>
  <si>
    <t>　就労支援事業販管費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</si>
  <si>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</si>
  <si>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</si>
  <si>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</si>
  <si>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</si>
  <si>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</si>
  <si>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</si>
  <si>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</si>
  <si>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</si>
  <si>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</si>
  <si>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</si>
  <si>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</si>
  <si>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</si>
  <si>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</si>
  <si>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</si>
  <si>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</si>
  <si>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</si>
  <si>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　受入研修費収益</t>
  </si>
  <si>
    <t>　利用者等外給食収益</t>
  </si>
  <si>
    <t>　為替差益</t>
  </si>
  <si>
    <t>　雑収益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</si>
  <si>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</si>
  <si>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</si>
  <si>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</si>
  <si>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</si>
  <si>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</si>
  <si>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</si>
  <si>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</si>
  <si>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　利用者等外給食費</t>
  </si>
  <si>
    <t>　為替差損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</si>
  <si>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</si>
  <si>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</si>
  <si>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</si>
  <si>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</si>
  <si>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</si>
  <si>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</si>
  <si>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</si>
  <si>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　設備資金借入金元金償還補助金収益</t>
  </si>
  <si>
    <t>　県共同募金会施設整備助成金収益</t>
  </si>
  <si>
    <t>施設整備等寄附金収益</t>
  </si>
  <si>
    <t>　施設整備等寄附金収益</t>
  </si>
  <si>
    <t>　設備資金借入金元金償還寄附金収益</t>
  </si>
  <si>
    <t>長期運営資金借入金元金償還寄附金収益</t>
  </si>
  <si>
    <t>固定資産受贈額</t>
  </si>
  <si>
    <t>　土地・建物受贈額</t>
  </si>
  <si>
    <t>　車輛運搬具受贈額</t>
  </si>
  <si>
    <t>　器具及び備品受贈額</t>
  </si>
  <si>
    <t>　その他の固定資産受贈額</t>
  </si>
  <si>
    <t>固定資産売却益</t>
  </si>
  <si>
    <t>　車輌運搬具売却益</t>
  </si>
  <si>
    <t>　器具及び備品売却益</t>
  </si>
  <si>
    <t>事業区分間繰入金収益</t>
  </si>
  <si>
    <t>拠点区分間繰入金収益</t>
  </si>
  <si>
    <t>事業区分間固定資産移管収益</t>
  </si>
  <si>
    <t>拠点区分間固定資産移管収益</t>
  </si>
  <si>
    <t>その他の特別収益</t>
  </si>
  <si>
    <t>　徴収不能引当金戻入益</t>
  </si>
  <si>
    <t>　その他の特別収益</t>
  </si>
  <si>
    <t>特別収益計（８）</t>
  </si>
  <si>
    <t>基本金組入額</t>
  </si>
  <si>
    <t>資産評価損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</si>
  <si>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</si>
  <si>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</si>
  <si>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</si>
  <si>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</si>
  <si>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</si>
  <si>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</si>
  <si>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</si>
  <si>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</si>
  <si>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</si>
  <si>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</si>
  <si>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</si>
  <si>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</si>
  <si>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</si>
  <si>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</si>
  <si>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</si>
  <si>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</si>
  <si>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</si>
  <si>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</si>
  <si>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</si>
  <si>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</si>
  <si>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</si>
  <si>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　施設充実積立金取崩額</t>
  </si>
  <si>
    <t>　設備等整備積立金取崩額</t>
  </si>
  <si>
    <t>　基盤整備積立金取崩額</t>
  </si>
  <si>
    <t>その他の積立金積立額（１６）</t>
  </si>
  <si>
    <t>　施設充実積立金積立額</t>
  </si>
  <si>
    <t>　設備等整備積立金積立額</t>
  </si>
  <si>
    <t>　基盤整備積立金積立額</t>
  </si>
  <si>
    <t>次期繰越活動増減差額（１７）＝（１３）＋（１４）＋（１５）－（１６）</t>
  </si>
  <si>
    <t>ラポール安倍川  事業活動計算書</t>
    <phoneticPr fontId="4"/>
  </si>
  <si>
    <t>（単位：円）</t>
    <phoneticPr fontId="4"/>
  </si>
  <si>
    <t>増減(A)-(B)</t>
    <phoneticPr fontId="4"/>
  </si>
  <si>
    <t>ラポール古庄  事業活動計算書</t>
    <phoneticPr fontId="4"/>
  </si>
  <si>
    <t>（単位：円）</t>
    <phoneticPr fontId="4"/>
  </si>
  <si>
    <t>増減(A)-(B)</t>
    <phoneticPr fontId="4"/>
  </si>
  <si>
    <t>ラポールたけみ  事業活動計算書</t>
    <phoneticPr fontId="4"/>
  </si>
  <si>
    <t>（単位：円）</t>
    <phoneticPr fontId="4"/>
  </si>
  <si>
    <t>増減(A)-(B)</t>
    <phoneticPr fontId="4"/>
  </si>
  <si>
    <t>ラポールあおい  事業活動計算書</t>
    <phoneticPr fontId="4"/>
  </si>
  <si>
    <t>（単位：円）</t>
    <phoneticPr fontId="4"/>
  </si>
  <si>
    <t>増減(A)-(B)</t>
    <phoneticPr fontId="4"/>
  </si>
  <si>
    <t>ラポール川原  事業活動計算書</t>
    <phoneticPr fontId="4"/>
  </si>
  <si>
    <t>（単位：円）</t>
    <phoneticPr fontId="4"/>
  </si>
  <si>
    <t>増減(A)-(B)</t>
    <phoneticPr fontId="4"/>
  </si>
  <si>
    <t>ラポール・ファーム  事業活動計算書</t>
    <phoneticPr fontId="4"/>
  </si>
  <si>
    <t>ラポール・チャクラ  事業活動計算書</t>
    <phoneticPr fontId="4"/>
  </si>
  <si>
    <t>（単位：円）</t>
    <phoneticPr fontId="4"/>
  </si>
  <si>
    <t>増減(A)-(B)</t>
    <phoneticPr fontId="4"/>
  </si>
  <si>
    <t>ラポール・タスカ  事業活動計算書</t>
    <phoneticPr fontId="4"/>
  </si>
  <si>
    <t>チャイム  事業活動計算書</t>
    <phoneticPr fontId="4"/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</si>
  <si>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</si>
  <si>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</si>
  <si>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</si>
  <si>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</si>
  <si>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（単位：円）</t>
    <phoneticPr fontId="4"/>
  </si>
  <si>
    <t>法人本部</t>
    <phoneticPr fontId="2"/>
  </si>
  <si>
    <t>ラポール安倍川</t>
    <phoneticPr fontId="2"/>
  </si>
  <si>
    <t>ラポール古庄</t>
    <phoneticPr fontId="2"/>
  </si>
  <si>
    <t>ラポールたけみ</t>
    <phoneticPr fontId="2"/>
  </si>
  <si>
    <t>ラポールあおい</t>
    <phoneticPr fontId="2"/>
  </si>
  <si>
    <t>ラポール川原</t>
    <phoneticPr fontId="2"/>
  </si>
  <si>
    <t>ラポール・ファーム</t>
    <phoneticPr fontId="2"/>
  </si>
  <si>
    <t>ラポール・チャクラ</t>
    <phoneticPr fontId="2"/>
  </si>
  <si>
    <t>ラポール・タスカ</t>
    <phoneticPr fontId="2"/>
  </si>
  <si>
    <t>チャイム</t>
    <phoneticPr fontId="2"/>
  </si>
  <si>
    <t>合計</t>
    <rPh sb="0" eb="2">
      <t>ゴウケイ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</si>
  <si>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</si>
  <si>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事業区分合計</t>
    <rPh sb="0" eb="2">
      <t>ジギョウ</t>
    </rPh>
    <rPh sb="2" eb="4">
      <t>クブン</t>
    </rPh>
    <rPh sb="4" eb="6">
      <t>ゴウケイ</t>
    </rPh>
    <phoneticPr fontId="1"/>
  </si>
  <si>
    <t>（自）平成30年4月1日  （至）平成31年3月31日</t>
    <phoneticPr fontId="4"/>
  </si>
  <si>
    <t>ラポールみなみ</t>
    <phoneticPr fontId="2"/>
  </si>
  <si>
    <t>　　補助金事業収益(公費)</t>
    <rPh sb="10" eb="11">
      <t>コウ</t>
    </rPh>
    <rPh sb="11" eb="12">
      <t>ヒ</t>
    </rPh>
    <phoneticPr fontId="2"/>
  </si>
  <si>
    <t>　　補助金事業収益(一般)</t>
    <rPh sb="10" eb="12">
      <t>イッパン</t>
    </rPh>
    <phoneticPr fontId="2"/>
  </si>
  <si>
    <t>ラポールみなみ  事業活動計算書</t>
    <phoneticPr fontId="4"/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</si>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</sst>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11" xfId="2" applyFont="1" applyFill="1" applyBorder="1">
      <alignment horizontal="left" vertical="top"/>
    </xf>
    <xf numFmtId="0" fontId="1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center" textRotation="255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49" fontId="7" fillId="0" borderId="6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workbookViewId="0">
      <selection activeCell="B1" sqref="B1"/>
    </sheetView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49" t="s">
        <v>225</v>
      </c>
      <c r="C1" s="28"/>
      <c r="D1" s="28"/>
      <c r="E1" s="28"/>
      <c r="F1" s="28"/>
      <c r="G1" s="28"/>
    </row>
    <row r="2" spans="2:7" ht="21">
      <c r="B2" s="4"/>
      <c r="C2" s="4"/>
      <c r="D2" s="4"/>
      <c r="E2" s="2"/>
      <c r="F2" s="2"/>
      <c r="G2" s="3" t="s">
        <v>201</v>
      </c>
    </row>
    <row r="3" spans="2:7" ht="21">
      <c r="B3" s="43" t="s">
        <v>202</v>
      </c>
      <c r="C3" s="43"/>
      <c r="D3" s="43"/>
      <c r="E3" s="43"/>
      <c r="F3" s="43"/>
      <c r="G3" s="43"/>
    </row>
    <row r="4" spans="2:7" ht="14.25">
      <c r="B4" s="29"/>
      <c r="C4" s="29"/>
      <c r="D4" s="29"/>
      <c r="E4" s="29"/>
      <c r="F4" s="29"/>
      <c r="G4" s="2"/>
    </row>
    <row r="5" spans="2:7" ht="21">
      <c r="B5" s="44" t="s">
        <v>219</v>
      </c>
      <c r="C5" s="44"/>
      <c r="D5" s="44"/>
      <c r="E5" s="44"/>
      <c r="F5" s="44"/>
      <c r="G5" s="44"/>
    </row>
    <row r="6" spans="2:7" ht="15.75">
      <c r="B6" s="5"/>
      <c r="C6" s="5"/>
      <c r="D6" s="5"/>
      <c r="E6" s="5"/>
      <c r="F6" s="2"/>
      <c r="G6" s="5" t="s">
        <v>2</v>
      </c>
    </row>
    <row r="7" spans="2:7" ht="14.25">
      <c r="B7" s="45" t="s">
        <v>3</v>
      </c>
      <c r="C7" s="45"/>
      <c r="D7" s="45"/>
      <c r="E7" s="6" t="s">
        <v>4</v>
      </c>
      <c r="F7" s="6" t="s">
        <v>5</v>
      </c>
      <c r="G7" s="6" t="s">
        <v>6</v>
      </c>
    </row>
    <row r="8" spans="2:7" ht="14.25">
      <c r="B8" s="40" t="s">
        <v>7</v>
      </c>
      <c r="C8" s="40" t="s">
        <v>8</v>
      </c>
      <c r="D8" s="7" t="s">
        <v>9</v>
      </c>
      <c r="E8" s="8">
        <v>50099749</v>
      </c>
      <c r="F8" s="30">
        <v>48972956</v>
      </c>
      <c r="G8" s="8">
        <f>E8-F8</f>
        <v>1126793</v>
      </c>
    </row>
    <row r="9" spans="2:7" ht="14.25">
      <c r="B9" s="41"/>
      <c r="C9" s="41"/>
      <c r="D9" s="9" t="s">
        <v>12</v>
      </c>
      <c r="E9" s="10">
        <v>346552167</v>
      </c>
      <c r="F9" s="31">
        <v>327944907</v>
      </c>
      <c r="G9" s="10">
        <f t="shared" ref="G9:G64" si="0">E9-F9</f>
        <v>18607260</v>
      </c>
    </row>
    <row r="10" spans="2:7" ht="14.25">
      <c r="B10" s="41"/>
      <c r="C10" s="41"/>
      <c r="D10" s="9" t="s">
        <v>32</v>
      </c>
      <c r="E10" s="10">
        <v>1368915</v>
      </c>
      <c r="F10" s="31">
        <v>1352553</v>
      </c>
      <c r="G10" s="10">
        <f t="shared" si="0"/>
        <v>16362</v>
      </c>
    </row>
    <row r="11" spans="2:7" ht="14.25">
      <c r="B11" s="41"/>
      <c r="C11" s="41"/>
      <c r="D11" s="9" t="s">
        <v>33</v>
      </c>
      <c r="E11" s="10">
        <v>0</v>
      </c>
      <c r="F11" s="32"/>
      <c r="G11" s="10">
        <f t="shared" si="0"/>
        <v>0</v>
      </c>
    </row>
    <row r="12" spans="2:7" ht="14.25">
      <c r="B12" s="41"/>
      <c r="C12" s="42"/>
      <c r="D12" s="11" t="s">
        <v>34</v>
      </c>
      <c r="E12" s="12">
        <f>+E8+E9+E10+E11</f>
        <v>398020831</v>
      </c>
      <c r="F12" s="33">
        <f>+F8+F9+F10+F11</f>
        <v>378270416</v>
      </c>
      <c r="G12" s="12">
        <f t="shared" si="0"/>
        <v>19750415</v>
      </c>
    </row>
    <row r="13" spans="2:7" ht="14.25">
      <c r="B13" s="41"/>
      <c r="C13" s="40" t="s">
        <v>35</v>
      </c>
      <c r="D13" s="9" t="s">
        <v>36</v>
      </c>
      <c r="E13" s="10">
        <v>275806995</v>
      </c>
      <c r="F13" s="30">
        <v>267017814</v>
      </c>
      <c r="G13" s="10">
        <f t="shared" si="0"/>
        <v>8789181</v>
      </c>
    </row>
    <row r="14" spans="2:7" ht="14.25">
      <c r="B14" s="41"/>
      <c r="C14" s="41"/>
      <c r="D14" s="9" t="s">
        <v>44</v>
      </c>
      <c r="E14" s="10">
        <v>11718742</v>
      </c>
      <c r="F14" s="31">
        <v>15220267</v>
      </c>
      <c r="G14" s="10">
        <f t="shared" si="0"/>
        <v>-3501525</v>
      </c>
    </row>
    <row r="15" spans="2:7" ht="14.25">
      <c r="B15" s="41"/>
      <c r="C15" s="41"/>
      <c r="D15" s="9" t="s">
        <v>66</v>
      </c>
      <c r="E15" s="10">
        <v>37671642</v>
      </c>
      <c r="F15" s="31">
        <v>30335138</v>
      </c>
      <c r="G15" s="10">
        <f t="shared" si="0"/>
        <v>7336504</v>
      </c>
    </row>
    <row r="16" spans="2:7" ht="14.25">
      <c r="B16" s="41"/>
      <c r="C16" s="41"/>
      <c r="D16" s="9" t="s">
        <v>84</v>
      </c>
      <c r="E16" s="10">
        <v>49092931</v>
      </c>
      <c r="F16" s="31">
        <v>47250596</v>
      </c>
      <c r="G16" s="10">
        <f t="shared" si="0"/>
        <v>1842335</v>
      </c>
    </row>
    <row r="17" spans="2:7" ht="14.25">
      <c r="B17" s="41"/>
      <c r="C17" s="41"/>
      <c r="D17" s="9" t="s">
        <v>91</v>
      </c>
      <c r="E17" s="10">
        <v>0</v>
      </c>
      <c r="F17" s="31"/>
      <c r="G17" s="10">
        <f t="shared" si="0"/>
        <v>0</v>
      </c>
    </row>
    <row r="18" spans="2:7" ht="14.25">
      <c r="B18" s="41"/>
      <c r="C18" s="41"/>
      <c r="D18" s="9" t="s">
        <v>92</v>
      </c>
      <c r="E18" s="10">
        <v>16790655</v>
      </c>
      <c r="F18" s="31">
        <v>16592142</v>
      </c>
      <c r="G18" s="10">
        <f t="shared" si="0"/>
        <v>198513</v>
      </c>
    </row>
    <row r="19" spans="2:7" ht="14.25">
      <c r="B19" s="41"/>
      <c r="C19" s="41"/>
      <c r="D19" s="9" t="s">
        <v>93</v>
      </c>
      <c r="E19" s="10">
        <v>-2357195</v>
      </c>
      <c r="F19" s="31">
        <v>-2081087</v>
      </c>
      <c r="G19" s="10">
        <f t="shared" si="0"/>
        <v>-276108</v>
      </c>
    </row>
    <row r="20" spans="2:7" ht="14.25">
      <c r="B20" s="41"/>
      <c r="C20" s="41"/>
      <c r="D20" s="9" t="s">
        <v>94</v>
      </c>
      <c r="E20" s="10">
        <v>0</v>
      </c>
      <c r="F20" s="31"/>
      <c r="G20" s="10">
        <f t="shared" si="0"/>
        <v>0</v>
      </c>
    </row>
    <row r="21" spans="2:7" ht="14.25">
      <c r="B21" s="41"/>
      <c r="C21" s="41"/>
      <c r="D21" s="9" t="s">
        <v>95</v>
      </c>
      <c r="E21" s="10">
        <v>0</v>
      </c>
      <c r="F21" s="31"/>
      <c r="G21" s="10">
        <f t="shared" si="0"/>
        <v>0</v>
      </c>
    </row>
    <row r="22" spans="2:7" ht="14.25">
      <c r="B22" s="41"/>
      <c r="C22" s="41"/>
      <c r="D22" s="9" t="s">
        <v>96</v>
      </c>
      <c r="E22" s="10">
        <v>0</v>
      </c>
      <c r="F22" s="32"/>
      <c r="G22" s="10">
        <f t="shared" si="0"/>
        <v>0</v>
      </c>
    </row>
    <row r="23" spans="2:7" ht="14.25">
      <c r="B23" s="41"/>
      <c r="C23" s="42"/>
      <c r="D23" s="11" t="s">
        <v>97</v>
      </c>
      <c r="E23" s="12">
        <f>+E13+E14+E15+E16+E17+E18+E19+E20+E21+E22</f>
        <v>388723770</v>
      </c>
      <c r="F23" s="33">
        <f>+F13+F14+F15+F16+F17+F18+F19+F20+F21+F22</f>
        <v>374334870</v>
      </c>
      <c r="G23" s="12">
        <f t="shared" si="0"/>
        <v>14388900</v>
      </c>
    </row>
    <row r="24" spans="2:7" ht="14.25">
      <c r="B24" s="42"/>
      <c r="C24" s="13" t="s">
        <v>98</v>
      </c>
      <c r="D24" s="14"/>
      <c r="E24" s="15">
        <f xml:space="preserve"> +E12 - E23</f>
        <v>9297061</v>
      </c>
      <c r="F24" s="33">
        <f xml:space="preserve"> +F12 - F23</f>
        <v>3935546</v>
      </c>
      <c r="G24" s="15">
        <f t="shared" si="0"/>
        <v>5361515</v>
      </c>
    </row>
    <row r="25" spans="2:7" ht="14.25">
      <c r="B25" s="40" t="s">
        <v>99</v>
      </c>
      <c r="C25" s="40" t="s">
        <v>8</v>
      </c>
      <c r="D25" s="9" t="s">
        <v>100</v>
      </c>
      <c r="E25" s="10">
        <v>0</v>
      </c>
      <c r="F25" s="30"/>
      <c r="G25" s="10">
        <f t="shared" si="0"/>
        <v>0</v>
      </c>
    </row>
    <row r="26" spans="2:7" ht="14.25">
      <c r="B26" s="41"/>
      <c r="C26" s="41"/>
      <c r="D26" s="9" t="s">
        <v>101</v>
      </c>
      <c r="E26" s="10">
        <v>29914</v>
      </c>
      <c r="F26" s="31">
        <v>35263</v>
      </c>
      <c r="G26" s="10">
        <f t="shared" si="0"/>
        <v>-5349</v>
      </c>
    </row>
    <row r="27" spans="2:7" ht="14.25">
      <c r="B27" s="41"/>
      <c r="C27" s="41"/>
      <c r="D27" s="9" t="s">
        <v>102</v>
      </c>
      <c r="E27" s="10">
        <v>0</v>
      </c>
      <c r="F27" s="31"/>
      <c r="G27" s="10">
        <f t="shared" si="0"/>
        <v>0</v>
      </c>
    </row>
    <row r="28" spans="2:7" ht="14.25">
      <c r="B28" s="41"/>
      <c r="C28" s="41"/>
      <c r="D28" s="9" t="s">
        <v>103</v>
      </c>
      <c r="E28" s="10">
        <v>0</v>
      </c>
      <c r="F28" s="31"/>
      <c r="G28" s="10">
        <f t="shared" si="0"/>
        <v>0</v>
      </c>
    </row>
    <row r="29" spans="2:7" ht="14.25">
      <c r="B29" s="41"/>
      <c r="C29" s="41"/>
      <c r="D29" s="9" t="s">
        <v>104</v>
      </c>
      <c r="E29" s="10">
        <v>0</v>
      </c>
      <c r="F29" s="31"/>
      <c r="G29" s="10">
        <f t="shared" si="0"/>
        <v>0</v>
      </c>
    </row>
    <row r="30" spans="2:7" ht="14.25">
      <c r="B30" s="41"/>
      <c r="C30" s="41"/>
      <c r="D30" s="9" t="s">
        <v>105</v>
      </c>
      <c r="E30" s="10">
        <v>0</v>
      </c>
      <c r="F30" s="31"/>
      <c r="G30" s="10">
        <f t="shared" si="0"/>
        <v>0</v>
      </c>
    </row>
    <row r="31" spans="2:7" ht="14.25">
      <c r="B31" s="41"/>
      <c r="C31" s="41"/>
      <c r="D31" s="9" t="s">
        <v>106</v>
      </c>
      <c r="E31" s="10">
        <v>168000</v>
      </c>
      <c r="F31" s="32">
        <v>234210</v>
      </c>
      <c r="G31" s="10">
        <f t="shared" si="0"/>
        <v>-66210</v>
      </c>
    </row>
    <row r="32" spans="2:7" ht="14.25">
      <c r="B32" s="41"/>
      <c r="C32" s="42"/>
      <c r="D32" s="11" t="s">
        <v>111</v>
      </c>
      <c r="E32" s="12">
        <f>+E25+E26+E27+E28+E29+E30+E31</f>
        <v>197914</v>
      </c>
      <c r="F32" s="33">
        <f>+F25+F26+F27+F28+F29+F30+F31</f>
        <v>269473</v>
      </c>
      <c r="G32" s="12">
        <f t="shared" si="0"/>
        <v>-71559</v>
      </c>
    </row>
    <row r="33" spans="2:7" ht="14.25">
      <c r="B33" s="41"/>
      <c r="C33" s="40" t="s">
        <v>35</v>
      </c>
      <c r="D33" s="9" t="s">
        <v>112</v>
      </c>
      <c r="E33" s="10">
        <v>853733</v>
      </c>
      <c r="F33" s="30">
        <v>970294</v>
      </c>
      <c r="G33" s="10">
        <f t="shared" si="0"/>
        <v>-116561</v>
      </c>
    </row>
    <row r="34" spans="2:7" ht="14.25">
      <c r="B34" s="41"/>
      <c r="C34" s="41"/>
      <c r="D34" s="9" t="s">
        <v>113</v>
      </c>
      <c r="E34" s="10">
        <v>0</v>
      </c>
      <c r="F34" s="31"/>
      <c r="G34" s="10">
        <f t="shared" si="0"/>
        <v>0</v>
      </c>
    </row>
    <row r="35" spans="2:7" ht="14.25">
      <c r="B35" s="41"/>
      <c r="C35" s="41"/>
      <c r="D35" s="9" t="s">
        <v>114</v>
      </c>
      <c r="E35" s="10">
        <v>0</v>
      </c>
      <c r="F35" s="31"/>
      <c r="G35" s="10">
        <f t="shared" si="0"/>
        <v>0</v>
      </c>
    </row>
    <row r="36" spans="2:7" ht="14.25">
      <c r="B36" s="41"/>
      <c r="C36" s="41"/>
      <c r="D36" s="9" t="s">
        <v>115</v>
      </c>
      <c r="E36" s="10">
        <v>0</v>
      </c>
      <c r="F36" s="31"/>
      <c r="G36" s="10">
        <f t="shared" si="0"/>
        <v>0</v>
      </c>
    </row>
    <row r="37" spans="2:7" ht="14.25">
      <c r="B37" s="41"/>
      <c r="C37" s="41"/>
      <c r="D37" s="9" t="s">
        <v>116</v>
      </c>
      <c r="E37" s="10">
        <v>0</v>
      </c>
      <c r="F37" s="31"/>
      <c r="G37" s="10">
        <f t="shared" si="0"/>
        <v>0</v>
      </c>
    </row>
    <row r="38" spans="2:7" ht="14.25">
      <c r="B38" s="41"/>
      <c r="C38" s="41"/>
      <c r="D38" s="9" t="s">
        <v>117</v>
      </c>
      <c r="E38" s="10">
        <v>0</v>
      </c>
      <c r="F38" s="32"/>
      <c r="G38" s="10">
        <f t="shared" si="0"/>
        <v>0</v>
      </c>
    </row>
    <row r="39" spans="2:7" ht="14.25">
      <c r="B39" s="41"/>
      <c r="C39" s="42"/>
      <c r="D39" s="11" t="s">
        <v>121</v>
      </c>
      <c r="E39" s="12">
        <f>+E33+E34+E35+E36+E37+E38</f>
        <v>853733</v>
      </c>
      <c r="F39" s="33">
        <f>+F33+F34+F35+F36+F37+F38</f>
        <v>970294</v>
      </c>
      <c r="G39" s="12">
        <f t="shared" si="0"/>
        <v>-116561</v>
      </c>
    </row>
    <row r="40" spans="2:7" ht="14.25">
      <c r="B40" s="42"/>
      <c r="C40" s="13" t="s">
        <v>122</v>
      </c>
      <c r="D40" s="16"/>
      <c r="E40" s="17">
        <f xml:space="preserve"> +E32 - E39</f>
        <v>-655819</v>
      </c>
      <c r="F40" s="33">
        <f xml:space="preserve"> +F32 - F39</f>
        <v>-700821</v>
      </c>
      <c r="G40" s="17">
        <f t="shared" si="0"/>
        <v>45002</v>
      </c>
    </row>
    <row r="41" spans="2:7" ht="14.25">
      <c r="B41" s="13" t="s">
        <v>123</v>
      </c>
      <c r="C41" s="18"/>
      <c r="D41" s="14"/>
      <c r="E41" s="15">
        <f xml:space="preserve"> +E24 +E40</f>
        <v>8641242</v>
      </c>
      <c r="F41" s="33">
        <f xml:space="preserve"> +F24 +F40</f>
        <v>3234725</v>
      </c>
      <c r="G41" s="15">
        <f t="shared" si="0"/>
        <v>5406517</v>
      </c>
    </row>
    <row r="42" spans="2:7" ht="14.25">
      <c r="B42" s="40" t="s">
        <v>124</v>
      </c>
      <c r="C42" s="40" t="s">
        <v>8</v>
      </c>
      <c r="D42" s="9" t="s">
        <v>125</v>
      </c>
      <c r="E42" s="10">
        <v>2644000</v>
      </c>
      <c r="F42" s="30">
        <v>3586000</v>
      </c>
      <c r="G42" s="10">
        <f t="shared" si="0"/>
        <v>-942000</v>
      </c>
    </row>
    <row r="43" spans="2:7" ht="14.25">
      <c r="B43" s="41"/>
      <c r="C43" s="41"/>
      <c r="D43" s="9" t="s">
        <v>129</v>
      </c>
      <c r="E43" s="10">
        <v>0</v>
      </c>
      <c r="F43" s="31"/>
      <c r="G43" s="10">
        <f t="shared" si="0"/>
        <v>0</v>
      </c>
    </row>
    <row r="44" spans="2:7" ht="14.25">
      <c r="B44" s="41"/>
      <c r="C44" s="41"/>
      <c r="D44" s="9" t="s">
        <v>132</v>
      </c>
      <c r="E44" s="10">
        <v>0</v>
      </c>
      <c r="F44" s="31"/>
      <c r="G44" s="10">
        <f t="shared" si="0"/>
        <v>0</v>
      </c>
    </row>
    <row r="45" spans="2:7" ht="14.25">
      <c r="B45" s="41"/>
      <c r="C45" s="41"/>
      <c r="D45" s="9" t="s">
        <v>133</v>
      </c>
      <c r="E45" s="10">
        <v>0</v>
      </c>
      <c r="F45" s="31"/>
      <c r="G45" s="10">
        <f t="shared" si="0"/>
        <v>0</v>
      </c>
    </row>
    <row r="46" spans="2:7" ht="14.25">
      <c r="B46" s="41"/>
      <c r="C46" s="41"/>
      <c r="D46" s="9" t="s">
        <v>138</v>
      </c>
      <c r="E46" s="10">
        <v>0</v>
      </c>
      <c r="F46" s="31"/>
      <c r="G46" s="10">
        <f t="shared" si="0"/>
        <v>0</v>
      </c>
    </row>
    <row r="47" spans="2:7" ht="14.25">
      <c r="B47" s="41"/>
      <c r="C47" s="41"/>
      <c r="D47" s="9" t="s">
        <v>145</v>
      </c>
      <c r="E47" s="10">
        <v>395959</v>
      </c>
      <c r="F47" s="32">
        <v>0</v>
      </c>
      <c r="G47" s="10">
        <f t="shared" si="0"/>
        <v>395959</v>
      </c>
    </row>
    <row r="48" spans="2:7" ht="14.25">
      <c r="B48" s="41"/>
      <c r="C48" s="42"/>
      <c r="D48" s="11" t="s">
        <v>148</v>
      </c>
      <c r="E48" s="12">
        <f>+E42+E43+E44+E45+E46+E47</f>
        <v>3039959</v>
      </c>
      <c r="F48" s="33">
        <f>+F42+F43+F44+F45+F46+F47</f>
        <v>3586000</v>
      </c>
      <c r="G48" s="12">
        <f t="shared" si="0"/>
        <v>-546041</v>
      </c>
    </row>
    <row r="49" spans="2:7" ht="14.25">
      <c r="B49" s="41"/>
      <c r="C49" s="40" t="s">
        <v>35</v>
      </c>
      <c r="D49" s="9" t="s">
        <v>149</v>
      </c>
      <c r="E49" s="10">
        <v>0</v>
      </c>
      <c r="F49" s="30"/>
      <c r="G49" s="10">
        <f t="shared" si="0"/>
        <v>0</v>
      </c>
    </row>
    <row r="50" spans="2:7" ht="14.25">
      <c r="B50" s="41"/>
      <c r="C50" s="41"/>
      <c r="D50" s="9" t="s">
        <v>150</v>
      </c>
      <c r="E50" s="10">
        <v>0</v>
      </c>
      <c r="F50" s="31"/>
      <c r="G50" s="10">
        <f t="shared" si="0"/>
        <v>0</v>
      </c>
    </row>
    <row r="51" spans="2:7" ht="14.25">
      <c r="B51" s="41"/>
      <c r="C51" s="41"/>
      <c r="D51" s="9" t="s">
        <v>151</v>
      </c>
      <c r="E51" s="10">
        <v>4</v>
      </c>
      <c r="F51" s="31">
        <v>5</v>
      </c>
      <c r="G51" s="10">
        <f t="shared" si="0"/>
        <v>-1</v>
      </c>
    </row>
    <row r="52" spans="2:7" ht="14.25">
      <c r="B52" s="41"/>
      <c r="C52" s="41"/>
      <c r="D52" s="9" t="s">
        <v>156</v>
      </c>
      <c r="E52" s="10">
        <v>0</v>
      </c>
      <c r="F52" s="31"/>
      <c r="G52" s="10">
        <f t="shared" si="0"/>
        <v>0</v>
      </c>
    </row>
    <row r="53" spans="2:7" ht="14.25">
      <c r="B53" s="41"/>
      <c r="C53" s="41"/>
      <c r="D53" s="9" t="s">
        <v>157</v>
      </c>
      <c r="E53" s="10">
        <v>2644000</v>
      </c>
      <c r="F53" s="31">
        <v>3586000</v>
      </c>
      <c r="G53" s="10">
        <f t="shared" si="0"/>
        <v>-942000</v>
      </c>
    </row>
    <row r="54" spans="2:7" ht="14.25">
      <c r="B54" s="41"/>
      <c r="C54" s="41"/>
      <c r="D54" s="9" t="s">
        <v>158</v>
      </c>
      <c r="E54" s="10">
        <v>0</v>
      </c>
      <c r="F54" s="31"/>
      <c r="G54" s="10">
        <f t="shared" si="0"/>
        <v>0</v>
      </c>
    </row>
    <row r="55" spans="2:7" ht="14.25">
      <c r="B55" s="41"/>
      <c r="C55" s="41"/>
      <c r="D55" s="9" t="s">
        <v>163</v>
      </c>
      <c r="E55" s="10">
        <v>395959</v>
      </c>
      <c r="F55" s="32">
        <v>0</v>
      </c>
      <c r="G55" s="10">
        <f t="shared" si="0"/>
        <v>395959</v>
      </c>
    </row>
    <row r="56" spans="2:7" ht="14.25">
      <c r="B56" s="41"/>
      <c r="C56" s="42"/>
      <c r="D56" s="11" t="s">
        <v>164</v>
      </c>
      <c r="E56" s="12">
        <f>+E49+E50+E51+E52+E53+E54+E55</f>
        <v>3039963</v>
      </c>
      <c r="F56" s="33">
        <f>+F49+F50+F51+F52+F53+F54+F55</f>
        <v>3586005</v>
      </c>
      <c r="G56" s="12">
        <f t="shared" si="0"/>
        <v>-546042</v>
      </c>
    </row>
    <row r="57" spans="2:7" ht="14.25">
      <c r="B57" s="42"/>
      <c r="C57" s="19" t="s">
        <v>165</v>
      </c>
      <c r="D57" s="20"/>
      <c r="E57" s="21">
        <f xml:space="preserve"> +E48 - E56</f>
        <v>-4</v>
      </c>
      <c r="F57" s="33">
        <f xml:space="preserve"> +F48 - F56</f>
        <v>-5</v>
      </c>
      <c r="G57" s="21">
        <f t="shared" si="0"/>
        <v>1</v>
      </c>
    </row>
    <row r="58" spans="2:7" ht="14.25">
      <c r="B58" s="13" t="s">
        <v>166</v>
      </c>
      <c r="C58" s="22"/>
      <c r="D58" s="23"/>
      <c r="E58" s="24">
        <f xml:space="preserve"> +E41 +E57</f>
        <v>8641238</v>
      </c>
      <c r="F58" s="33">
        <f xml:space="preserve"> +F41 +F57</f>
        <v>3234720</v>
      </c>
      <c r="G58" s="24">
        <f t="shared" si="0"/>
        <v>5406518</v>
      </c>
    </row>
    <row r="59" spans="2:7" ht="14.25">
      <c r="B59" s="37" t="s">
        <v>167</v>
      </c>
      <c r="C59" s="22" t="s">
        <v>168</v>
      </c>
      <c r="D59" s="23"/>
      <c r="E59" s="24">
        <v>185827924</v>
      </c>
      <c r="F59" s="33">
        <v>181143898</v>
      </c>
      <c r="G59" s="24">
        <f t="shared" si="0"/>
        <v>4684026</v>
      </c>
    </row>
    <row r="60" spans="2:7" ht="14.25">
      <c r="B60" s="38"/>
      <c r="C60" s="22" t="s">
        <v>169</v>
      </c>
      <c r="D60" s="23"/>
      <c r="E60" s="24">
        <f xml:space="preserve"> +E58 +E59</f>
        <v>194469162</v>
      </c>
      <c r="F60" s="33">
        <f xml:space="preserve"> +F58 +F59</f>
        <v>184378618</v>
      </c>
      <c r="G60" s="24">
        <f t="shared" si="0"/>
        <v>10090544</v>
      </c>
    </row>
    <row r="61" spans="2:7" ht="14.25">
      <c r="B61" s="38"/>
      <c r="C61" s="22" t="s">
        <v>170</v>
      </c>
      <c r="D61" s="23"/>
      <c r="E61" s="24">
        <v>0</v>
      </c>
      <c r="F61" s="33"/>
      <c r="G61" s="24">
        <f t="shared" si="0"/>
        <v>0</v>
      </c>
    </row>
    <row r="62" spans="2:7" ht="14.25">
      <c r="B62" s="38"/>
      <c r="C62" s="22" t="s">
        <v>171</v>
      </c>
      <c r="D62" s="23"/>
      <c r="E62" s="24">
        <v>7921833</v>
      </c>
      <c r="F62" s="33">
        <v>9400000</v>
      </c>
      <c r="G62" s="24">
        <f t="shared" si="0"/>
        <v>-1478167</v>
      </c>
    </row>
    <row r="63" spans="2:7" ht="14.25">
      <c r="B63" s="38"/>
      <c r="C63" s="22" t="s">
        <v>175</v>
      </c>
      <c r="D63" s="23"/>
      <c r="E63" s="24">
        <v>7366000</v>
      </c>
      <c r="F63" s="33">
        <v>7950694</v>
      </c>
      <c r="G63" s="24">
        <f t="shared" si="0"/>
        <v>-584694</v>
      </c>
    </row>
    <row r="64" spans="2:7" ht="14.25">
      <c r="B64" s="39"/>
      <c r="C64" s="22" t="s">
        <v>179</v>
      </c>
      <c r="D64" s="23"/>
      <c r="E64" s="24">
        <f xml:space="preserve"> +E60 +E61 +E62 - E63</f>
        <v>195024995</v>
      </c>
      <c r="F64" s="33">
        <f xml:space="preserve"> +F60 +F61 +F62 - F63</f>
        <v>185827924</v>
      </c>
      <c r="G64" s="24">
        <f t="shared" si="0"/>
        <v>9197071</v>
      </c>
    </row>
  </sheetData>
  <mergeCells count="13">
    <mergeCell ref="B3:G3"/>
    <mergeCell ref="B5:G5"/>
    <mergeCell ref="B7:D7"/>
    <mergeCell ref="B8:B24"/>
    <mergeCell ref="C8:C12"/>
    <mergeCell ref="C13:C23"/>
    <mergeCell ref="B59:B64"/>
    <mergeCell ref="B25:B40"/>
    <mergeCell ref="C25:C32"/>
    <mergeCell ref="C33:C39"/>
    <mergeCell ref="B42:B57"/>
    <mergeCell ref="C42:C48"/>
    <mergeCell ref="C49:C56"/>
  </mergeCells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229</v>
      </c>
      <c r="C1" s="1"/>
      <c r="D1" s="1"/>
      <c r="E1" s="2"/>
      <c r="F1" s="2"/>
      <c r="G1" s="3" t="s">
        <v>0</v>
      </c>
    </row>
    <row r="2" spans="2:7" ht="21">
      <c r="B2" s="43" t="s">
        <v>195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193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194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7141610</v>
      </c>
      <c r="F6" s="8">
        <f>+F7</f>
        <v>6966365</v>
      </c>
      <c r="G6" s="8">
        <f>E6-F6</f>
        <v>175245</v>
      </c>
    </row>
    <row r="7" spans="2:7" ht="14.25">
      <c r="B7" s="41"/>
      <c r="C7" s="41"/>
      <c r="D7" s="9" t="s">
        <v>10</v>
      </c>
      <c r="E7" s="10">
        <f>+E8</f>
        <v>7141610</v>
      </c>
      <c r="F7" s="10">
        <f>+F8</f>
        <v>6966365</v>
      </c>
      <c r="G7" s="10">
        <f t="shared" ref="G7:G71" si="0">E7-F7</f>
        <v>175245</v>
      </c>
    </row>
    <row r="8" spans="2:7" ht="14.25">
      <c r="B8" s="41"/>
      <c r="C8" s="41"/>
      <c r="D8" s="9" t="s">
        <v>11</v>
      </c>
      <c r="E8" s="10">
        <v>7141610</v>
      </c>
      <c r="F8" s="10">
        <v>6966365</v>
      </c>
      <c r="G8" s="10">
        <f t="shared" si="0"/>
        <v>175245</v>
      </c>
    </row>
    <row r="9" spans="2:7" ht="14.25">
      <c r="B9" s="41"/>
      <c r="C9" s="41"/>
      <c r="D9" s="9" t="s">
        <v>12</v>
      </c>
      <c r="E9" s="10">
        <f>+E10+E19+E20+E24+E25+E30</f>
        <v>41409922</v>
      </c>
      <c r="F9" s="10">
        <f>+F10+F19+F20+F24+F25+F30</f>
        <v>37660123</v>
      </c>
      <c r="G9" s="10">
        <f t="shared" si="0"/>
        <v>3749799</v>
      </c>
    </row>
    <row r="10" spans="2:7" ht="14.25">
      <c r="B10" s="41"/>
      <c r="C10" s="41"/>
      <c r="D10" s="9" t="s">
        <v>13</v>
      </c>
      <c r="E10" s="10">
        <f>+E11+E12+E13+E14+E15+E16+E17+E18</f>
        <v>41357738</v>
      </c>
      <c r="F10" s="10">
        <f>+F11+F12+F13+F14+F15+F16+F17+F18</f>
        <v>37660123</v>
      </c>
      <c r="G10" s="10">
        <f t="shared" si="0"/>
        <v>3697615</v>
      </c>
    </row>
    <row r="11" spans="2:7" ht="14.25">
      <c r="B11" s="41"/>
      <c r="C11" s="41"/>
      <c r="D11" s="9" t="s">
        <v>14</v>
      </c>
      <c r="E11" s="10"/>
      <c r="F11" s="10"/>
      <c r="G11" s="10">
        <f t="shared" si="0"/>
        <v>0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>
        <v>41357738</v>
      </c>
      <c r="F13" s="10">
        <v>37660123</v>
      </c>
      <c r="G13" s="10">
        <f t="shared" si="0"/>
        <v>3697615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/>
      <c r="F19" s="10"/>
      <c r="G19" s="10">
        <f t="shared" si="0"/>
        <v>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52184</v>
      </c>
      <c r="F25" s="10">
        <f>+F26+F27+F28+F29</f>
        <v>0</v>
      </c>
      <c r="G25" s="10">
        <f t="shared" si="0"/>
        <v>52184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>
        <v>52184</v>
      </c>
      <c r="F27" s="10">
        <v>0</v>
      </c>
      <c r="G27" s="10">
        <f t="shared" si="0"/>
        <v>52184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>
        <v>100000</v>
      </c>
      <c r="F31" s="10">
        <v>100000</v>
      </c>
      <c r="G31" s="10">
        <f t="shared" si="0"/>
        <v>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48651532</v>
      </c>
      <c r="F33" s="12">
        <f>+F6+F9+F31+F32</f>
        <v>44726488</v>
      </c>
      <c r="G33" s="12">
        <f t="shared" si="0"/>
        <v>3925044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26673881</v>
      </c>
      <c r="F34" s="10">
        <f>+F35+F36+F37+F38+F39+F40+F41</f>
        <v>24604340</v>
      </c>
      <c r="G34" s="10">
        <f t="shared" si="0"/>
        <v>2069541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16201625</v>
      </c>
      <c r="F36" s="10">
        <v>16033980</v>
      </c>
      <c r="G36" s="10">
        <f t="shared" si="0"/>
        <v>167645</v>
      </c>
    </row>
    <row r="37" spans="2:7" ht="14.25">
      <c r="B37" s="41"/>
      <c r="C37" s="41"/>
      <c r="D37" s="9" t="s">
        <v>39</v>
      </c>
      <c r="E37" s="10">
        <v>2326800</v>
      </c>
      <c r="F37" s="10">
        <v>2323000</v>
      </c>
      <c r="G37" s="10">
        <f t="shared" si="0"/>
        <v>3800</v>
      </c>
    </row>
    <row r="38" spans="2:7" ht="14.25">
      <c r="B38" s="41"/>
      <c r="C38" s="41"/>
      <c r="D38" s="9" t="s">
        <v>40</v>
      </c>
      <c r="E38" s="10">
        <v>1595800</v>
      </c>
      <c r="F38" s="10">
        <v>1532200</v>
      </c>
      <c r="G38" s="10">
        <f t="shared" si="0"/>
        <v>63600</v>
      </c>
    </row>
    <row r="39" spans="2:7" ht="14.25">
      <c r="B39" s="41"/>
      <c r="C39" s="41"/>
      <c r="D39" s="9" t="s">
        <v>41</v>
      </c>
      <c r="E39" s="10">
        <v>2963256</v>
      </c>
      <c r="F39" s="10">
        <v>1566373</v>
      </c>
      <c r="G39" s="10">
        <f t="shared" si="0"/>
        <v>1396883</v>
      </c>
    </row>
    <row r="40" spans="2:7" ht="14.25">
      <c r="B40" s="41"/>
      <c r="C40" s="41"/>
      <c r="D40" s="9" t="s">
        <v>42</v>
      </c>
      <c r="E40" s="10">
        <v>445000</v>
      </c>
      <c r="F40" s="10">
        <v>267000</v>
      </c>
      <c r="G40" s="10">
        <f t="shared" si="0"/>
        <v>178000</v>
      </c>
    </row>
    <row r="41" spans="2:7" ht="14.25">
      <c r="B41" s="41"/>
      <c r="C41" s="41"/>
      <c r="D41" s="9" t="s">
        <v>43</v>
      </c>
      <c r="E41" s="10">
        <v>3141400</v>
      </c>
      <c r="F41" s="10">
        <v>2881787</v>
      </c>
      <c r="G41" s="10">
        <f t="shared" si="0"/>
        <v>259613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824508</v>
      </c>
      <c r="F42" s="10">
        <f>+F43+F44+F45+F46+F47+F48+F49+F50+F51+F52+F53+F54+F55+F56+F57+F58+F59+F60+F61+F62+F63</f>
        <v>978705</v>
      </c>
      <c r="G42" s="10">
        <f t="shared" si="0"/>
        <v>-154197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>
        <v>3976</v>
      </c>
      <c r="F47" s="10">
        <v>0</v>
      </c>
      <c r="G47" s="10">
        <f t="shared" si="0"/>
        <v>3976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>
        <v>3550</v>
      </c>
      <c r="F49" s="10">
        <v>18661</v>
      </c>
      <c r="G49" s="10">
        <f t="shared" si="0"/>
        <v>-15111</v>
      </c>
    </row>
    <row r="50" spans="2:7" ht="14.25">
      <c r="B50" s="41"/>
      <c r="C50" s="41"/>
      <c r="D50" s="9" t="s">
        <v>52</v>
      </c>
      <c r="E50" s="10">
        <v>191240</v>
      </c>
      <c r="F50" s="10">
        <v>172548</v>
      </c>
      <c r="G50" s="10">
        <f t="shared" si="0"/>
        <v>18692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>
        <v>107636</v>
      </c>
      <c r="F54" s="10">
        <v>283072</v>
      </c>
      <c r="G54" s="10">
        <f t="shared" si="0"/>
        <v>-175436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>
        <v>191288</v>
      </c>
      <c r="F56" s="10">
        <v>168309</v>
      </c>
      <c r="G56" s="10">
        <f t="shared" si="0"/>
        <v>22979</v>
      </c>
    </row>
    <row r="57" spans="2:7" ht="14.25">
      <c r="B57" s="41"/>
      <c r="C57" s="41"/>
      <c r="D57" s="9" t="s">
        <v>59</v>
      </c>
      <c r="E57" s="10">
        <v>52490</v>
      </c>
      <c r="F57" s="10">
        <v>49040</v>
      </c>
      <c r="G57" s="10">
        <f t="shared" si="0"/>
        <v>3450</v>
      </c>
    </row>
    <row r="58" spans="2:7" ht="14.25">
      <c r="B58" s="41"/>
      <c r="C58" s="41"/>
      <c r="D58" s="9" t="s">
        <v>60</v>
      </c>
      <c r="E58" s="10"/>
      <c r="F58" s="10"/>
      <c r="G58" s="10">
        <f t="shared" si="0"/>
        <v>0</v>
      </c>
    </row>
    <row r="59" spans="2:7" ht="14.25">
      <c r="B59" s="41"/>
      <c r="C59" s="41"/>
      <c r="D59" s="9" t="s">
        <v>61</v>
      </c>
      <c r="E59" s="10">
        <v>104432</v>
      </c>
      <c r="F59" s="10">
        <v>96000</v>
      </c>
      <c r="G59" s="10">
        <f t="shared" si="0"/>
        <v>8432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>
        <v>74901</v>
      </c>
      <c r="F62" s="10">
        <v>112890</v>
      </c>
      <c r="G62" s="10">
        <f t="shared" si="0"/>
        <v>-37989</v>
      </c>
    </row>
    <row r="63" spans="2:7" ht="14.25">
      <c r="B63" s="41"/>
      <c r="C63" s="41"/>
      <c r="D63" s="9" t="s">
        <v>65</v>
      </c>
      <c r="E63" s="10">
        <v>94995</v>
      </c>
      <c r="F63" s="10">
        <v>78185</v>
      </c>
      <c r="G63" s="10">
        <f t="shared" si="0"/>
        <v>16810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2026674</v>
      </c>
      <c r="F64" s="10">
        <f>+F65+F66+F67+F68+F69+F70+F71+F72+F73+F74+F75+F76+F77+F78+F79+F80+F81+F82+F83+F84+F85+F86</f>
        <v>1800580</v>
      </c>
      <c r="G64" s="10">
        <f t="shared" si="0"/>
        <v>226094</v>
      </c>
    </row>
    <row r="65" spans="2:7" ht="14.25">
      <c r="B65" s="41"/>
      <c r="C65" s="41"/>
      <c r="D65" s="9" t="s">
        <v>67</v>
      </c>
      <c r="E65" s="10">
        <v>53640</v>
      </c>
      <c r="F65" s="10">
        <v>34880</v>
      </c>
      <c r="G65" s="10">
        <f t="shared" si="0"/>
        <v>18760</v>
      </c>
    </row>
    <row r="66" spans="2:7" ht="14.25">
      <c r="B66" s="41"/>
      <c r="C66" s="41"/>
      <c r="D66" s="9" t="s">
        <v>68</v>
      </c>
      <c r="E66" s="10">
        <v>0</v>
      </c>
      <c r="F66" s="10">
        <v>12850</v>
      </c>
      <c r="G66" s="10">
        <f t="shared" si="0"/>
        <v>-12850</v>
      </c>
    </row>
    <row r="67" spans="2:7" ht="14.25">
      <c r="B67" s="41"/>
      <c r="C67" s="41"/>
      <c r="D67" s="9" t="s">
        <v>69</v>
      </c>
      <c r="E67" s="10">
        <v>13220</v>
      </c>
      <c r="F67" s="10">
        <v>7930</v>
      </c>
      <c r="G67" s="10">
        <f t="shared" si="0"/>
        <v>5290</v>
      </c>
    </row>
    <row r="68" spans="2:7" ht="14.25">
      <c r="B68" s="41"/>
      <c r="C68" s="41"/>
      <c r="D68" s="9" t="s">
        <v>70</v>
      </c>
      <c r="E68" s="10">
        <v>110180</v>
      </c>
      <c r="F68" s="10">
        <v>53324</v>
      </c>
      <c r="G68" s="10">
        <f t="shared" si="0"/>
        <v>56856</v>
      </c>
    </row>
    <row r="69" spans="2:7" ht="14.25">
      <c r="B69" s="41"/>
      <c r="C69" s="41"/>
      <c r="D69" s="9" t="s">
        <v>71</v>
      </c>
      <c r="E69" s="10">
        <v>67209</v>
      </c>
      <c r="F69" s="10">
        <v>59136</v>
      </c>
      <c r="G69" s="10">
        <f t="shared" si="0"/>
        <v>8073</v>
      </c>
    </row>
    <row r="70" spans="2:7" ht="14.25">
      <c r="B70" s="41"/>
      <c r="C70" s="41"/>
      <c r="D70" s="9" t="s">
        <v>72</v>
      </c>
      <c r="E70" s="10">
        <v>193779</v>
      </c>
      <c r="F70" s="10">
        <v>196306</v>
      </c>
      <c r="G70" s="10">
        <f t="shared" si="0"/>
        <v>-2527</v>
      </c>
    </row>
    <row r="71" spans="2:7" ht="14.25">
      <c r="B71" s="41"/>
      <c r="C71" s="41"/>
      <c r="D71" s="9" t="s">
        <v>56</v>
      </c>
      <c r="E71" s="10">
        <v>37818</v>
      </c>
      <c r="F71" s="10">
        <v>99458</v>
      </c>
      <c r="G71" s="10">
        <f t="shared" si="0"/>
        <v>-61640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103377</v>
      </c>
      <c r="F73" s="10">
        <v>32400</v>
      </c>
      <c r="G73" s="10">
        <f t="shared" si="1"/>
        <v>70977</v>
      </c>
    </row>
    <row r="74" spans="2:7" ht="14.25">
      <c r="B74" s="41"/>
      <c r="C74" s="41"/>
      <c r="D74" s="9" t="s">
        <v>74</v>
      </c>
      <c r="E74" s="10">
        <v>211206</v>
      </c>
      <c r="F74" s="10">
        <v>204141</v>
      </c>
      <c r="G74" s="10">
        <f t="shared" si="1"/>
        <v>7065</v>
      </c>
    </row>
    <row r="75" spans="2:7" ht="14.25">
      <c r="B75" s="41"/>
      <c r="C75" s="41"/>
      <c r="D75" s="9" t="s">
        <v>75</v>
      </c>
      <c r="E75" s="10">
        <v>4153</v>
      </c>
      <c r="F75" s="10">
        <v>6258</v>
      </c>
      <c r="G75" s="10">
        <f t="shared" si="1"/>
        <v>-2105</v>
      </c>
    </row>
    <row r="76" spans="2:7" ht="14.25">
      <c r="B76" s="41"/>
      <c r="C76" s="41"/>
      <c r="D76" s="9" t="s">
        <v>76</v>
      </c>
      <c r="E76" s="10"/>
      <c r="F76" s="10"/>
      <c r="G76" s="10">
        <f t="shared" si="1"/>
        <v>0</v>
      </c>
    </row>
    <row r="77" spans="2:7" ht="14.25">
      <c r="B77" s="41"/>
      <c r="C77" s="41"/>
      <c r="D77" s="9" t="s">
        <v>77</v>
      </c>
      <c r="E77" s="10">
        <v>139104</v>
      </c>
      <c r="F77" s="10">
        <v>140868</v>
      </c>
      <c r="G77" s="10">
        <f t="shared" si="1"/>
        <v>-1764</v>
      </c>
    </row>
    <row r="78" spans="2:7" ht="14.25">
      <c r="B78" s="41"/>
      <c r="C78" s="41"/>
      <c r="D78" s="9" t="s">
        <v>78</v>
      </c>
      <c r="E78" s="10">
        <v>6344</v>
      </c>
      <c r="F78" s="10">
        <v>4616</v>
      </c>
      <c r="G78" s="10">
        <f t="shared" si="1"/>
        <v>1728</v>
      </c>
    </row>
    <row r="79" spans="2:7" ht="14.25">
      <c r="B79" s="41"/>
      <c r="C79" s="41"/>
      <c r="D79" s="9" t="s">
        <v>59</v>
      </c>
      <c r="E79" s="10">
        <v>198809</v>
      </c>
      <c r="F79" s="10">
        <v>139236</v>
      </c>
      <c r="G79" s="10">
        <f t="shared" si="1"/>
        <v>59573</v>
      </c>
    </row>
    <row r="80" spans="2:7" ht="14.25">
      <c r="B80" s="41"/>
      <c r="C80" s="41"/>
      <c r="D80" s="9" t="s">
        <v>60</v>
      </c>
      <c r="E80" s="10">
        <v>121752</v>
      </c>
      <c r="F80" s="10">
        <v>104940</v>
      </c>
      <c r="G80" s="10">
        <f t="shared" si="1"/>
        <v>16812</v>
      </c>
    </row>
    <row r="81" spans="2:7" ht="14.25">
      <c r="B81" s="41"/>
      <c r="C81" s="41"/>
      <c r="D81" s="9" t="s">
        <v>79</v>
      </c>
      <c r="E81" s="10">
        <v>360000</v>
      </c>
      <c r="F81" s="10">
        <v>360000</v>
      </c>
      <c r="G81" s="10">
        <f t="shared" si="1"/>
        <v>0</v>
      </c>
    </row>
    <row r="82" spans="2:7" ht="14.25">
      <c r="B82" s="41"/>
      <c r="C82" s="41"/>
      <c r="D82" s="9" t="s">
        <v>80</v>
      </c>
      <c r="E82" s="10">
        <v>209165</v>
      </c>
      <c r="F82" s="10">
        <v>193585</v>
      </c>
      <c r="G82" s="10">
        <f t="shared" si="1"/>
        <v>15580</v>
      </c>
    </row>
    <row r="83" spans="2:7" ht="14.25">
      <c r="B83" s="41"/>
      <c r="C83" s="41"/>
      <c r="D83" s="9" t="s">
        <v>81</v>
      </c>
      <c r="E83" s="10">
        <v>87142</v>
      </c>
      <c r="F83" s="10">
        <v>60682</v>
      </c>
      <c r="G83" s="10">
        <f t="shared" si="1"/>
        <v>26460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76400</v>
      </c>
      <c r="F85" s="10">
        <v>62500</v>
      </c>
      <c r="G85" s="10">
        <f t="shared" si="1"/>
        <v>13900</v>
      </c>
    </row>
    <row r="86" spans="2:7" ht="14.25">
      <c r="B86" s="41"/>
      <c r="C86" s="41"/>
      <c r="D86" s="9" t="s">
        <v>65</v>
      </c>
      <c r="E86" s="10">
        <v>33376</v>
      </c>
      <c r="F86" s="10">
        <v>27470</v>
      </c>
      <c r="G86" s="10">
        <f t="shared" si="1"/>
        <v>5906</v>
      </c>
    </row>
    <row r="87" spans="2:7" ht="14.25">
      <c r="B87" s="41"/>
      <c r="C87" s="41"/>
      <c r="D87" s="9" t="s">
        <v>84</v>
      </c>
      <c r="E87" s="10">
        <f>+E88+E93</f>
        <v>6687023</v>
      </c>
      <c r="F87" s="10">
        <f>+F88+F93</f>
        <v>6387155</v>
      </c>
      <c r="G87" s="10">
        <f t="shared" si="1"/>
        <v>299868</v>
      </c>
    </row>
    <row r="88" spans="2:7" ht="14.25">
      <c r="B88" s="41"/>
      <c r="C88" s="41"/>
      <c r="D88" s="9" t="s">
        <v>85</v>
      </c>
      <c r="E88" s="10">
        <f>+E89+E90+E91-E92</f>
        <v>6687023</v>
      </c>
      <c r="F88" s="10">
        <f>+F89+F90+F91-F92</f>
        <v>6387155</v>
      </c>
      <c r="G88" s="10">
        <f t="shared" si="1"/>
        <v>299868</v>
      </c>
    </row>
    <row r="89" spans="2:7" ht="14.25">
      <c r="B89" s="41"/>
      <c r="C89" s="41"/>
      <c r="D89" s="9" t="s">
        <v>86</v>
      </c>
      <c r="E89" s="10">
        <v>71512</v>
      </c>
      <c r="F89" s="10">
        <v>37940</v>
      </c>
      <c r="G89" s="10">
        <f t="shared" si="1"/>
        <v>33572</v>
      </c>
    </row>
    <row r="90" spans="2:7" ht="14.25">
      <c r="B90" s="41"/>
      <c r="C90" s="41"/>
      <c r="D90" s="9" t="s">
        <v>87</v>
      </c>
      <c r="E90" s="10">
        <v>6727917</v>
      </c>
      <c r="F90" s="10">
        <v>6420727</v>
      </c>
      <c r="G90" s="10">
        <f t="shared" si="1"/>
        <v>307190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>
        <v>112406</v>
      </c>
      <c r="F92" s="10">
        <v>71512</v>
      </c>
      <c r="G92" s="10">
        <f t="shared" si="1"/>
        <v>40894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2058312</v>
      </c>
      <c r="F95" s="10">
        <v>1925321</v>
      </c>
      <c r="G95" s="10">
        <f t="shared" si="1"/>
        <v>132991</v>
      </c>
    </row>
    <row r="96" spans="2:7" ht="14.25">
      <c r="B96" s="41"/>
      <c r="C96" s="41"/>
      <c r="D96" s="9" t="s">
        <v>93</v>
      </c>
      <c r="E96" s="10">
        <v>-286520</v>
      </c>
      <c r="F96" s="10">
        <v>-145270</v>
      </c>
      <c r="G96" s="10">
        <f t="shared" si="1"/>
        <v>-141250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37983878</v>
      </c>
      <c r="F100" s="12">
        <f>+F34+F42+F64+F87+F94+F95+F96+F97+F98+F99</f>
        <v>35550831</v>
      </c>
      <c r="G100" s="12">
        <f t="shared" si="1"/>
        <v>2433047</v>
      </c>
    </row>
    <row r="101" spans="2:7" ht="14.25">
      <c r="B101" s="42"/>
      <c r="C101" s="13" t="s">
        <v>98</v>
      </c>
      <c r="D101" s="14"/>
      <c r="E101" s="15">
        <f xml:space="preserve"> +E33 - E100</f>
        <v>10667654</v>
      </c>
      <c r="F101" s="15">
        <f xml:space="preserve"> +F33 - F100</f>
        <v>9175657</v>
      </c>
      <c r="G101" s="15">
        <f t="shared" si="1"/>
        <v>1491997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126</v>
      </c>
      <c r="F103" s="10">
        <v>236</v>
      </c>
      <c r="G103" s="10">
        <f t="shared" si="1"/>
        <v>-110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20000</v>
      </c>
      <c r="F108" s="10">
        <f>+F109+F110+F111+F112</f>
        <v>30000</v>
      </c>
      <c r="G108" s="10">
        <f t="shared" si="1"/>
        <v>-10000</v>
      </c>
    </row>
    <row r="109" spans="2:7" ht="14.25">
      <c r="B109" s="41"/>
      <c r="C109" s="41"/>
      <c r="D109" s="9" t="s">
        <v>107</v>
      </c>
      <c r="E109" s="10">
        <v>20000</v>
      </c>
      <c r="F109" s="10">
        <v>30000</v>
      </c>
      <c r="G109" s="10">
        <f t="shared" si="1"/>
        <v>-10000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/>
      <c r="F112" s="10"/>
      <c r="G112" s="10">
        <f t="shared" si="1"/>
        <v>0</v>
      </c>
    </row>
    <row r="113" spans="2:7" ht="14.25">
      <c r="B113" s="41"/>
      <c r="C113" s="42"/>
      <c r="D113" s="11" t="s">
        <v>111</v>
      </c>
      <c r="E113" s="12">
        <f>+E102+E103+E104+E105+E106+E107+E108</f>
        <v>20126</v>
      </c>
      <c r="F113" s="12">
        <f>+F102+F103+F104+F105+F106+F107+F108</f>
        <v>30236</v>
      </c>
      <c r="G113" s="12">
        <f t="shared" si="1"/>
        <v>-10110</v>
      </c>
    </row>
    <row r="114" spans="2:7" ht="14.25">
      <c r="B114" s="41"/>
      <c r="C114" s="40" t="s">
        <v>35</v>
      </c>
      <c r="D114" s="9" t="s">
        <v>112</v>
      </c>
      <c r="E114" s="10"/>
      <c r="F114" s="10"/>
      <c r="G114" s="10">
        <f t="shared" si="1"/>
        <v>0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0</v>
      </c>
      <c r="F123" s="12">
        <f>+F114+F115+F116+F117+F118+F119</f>
        <v>0</v>
      </c>
      <c r="G123" s="12">
        <f t="shared" si="1"/>
        <v>0</v>
      </c>
    </row>
    <row r="124" spans="2:7" ht="14.25">
      <c r="B124" s="42"/>
      <c r="C124" s="13" t="s">
        <v>122</v>
      </c>
      <c r="D124" s="16"/>
      <c r="E124" s="17">
        <f xml:space="preserve"> +E113 - E123</f>
        <v>20126</v>
      </c>
      <c r="F124" s="17">
        <f xml:space="preserve"> +F113 - F123</f>
        <v>30236</v>
      </c>
      <c r="G124" s="17">
        <f t="shared" si="1"/>
        <v>-10110</v>
      </c>
    </row>
    <row r="125" spans="2:7" ht="14.25">
      <c r="B125" s="13" t="s">
        <v>123</v>
      </c>
      <c r="C125" s="18"/>
      <c r="D125" s="14"/>
      <c r="E125" s="15">
        <f xml:space="preserve"> +E101 +E124</f>
        <v>10687780</v>
      </c>
      <c r="F125" s="15">
        <f xml:space="preserve"> +F101 +F124</f>
        <v>9205893</v>
      </c>
      <c r="G125" s="15">
        <f t="shared" si="1"/>
        <v>1481887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830000</v>
      </c>
      <c r="F126" s="10">
        <f>+F127+F128+F129</f>
        <v>0</v>
      </c>
      <c r="G126" s="10">
        <f t="shared" si="1"/>
        <v>830000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>
        <v>830000</v>
      </c>
      <c r="F129" s="10">
        <v>0</v>
      </c>
      <c r="G129" s="10">
        <f t="shared" si="1"/>
        <v>830000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/>
      <c r="F143" s="10"/>
      <c r="G143" s="10">
        <f t="shared" si="2"/>
        <v>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830000</v>
      </c>
      <c r="F149" s="12">
        <f>+F126+F130+F133+F134+F139+F142+F143+F144+F145+F146</f>
        <v>0</v>
      </c>
      <c r="G149" s="12">
        <f t="shared" si="2"/>
        <v>830000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1</v>
      </c>
      <c r="F152" s="10">
        <f>+F153+F154+F155+F156</f>
        <v>0</v>
      </c>
      <c r="G152" s="10">
        <f t="shared" si="2"/>
        <v>1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/>
      <c r="F154" s="10"/>
      <c r="G154" s="10">
        <f t="shared" si="2"/>
        <v>0</v>
      </c>
    </row>
    <row r="155" spans="2:7" ht="14.25">
      <c r="B155" s="41"/>
      <c r="C155" s="41"/>
      <c r="D155" s="9" t="s">
        <v>154</v>
      </c>
      <c r="E155" s="10">
        <v>1</v>
      </c>
      <c r="F155" s="10">
        <v>0</v>
      </c>
      <c r="G155" s="10">
        <f t="shared" si="2"/>
        <v>1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>
        <v>830000</v>
      </c>
      <c r="F158" s="10">
        <v>0</v>
      </c>
      <c r="G158" s="10">
        <f t="shared" si="2"/>
        <v>830000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>
        <v>12092000</v>
      </c>
      <c r="F161" s="10">
        <v>10394000</v>
      </c>
      <c r="G161" s="10">
        <f t="shared" si="2"/>
        <v>1698000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12922001</v>
      </c>
      <c r="F165" s="12">
        <f>+F150+F151+F152+F157+F158+F159+F160+F161+F162+F163+F164</f>
        <v>10394000</v>
      </c>
      <c r="G165" s="12">
        <f t="shared" si="2"/>
        <v>2528001</v>
      </c>
    </row>
    <row r="166" spans="2:7" ht="14.25">
      <c r="B166" s="42"/>
      <c r="C166" s="19" t="s">
        <v>165</v>
      </c>
      <c r="D166" s="20"/>
      <c r="E166" s="21">
        <f xml:space="preserve"> +E149 - E165</f>
        <v>-12092001</v>
      </c>
      <c r="F166" s="21">
        <f xml:space="preserve"> +F149 - F165</f>
        <v>-10394000</v>
      </c>
      <c r="G166" s="21">
        <f t="shared" si="2"/>
        <v>-1698001</v>
      </c>
    </row>
    <row r="167" spans="2:7" ht="14.25">
      <c r="B167" s="13" t="s">
        <v>166</v>
      </c>
      <c r="C167" s="22"/>
      <c r="D167" s="23"/>
      <c r="E167" s="24">
        <f xml:space="preserve"> +E125 +E166</f>
        <v>-1404221</v>
      </c>
      <c r="F167" s="24">
        <f xml:space="preserve"> +F125 +F166</f>
        <v>-1188107</v>
      </c>
      <c r="G167" s="24">
        <f t="shared" si="2"/>
        <v>-216114</v>
      </c>
    </row>
    <row r="168" spans="2:7" ht="14.25">
      <c r="B168" s="37" t="s">
        <v>167</v>
      </c>
      <c r="C168" s="22" t="s">
        <v>168</v>
      </c>
      <c r="D168" s="23"/>
      <c r="E168" s="24">
        <v>-4835172</v>
      </c>
      <c r="F168" s="24">
        <v>-3147065</v>
      </c>
      <c r="G168" s="24">
        <f t="shared" si="2"/>
        <v>-1688107</v>
      </c>
    </row>
    <row r="169" spans="2:7" ht="14.25">
      <c r="B169" s="38"/>
      <c r="C169" s="22" t="s">
        <v>169</v>
      </c>
      <c r="D169" s="23"/>
      <c r="E169" s="24">
        <f xml:space="preserve"> +E167 +E168</f>
        <v>-6239393</v>
      </c>
      <c r="F169" s="24">
        <f xml:space="preserve"> +F167 +F168</f>
        <v>-4335172</v>
      </c>
      <c r="G169" s="24">
        <f t="shared" si="2"/>
        <v>-1904221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500000</v>
      </c>
      <c r="F171" s="24">
        <f>+F172+F173+F174</f>
        <v>0</v>
      </c>
      <c r="G171" s="24">
        <f t="shared" si="2"/>
        <v>500000</v>
      </c>
    </row>
    <row r="172" spans="2:7" ht="14.25">
      <c r="B172" s="38"/>
      <c r="C172" s="25" t="s">
        <v>172</v>
      </c>
      <c r="D172" s="20"/>
      <c r="E172" s="21">
        <v>500000</v>
      </c>
      <c r="F172" s="21">
        <v>0</v>
      </c>
      <c r="G172" s="21">
        <f t="shared" si="2"/>
        <v>500000</v>
      </c>
    </row>
    <row r="173" spans="2:7" ht="14.25">
      <c r="B173" s="38"/>
      <c r="C173" s="25" t="s">
        <v>173</v>
      </c>
      <c r="D173" s="20"/>
      <c r="E173" s="21">
        <v>0</v>
      </c>
      <c r="F173" s="21">
        <v>0</v>
      </c>
      <c r="G173" s="21">
        <f t="shared" si="2"/>
        <v>0</v>
      </c>
    </row>
    <row r="174" spans="2:7" ht="14.25">
      <c r="B174" s="38"/>
      <c r="C174" s="25" t="s">
        <v>174</v>
      </c>
      <c r="D174" s="20"/>
      <c r="E174" s="21">
        <v>0</v>
      </c>
      <c r="F174" s="21">
        <v>0</v>
      </c>
      <c r="G174" s="21">
        <f t="shared" si="2"/>
        <v>0</v>
      </c>
    </row>
    <row r="175" spans="2:7" ht="14.25">
      <c r="B175" s="38"/>
      <c r="C175" s="22" t="s">
        <v>175</v>
      </c>
      <c r="D175" s="23"/>
      <c r="E175" s="24">
        <f>+E176+E177+E178</f>
        <v>500000</v>
      </c>
      <c r="F175" s="24">
        <f>+F176+F177+F178</f>
        <v>500000</v>
      </c>
      <c r="G175" s="24">
        <f t="shared" si="2"/>
        <v>0</v>
      </c>
    </row>
    <row r="176" spans="2:7" ht="14.25">
      <c r="B176" s="38"/>
      <c r="C176" s="25" t="s">
        <v>176</v>
      </c>
      <c r="D176" s="20"/>
      <c r="E176" s="21">
        <v>0</v>
      </c>
      <c r="F176" s="21">
        <v>500000</v>
      </c>
      <c r="G176" s="21">
        <f t="shared" si="2"/>
        <v>-500000</v>
      </c>
    </row>
    <row r="177" spans="2:7" ht="14.25">
      <c r="B177" s="38"/>
      <c r="C177" s="25" t="s">
        <v>177</v>
      </c>
      <c r="D177" s="20"/>
      <c r="E177" s="21">
        <v>500000</v>
      </c>
      <c r="F177" s="21">
        <v>0</v>
      </c>
      <c r="G177" s="21">
        <f t="shared" si="2"/>
        <v>500000</v>
      </c>
    </row>
    <row r="178" spans="2:7" ht="14.25">
      <c r="B178" s="38"/>
      <c r="C178" s="25" t="s">
        <v>178</v>
      </c>
      <c r="D178" s="20"/>
      <c r="E178" s="21">
        <v>0</v>
      </c>
      <c r="F178" s="21">
        <v>0</v>
      </c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-6239393</v>
      </c>
      <c r="F179" s="24">
        <f xml:space="preserve"> +F169 +F170 +F171 - F175</f>
        <v>-4835172</v>
      </c>
      <c r="G179" s="24">
        <f t="shared" si="2"/>
        <v>-1404221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231</v>
      </c>
      <c r="C1" s="1"/>
      <c r="D1" s="1"/>
      <c r="E1" s="2"/>
      <c r="F1" s="2"/>
      <c r="G1" s="3" t="s">
        <v>0</v>
      </c>
    </row>
    <row r="2" spans="2:7" ht="21">
      <c r="B2" s="43" t="s">
        <v>196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197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198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2938341</v>
      </c>
      <c r="F6" s="8">
        <f>+F7</f>
        <v>2926675</v>
      </c>
      <c r="G6" s="8">
        <f>E6-F6</f>
        <v>11666</v>
      </c>
    </row>
    <row r="7" spans="2:7" ht="14.25">
      <c r="B7" s="41"/>
      <c r="C7" s="41"/>
      <c r="D7" s="9" t="s">
        <v>10</v>
      </c>
      <c r="E7" s="10">
        <f>+E8</f>
        <v>2938341</v>
      </c>
      <c r="F7" s="10">
        <f>+F8</f>
        <v>2926675</v>
      </c>
      <c r="G7" s="10">
        <f t="shared" ref="G7:G71" si="0">E7-F7</f>
        <v>11666</v>
      </c>
    </row>
    <row r="8" spans="2:7" ht="14.25">
      <c r="B8" s="41"/>
      <c r="C8" s="41"/>
      <c r="D8" s="9" t="s">
        <v>11</v>
      </c>
      <c r="E8" s="10">
        <v>2938341</v>
      </c>
      <c r="F8" s="10">
        <v>2926675</v>
      </c>
      <c r="G8" s="10">
        <f t="shared" si="0"/>
        <v>11666</v>
      </c>
    </row>
    <row r="9" spans="2:7" ht="14.25">
      <c r="B9" s="41"/>
      <c r="C9" s="41"/>
      <c r="D9" s="9" t="s">
        <v>12</v>
      </c>
      <c r="E9" s="10">
        <f>+E10+E19+E20+E24+E25+E30</f>
        <v>32463901</v>
      </c>
      <c r="F9" s="10">
        <f>+F10+F19+F20+F24+F25+F30</f>
        <v>32438427</v>
      </c>
      <c r="G9" s="10">
        <f t="shared" si="0"/>
        <v>25474</v>
      </c>
    </row>
    <row r="10" spans="2:7" ht="14.25">
      <c r="B10" s="41"/>
      <c r="C10" s="41"/>
      <c r="D10" s="9" t="s">
        <v>13</v>
      </c>
      <c r="E10" s="10">
        <f>+E11+E12+E13+E14+E15+E16+E17+E18</f>
        <v>32463901</v>
      </c>
      <c r="F10" s="10">
        <f>+F11+F12+F13+F14+F15+F16+F17+F18</f>
        <v>32278427</v>
      </c>
      <c r="G10" s="10">
        <f t="shared" si="0"/>
        <v>185474</v>
      </c>
    </row>
    <row r="11" spans="2:7" ht="14.25">
      <c r="B11" s="41"/>
      <c r="C11" s="41"/>
      <c r="D11" s="9" t="s">
        <v>14</v>
      </c>
      <c r="E11" s="10"/>
      <c r="F11" s="10"/>
      <c r="G11" s="10">
        <f t="shared" si="0"/>
        <v>0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>
        <v>32463901</v>
      </c>
      <c r="F13" s="10">
        <v>32278427</v>
      </c>
      <c r="G13" s="10">
        <f t="shared" si="0"/>
        <v>185474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/>
      <c r="F19" s="10"/>
      <c r="G19" s="10">
        <f t="shared" si="0"/>
        <v>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0</v>
      </c>
      <c r="F25" s="10">
        <f>+F26+F27+F28+F29</f>
        <v>160000</v>
      </c>
      <c r="G25" s="10">
        <f t="shared" si="0"/>
        <v>-160000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>
        <v>0</v>
      </c>
      <c r="F27" s="10">
        <v>160000</v>
      </c>
      <c r="G27" s="10">
        <f t="shared" si="0"/>
        <v>-160000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>
        <v>30000</v>
      </c>
      <c r="F31" s="10">
        <v>60000</v>
      </c>
      <c r="G31" s="10">
        <f t="shared" si="0"/>
        <v>-30000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35432242</v>
      </c>
      <c r="F33" s="12">
        <f>+F6+F9+F31+F32</f>
        <v>35425102</v>
      </c>
      <c r="G33" s="12">
        <f t="shared" si="0"/>
        <v>7140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24889974</v>
      </c>
      <c r="F34" s="10">
        <f>+F35+F36+F37+F38+F39+F40+F41</f>
        <v>23540773</v>
      </c>
      <c r="G34" s="10">
        <f t="shared" si="0"/>
        <v>1349201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16593741</v>
      </c>
      <c r="F36" s="10">
        <v>16144542</v>
      </c>
      <c r="G36" s="10">
        <f t="shared" si="0"/>
        <v>449199</v>
      </c>
    </row>
    <row r="37" spans="2:7" ht="14.25">
      <c r="B37" s="41"/>
      <c r="C37" s="41"/>
      <c r="D37" s="9" t="s">
        <v>39</v>
      </c>
      <c r="E37" s="10">
        <v>2350400</v>
      </c>
      <c r="F37" s="10">
        <v>2266900</v>
      </c>
      <c r="G37" s="10">
        <f t="shared" si="0"/>
        <v>83500</v>
      </c>
    </row>
    <row r="38" spans="2:7" ht="14.25">
      <c r="B38" s="41"/>
      <c r="C38" s="41"/>
      <c r="D38" s="9" t="s">
        <v>40</v>
      </c>
      <c r="E38" s="10">
        <v>1259200</v>
      </c>
      <c r="F38" s="10">
        <v>1399700</v>
      </c>
      <c r="G38" s="10">
        <f t="shared" si="0"/>
        <v>-140500</v>
      </c>
    </row>
    <row r="39" spans="2:7" ht="14.25">
      <c r="B39" s="41"/>
      <c r="C39" s="41"/>
      <c r="D39" s="9" t="s">
        <v>41</v>
      </c>
      <c r="E39" s="10">
        <v>1350024</v>
      </c>
      <c r="F39" s="10">
        <v>578830</v>
      </c>
      <c r="G39" s="10">
        <f t="shared" si="0"/>
        <v>771194</v>
      </c>
    </row>
    <row r="40" spans="2:7" ht="14.25">
      <c r="B40" s="41"/>
      <c r="C40" s="41"/>
      <c r="D40" s="9" t="s">
        <v>42</v>
      </c>
      <c r="E40" s="10">
        <v>222500</v>
      </c>
      <c r="F40" s="10">
        <v>222500</v>
      </c>
      <c r="G40" s="10">
        <f t="shared" si="0"/>
        <v>0</v>
      </c>
    </row>
    <row r="41" spans="2:7" ht="14.25">
      <c r="B41" s="41"/>
      <c r="C41" s="41"/>
      <c r="D41" s="9" t="s">
        <v>43</v>
      </c>
      <c r="E41" s="10">
        <v>3114109</v>
      </c>
      <c r="F41" s="10">
        <v>2928301</v>
      </c>
      <c r="G41" s="10">
        <f t="shared" si="0"/>
        <v>185808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1037252</v>
      </c>
      <c r="F42" s="10">
        <f>+F43+F44+F45+F46+F47+F48+F49+F50+F51+F52+F53+F54+F55+F56+F57+F58+F59+F60+F61+F62+F63</f>
        <v>1109196</v>
      </c>
      <c r="G42" s="10">
        <f t="shared" si="0"/>
        <v>-71944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>
        <v>3708</v>
      </c>
      <c r="F47" s="10">
        <v>1196</v>
      </c>
      <c r="G47" s="10">
        <f t="shared" si="0"/>
        <v>2512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>
        <v>0</v>
      </c>
      <c r="F49" s="10">
        <v>1230</v>
      </c>
      <c r="G49" s="10">
        <f t="shared" si="0"/>
        <v>-1230</v>
      </c>
    </row>
    <row r="50" spans="2:7" ht="14.25">
      <c r="B50" s="41"/>
      <c r="C50" s="41"/>
      <c r="D50" s="9" t="s">
        <v>52</v>
      </c>
      <c r="E50" s="10">
        <v>198588</v>
      </c>
      <c r="F50" s="10">
        <v>231072</v>
      </c>
      <c r="G50" s="10">
        <f t="shared" si="0"/>
        <v>-32484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>
        <v>280000</v>
      </c>
      <c r="F54" s="10">
        <v>330000</v>
      </c>
      <c r="G54" s="10">
        <f t="shared" si="0"/>
        <v>-50000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>
        <v>145229</v>
      </c>
      <c r="F56" s="10">
        <v>174696</v>
      </c>
      <c r="G56" s="10">
        <f t="shared" si="0"/>
        <v>-29467</v>
      </c>
    </row>
    <row r="57" spans="2:7" ht="14.25">
      <c r="B57" s="41"/>
      <c r="C57" s="41"/>
      <c r="D57" s="9" t="s">
        <v>59</v>
      </c>
      <c r="E57" s="10">
        <v>52490</v>
      </c>
      <c r="F57" s="10">
        <v>49040</v>
      </c>
      <c r="G57" s="10">
        <f t="shared" si="0"/>
        <v>3450</v>
      </c>
    </row>
    <row r="58" spans="2:7" ht="14.25">
      <c r="B58" s="41"/>
      <c r="C58" s="41"/>
      <c r="D58" s="9" t="s">
        <v>60</v>
      </c>
      <c r="E58" s="10"/>
      <c r="F58" s="10"/>
      <c r="G58" s="10">
        <f t="shared" si="0"/>
        <v>0</v>
      </c>
    </row>
    <row r="59" spans="2:7" ht="14.25">
      <c r="B59" s="41"/>
      <c r="C59" s="41"/>
      <c r="D59" s="9" t="s">
        <v>61</v>
      </c>
      <c r="E59" s="10">
        <v>112346</v>
      </c>
      <c r="F59" s="10">
        <v>164806</v>
      </c>
      <c r="G59" s="10">
        <f t="shared" si="0"/>
        <v>-52460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>
        <v>74891</v>
      </c>
      <c r="F62" s="10">
        <v>55481</v>
      </c>
      <c r="G62" s="10">
        <f t="shared" si="0"/>
        <v>19410</v>
      </c>
    </row>
    <row r="63" spans="2:7" ht="14.25">
      <c r="B63" s="41"/>
      <c r="C63" s="41"/>
      <c r="D63" s="9" t="s">
        <v>65</v>
      </c>
      <c r="E63" s="10">
        <v>170000</v>
      </c>
      <c r="F63" s="10">
        <v>101675</v>
      </c>
      <c r="G63" s="10">
        <f t="shared" si="0"/>
        <v>68325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2982959</v>
      </c>
      <c r="F64" s="10">
        <f>+F65+F66+F67+F68+F69+F70+F71+F72+F73+F74+F75+F76+F77+F78+F79+F80+F81+F82+F83+F84+F85+F86</f>
        <v>2603270</v>
      </c>
      <c r="G64" s="10">
        <f t="shared" si="0"/>
        <v>379689</v>
      </c>
    </row>
    <row r="65" spans="2:7" ht="14.25">
      <c r="B65" s="41"/>
      <c r="C65" s="41"/>
      <c r="D65" s="9" t="s">
        <v>67</v>
      </c>
      <c r="E65" s="10">
        <v>31437</v>
      </c>
      <c r="F65" s="10">
        <v>49884</v>
      </c>
      <c r="G65" s="10">
        <f t="shared" si="0"/>
        <v>-18447</v>
      </c>
    </row>
    <row r="66" spans="2:7" ht="14.25">
      <c r="B66" s="41"/>
      <c r="C66" s="41"/>
      <c r="D66" s="9" t="s">
        <v>68</v>
      </c>
      <c r="E66" s="10">
        <v>31500</v>
      </c>
      <c r="F66" s="10">
        <v>0</v>
      </c>
      <c r="G66" s="10">
        <f t="shared" si="0"/>
        <v>31500</v>
      </c>
    </row>
    <row r="67" spans="2:7" ht="14.25">
      <c r="B67" s="41"/>
      <c r="C67" s="41"/>
      <c r="D67" s="9" t="s">
        <v>69</v>
      </c>
      <c r="E67" s="10">
        <v>26720</v>
      </c>
      <c r="F67" s="10">
        <v>28550</v>
      </c>
      <c r="G67" s="10">
        <f t="shared" si="0"/>
        <v>-1830</v>
      </c>
    </row>
    <row r="68" spans="2:7" ht="14.25">
      <c r="B68" s="41"/>
      <c r="C68" s="41"/>
      <c r="D68" s="9" t="s">
        <v>70</v>
      </c>
      <c r="E68" s="10">
        <v>70062</v>
      </c>
      <c r="F68" s="10">
        <v>57604</v>
      </c>
      <c r="G68" s="10">
        <f t="shared" si="0"/>
        <v>12458</v>
      </c>
    </row>
    <row r="69" spans="2:7" ht="14.25">
      <c r="B69" s="41"/>
      <c r="C69" s="41"/>
      <c r="D69" s="9" t="s">
        <v>71</v>
      </c>
      <c r="E69" s="10">
        <v>34435</v>
      </c>
      <c r="F69" s="10">
        <v>52182</v>
      </c>
      <c r="G69" s="10">
        <f t="shared" si="0"/>
        <v>-17747</v>
      </c>
    </row>
    <row r="70" spans="2:7" ht="14.25">
      <c r="B70" s="41"/>
      <c r="C70" s="41"/>
      <c r="D70" s="9" t="s">
        <v>72</v>
      </c>
      <c r="E70" s="10">
        <v>203407</v>
      </c>
      <c r="F70" s="10">
        <v>182890</v>
      </c>
      <c r="G70" s="10">
        <f t="shared" si="0"/>
        <v>20517</v>
      </c>
    </row>
    <row r="71" spans="2:7" ht="14.25">
      <c r="B71" s="41"/>
      <c r="C71" s="41"/>
      <c r="D71" s="9" t="s">
        <v>56</v>
      </c>
      <c r="E71" s="10">
        <v>99397</v>
      </c>
      <c r="F71" s="10">
        <v>129155</v>
      </c>
      <c r="G71" s="10">
        <f t="shared" si="0"/>
        <v>-29758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357750</v>
      </c>
      <c r="F73" s="10">
        <v>38340</v>
      </c>
      <c r="G73" s="10">
        <f t="shared" si="1"/>
        <v>319410</v>
      </c>
    </row>
    <row r="74" spans="2:7" ht="14.25">
      <c r="B74" s="41"/>
      <c r="C74" s="41"/>
      <c r="D74" s="9" t="s">
        <v>74</v>
      </c>
      <c r="E74" s="10">
        <v>246202</v>
      </c>
      <c r="F74" s="10">
        <v>236715</v>
      </c>
      <c r="G74" s="10">
        <f t="shared" si="1"/>
        <v>9487</v>
      </c>
    </row>
    <row r="75" spans="2:7" ht="14.25">
      <c r="B75" s="41"/>
      <c r="C75" s="41"/>
      <c r="D75" s="9" t="s">
        <v>75</v>
      </c>
      <c r="E75" s="10"/>
      <c r="F75" s="10"/>
      <c r="G75" s="10">
        <f t="shared" si="1"/>
        <v>0</v>
      </c>
    </row>
    <row r="76" spans="2:7" ht="14.25">
      <c r="B76" s="41"/>
      <c r="C76" s="41"/>
      <c r="D76" s="9" t="s">
        <v>76</v>
      </c>
      <c r="E76" s="10"/>
      <c r="F76" s="10"/>
      <c r="G76" s="10">
        <f t="shared" si="1"/>
        <v>0</v>
      </c>
    </row>
    <row r="77" spans="2:7" ht="14.25">
      <c r="B77" s="41"/>
      <c r="C77" s="41"/>
      <c r="D77" s="9" t="s">
        <v>77</v>
      </c>
      <c r="E77" s="10">
        <v>119232</v>
      </c>
      <c r="F77" s="10">
        <v>120744</v>
      </c>
      <c r="G77" s="10">
        <f t="shared" si="1"/>
        <v>-1512</v>
      </c>
    </row>
    <row r="78" spans="2:7" ht="14.25">
      <c r="B78" s="41"/>
      <c r="C78" s="41"/>
      <c r="D78" s="9" t="s">
        <v>78</v>
      </c>
      <c r="E78" s="10">
        <v>18216</v>
      </c>
      <c r="F78" s="10">
        <v>21528</v>
      </c>
      <c r="G78" s="10">
        <f t="shared" si="1"/>
        <v>-3312</v>
      </c>
    </row>
    <row r="79" spans="2:7" ht="14.25">
      <c r="B79" s="41"/>
      <c r="C79" s="41"/>
      <c r="D79" s="9" t="s">
        <v>59</v>
      </c>
      <c r="E79" s="10">
        <v>119266</v>
      </c>
      <c r="F79" s="10">
        <v>131704</v>
      </c>
      <c r="G79" s="10">
        <f t="shared" si="1"/>
        <v>-12438</v>
      </c>
    </row>
    <row r="80" spans="2:7" ht="14.25">
      <c r="B80" s="41"/>
      <c r="C80" s="41"/>
      <c r="D80" s="9" t="s">
        <v>60</v>
      </c>
      <c r="E80" s="10">
        <v>42264</v>
      </c>
      <c r="F80" s="10">
        <v>67620</v>
      </c>
      <c r="G80" s="10">
        <f t="shared" si="1"/>
        <v>-25356</v>
      </c>
    </row>
    <row r="81" spans="2:7" ht="14.25">
      <c r="B81" s="41"/>
      <c r="C81" s="41"/>
      <c r="D81" s="9" t="s">
        <v>79</v>
      </c>
      <c r="E81" s="10">
        <v>1384800</v>
      </c>
      <c r="F81" s="10">
        <v>1300800</v>
      </c>
      <c r="G81" s="10">
        <f t="shared" si="1"/>
        <v>84000</v>
      </c>
    </row>
    <row r="82" spans="2:7" ht="14.25">
      <c r="B82" s="41"/>
      <c r="C82" s="41"/>
      <c r="D82" s="9" t="s">
        <v>80</v>
      </c>
      <c r="E82" s="10">
        <v>75458</v>
      </c>
      <c r="F82" s="10">
        <v>81211</v>
      </c>
      <c r="G82" s="10">
        <f t="shared" si="1"/>
        <v>-5753</v>
      </c>
    </row>
    <row r="83" spans="2:7" ht="14.25">
      <c r="B83" s="41"/>
      <c r="C83" s="41"/>
      <c r="D83" s="9" t="s">
        <v>81</v>
      </c>
      <c r="E83" s="10">
        <v>0</v>
      </c>
      <c r="F83" s="10">
        <v>10973</v>
      </c>
      <c r="G83" s="10">
        <f t="shared" si="1"/>
        <v>-10973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63000</v>
      </c>
      <c r="F85" s="10">
        <v>63000</v>
      </c>
      <c r="G85" s="10">
        <f t="shared" si="1"/>
        <v>0</v>
      </c>
    </row>
    <row r="86" spans="2:7" ht="14.25">
      <c r="B86" s="41"/>
      <c r="C86" s="41"/>
      <c r="D86" s="9" t="s">
        <v>65</v>
      </c>
      <c r="E86" s="10">
        <v>59813</v>
      </c>
      <c r="F86" s="10">
        <v>30370</v>
      </c>
      <c r="G86" s="10">
        <f t="shared" si="1"/>
        <v>29443</v>
      </c>
    </row>
    <row r="87" spans="2:7" ht="14.25">
      <c r="B87" s="41"/>
      <c r="C87" s="41"/>
      <c r="D87" s="9" t="s">
        <v>84</v>
      </c>
      <c r="E87" s="10">
        <f>+E88+E93</f>
        <v>2662080</v>
      </c>
      <c r="F87" s="10">
        <f>+F88+F93</f>
        <v>2608340</v>
      </c>
      <c r="G87" s="10">
        <f t="shared" si="1"/>
        <v>53740</v>
      </c>
    </row>
    <row r="88" spans="2:7" ht="14.25">
      <c r="B88" s="41"/>
      <c r="C88" s="41"/>
      <c r="D88" s="9" t="s">
        <v>85</v>
      </c>
      <c r="E88" s="10">
        <f>+E89+E90+E91-E92</f>
        <v>2662080</v>
      </c>
      <c r="F88" s="10">
        <f>+F89+F90+F91-F92</f>
        <v>2608340</v>
      </c>
      <c r="G88" s="10">
        <f t="shared" si="1"/>
        <v>53740</v>
      </c>
    </row>
    <row r="89" spans="2:7" ht="14.25">
      <c r="B89" s="41"/>
      <c r="C89" s="41"/>
      <c r="D89" s="9" t="s">
        <v>86</v>
      </c>
      <c r="E89" s="10">
        <v>3255</v>
      </c>
      <c r="F89" s="10">
        <v>0</v>
      </c>
      <c r="G89" s="10">
        <f t="shared" si="1"/>
        <v>3255</v>
      </c>
    </row>
    <row r="90" spans="2:7" ht="14.25">
      <c r="B90" s="41"/>
      <c r="C90" s="41"/>
      <c r="D90" s="9" t="s">
        <v>87</v>
      </c>
      <c r="E90" s="10">
        <v>2740060</v>
      </c>
      <c r="F90" s="10">
        <v>2611595</v>
      </c>
      <c r="G90" s="10">
        <f t="shared" si="1"/>
        <v>128465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>
        <v>81235</v>
      </c>
      <c r="F92" s="10">
        <v>3255</v>
      </c>
      <c r="G92" s="10">
        <f t="shared" si="1"/>
        <v>77980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1450833</v>
      </c>
      <c r="F95" s="10">
        <v>1411351</v>
      </c>
      <c r="G95" s="10">
        <f t="shared" si="1"/>
        <v>39482</v>
      </c>
    </row>
    <row r="96" spans="2:7" ht="14.25">
      <c r="B96" s="41"/>
      <c r="C96" s="41"/>
      <c r="D96" s="9" t="s">
        <v>93</v>
      </c>
      <c r="E96" s="10">
        <v>-180035</v>
      </c>
      <c r="F96" s="10">
        <v>-150419</v>
      </c>
      <c r="G96" s="10">
        <f t="shared" si="1"/>
        <v>-29616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32843063</v>
      </c>
      <c r="F100" s="12">
        <f>+F34+F42+F64+F87+F94+F95+F96+F97+F98+F99</f>
        <v>31122511</v>
      </c>
      <c r="G100" s="12">
        <f t="shared" si="1"/>
        <v>1720552</v>
      </c>
    </row>
    <row r="101" spans="2:7" ht="14.25">
      <c r="B101" s="42"/>
      <c r="C101" s="13" t="s">
        <v>98</v>
      </c>
      <c r="D101" s="14"/>
      <c r="E101" s="15">
        <f xml:space="preserve"> +E33 - E100</f>
        <v>2589179</v>
      </c>
      <c r="F101" s="15">
        <f xml:space="preserve"> +F33 - F100</f>
        <v>4302591</v>
      </c>
      <c r="G101" s="15">
        <f t="shared" si="1"/>
        <v>-1713412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293</v>
      </c>
      <c r="F103" s="10">
        <v>350</v>
      </c>
      <c r="G103" s="10">
        <f t="shared" si="1"/>
        <v>-57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30000</v>
      </c>
      <c r="F108" s="10">
        <f>+F109+F110+F111+F112</f>
        <v>10000</v>
      </c>
      <c r="G108" s="10">
        <f t="shared" si="1"/>
        <v>20000</v>
      </c>
    </row>
    <row r="109" spans="2:7" ht="14.25">
      <c r="B109" s="41"/>
      <c r="C109" s="41"/>
      <c r="D109" s="9" t="s">
        <v>107</v>
      </c>
      <c r="E109" s="10">
        <v>30000</v>
      </c>
      <c r="F109" s="10">
        <v>10000</v>
      </c>
      <c r="G109" s="10">
        <f t="shared" si="1"/>
        <v>20000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/>
      <c r="F112" s="10"/>
      <c r="G112" s="10">
        <f t="shared" si="1"/>
        <v>0</v>
      </c>
    </row>
    <row r="113" spans="2:7" ht="14.25">
      <c r="B113" s="41"/>
      <c r="C113" s="42"/>
      <c r="D113" s="11" t="s">
        <v>111</v>
      </c>
      <c r="E113" s="12">
        <f>+E102+E103+E104+E105+E106+E107+E108</f>
        <v>30293</v>
      </c>
      <c r="F113" s="12">
        <f>+F102+F103+F104+F105+F106+F107+F108</f>
        <v>10350</v>
      </c>
      <c r="G113" s="12">
        <f t="shared" si="1"/>
        <v>19943</v>
      </c>
    </row>
    <row r="114" spans="2:7" ht="14.25">
      <c r="B114" s="41"/>
      <c r="C114" s="40" t="s">
        <v>35</v>
      </c>
      <c r="D114" s="9" t="s">
        <v>112</v>
      </c>
      <c r="E114" s="10"/>
      <c r="F114" s="10"/>
      <c r="G114" s="10">
        <f t="shared" si="1"/>
        <v>0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0</v>
      </c>
      <c r="F123" s="12">
        <f>+F114+F115+F116+F117+F118+F119</f>
        <v>0</v>
      </c>
      <c r="G123" s="12">
        <f t="shared" si="1"/>
        <v>0</v>
      </c>
    </row>
    <row r="124" spans="2:7" ht="14.25">
      <c r="B124" s="42"/>
      <c r="C124" s="13" t="s">
        <v>122</v>
      </c>
      <c r="D124" s="16"/>
      <c r="E124" s="17">
        <f xml:space="preserve"> +E113 - E123</f>
        <v>30293</v>
      </c>
      <c r="F124" s="17">
        <f xml:space="preserve"> +F113 - F123</f>
        <v>10350</v>
      </c>
      <c r="G124" s="17">
        <f t="shared" si="1"/>
        <v>19943</v>
      </c>
    </row>
    <row r="125" spans="2:7" ht="14.25">
      <c r="B125" s="13" t="s">
        <v>123</v>
      </c>
      <c r="C125" s="18"/>
      <c r="D125" s="14"/>
      <c r="E125" s="15">
        <f xml:space="preserve"> +E101 +E124</f>
        <v>2619472</v>
      </c>
      <c r="F125" s="15">
        <f xml:space="preserve"> +F101 +F124</f>
        <v>4312941</v>
      </c>
      <c r="G125" s="15">
        <f t="shared" si="1"/>
        <v>-1693469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0</v>
      </c>
      <c r="F126" s="10">
        <f>+F127+F128+F129</f>
        <v>755000</v>
      </c>
      <c r="G126" s="10">
        <f t="shared" si="1"/>
        <v>-755000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>
        <v>0</v>
      </c>
      <c r="F129" s="10">
        <v>755000</v>
      </c>
      <c r="G129" s="10">
        <f t="shared" si="1"/>
        <v>-755000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/>
      <c r="F143" s="10"/>
      <c r="G143" s="10">
        <f t="shared" si="2"/>
        <v>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0</v>
      </c>
      <c r="F149" s="12">
        <f>+F126+F130+F133+F134+F139+F142+F143+F144+F145+F146</f>
        <v>755000</v>
      </c>
      <c r="G149" s="12">
        <f t="shared" si="2"/>
        <v>-755000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0</v>
      </c>
      <c r="F152" s="10">
        <f>+F153+F154+F155+F156</f>
        <v>1</v>
      </c>
      <c r="G152" s="10">
        <f t="shared" si="2"/>
        <v>-1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>
        <v>0</v>
      </c>
      <c r="F154" s="10">
        <v>1</v>
      </c>
      <c r="G154" s="10">
        <f t="shared" si="2"/>
        <v>-1</v>
      </c>
    </row>
    <row r="155" spans="2:7" ht="14.25">
      <c r="B155" s="41"/>
      <c r="C155" s="41"/>
      <c r="D155" s="9" t="s">
        <v>154</v>
      </c>
      <c r="E155" s="10"/>
      <c r="F155" s="10"/>
      <c r="G155" s="10">
        <f t="shared" si="2"/>
        <v>0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>
        <v>0</v>
      </c>
      <c r="F158" s="10">
        <v>755000</v>
      </c>
      <c r="G158" s="10">
        <f t="shared" si="2"/>
        <v>-755000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>
        <v>3781000</v>
      </c>
      <c r="F161" s="10">
        <v>8958000</v>
      </c>
      <c r="G161" s="10">
        <f t="shared" si="2"/>
        <v>-5177000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3781000</v>
      </c>
      <c r="F165" s="12">
        <f>+F150+F151+F152+F157+F158+F159+F160+F161+F162+F163+F164</f>
        <v>9713001</v>
      </c>
      <c r="G165" s="12">
        <f t="shared" si="2"/>
        <v>-5932001</v>
      </c>
    </row>
    <row r="166" spans="2:7" ht="14.25">
      <c r="B166" s="42"/>
      <c r="C166" s="19" t="s">
        <v>165</v>
      </c>
      <c r="D166" s="20"/>
      <c r="E166" s="21">
        <f xml:space="preserve"> +E149 - E165</f>
        <v>-3781000</v>
      </c>
      <c r="F166" s="21">
        <f xml:space="preserve"> +F149 - F165</f>
        <v>-8958001</v>
      </c>
      <c r="G166" s="21">
        <f t="shared" si="2"/>
        <v>5177001</v>
      </c>
    </row>
    <row r="167" spans="2:7" ht="14.25">
      <c r="B167" s="13" t="s">
        <v>166</v>
      </c>
      <c r="C167" s="22"/>
      <c r="D167" s="23"/>
      <c r="E167" s="24">
        <f xml:space="preserve"> +E125 +E166</f>
        <v>-1161528</v>
      </c>
      <c r="F167" s="24">
        <f xml:space="preserve"> +F125 +F166</f>
        <v>-4645060</v>
      </c>
      <c r="G167" s="24">
        <f t="shared" si="2"/>
        <v>3483532</v>
      </c>
    </row>
    <row r="168" spans="2:7" ht="14.25">
      <c r="B168" s="37" t="s">
        <v>167</v>
      </c>
      <c r="C168" s="22" t="s">
        <v>168</v>
      </c>
      <c r="D168" s="23"/>
      <c r="E168" s="24">
        <v>-6942744</v>
      </c>
      <c r="F168" s="24">
        <v>-6142684</v>
      </c>
      <c r="G168" s="24">
        <f t="shared" si="2"/>
        <v>-800060</v>
      </c>
    </row>
    <row r="169" spans="2:7" ht="14.25">
      <c r="B169" s="38"/>
      <c r="C169" s="22" t="s">
        <v>169</v>
      </c>
      <c r="D169" s="23"/>
      <c r="E169" s="24">
        <f xml:space="preserve"> +E167 +E168</f>
        <v>-8104272</v>
      </c>
      <c r="F169" s="24">
        <f xml:space="preserve"> +F167 +F168</f>
        <v>-10787744</v>
      </c>
      <c r="G169" s="24">
        <f t="shared" si="2"/>
        <v>2683472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155000</v>
      </c>
      <c r="F171" s="24">
        <f>+F172+F173+F174</f>
        <v>4700000</v>
      </c>
      <c r="G171" s="24">
        <f t="shared" si="2"/>
        <v>-4545000</v>
      </c>
    </row>
    <row r="172" spans="2:7" ht="14.25">
      <c r="B172" s="38"/>
      <c r="C172" s="25" t="s">
        <v>172</v>
      </c>
      <c r="D172" s="20"/>
      <c r="E172" s="21">
        <v>155000</v>
      </c>
      <c r="F172" s="21">
        <v>1200000</v>
      </c>
      <c r="G172" s="21">
        <f t="shared" si="2"/>
        <v>-1045000</v>
      </c>
    </row>
    <row r="173" spans="2:7" ht="14.25">
      <c r="B173" s="38"/>
      <c r="C173" s="25" t="s">
        <v>173</v>
      </c>
      <c r="D173" s="20"/>
      <c r="E173" s="21">
        <v>0</v>
      </c>
      <c r="F173" s="21">
        <v>0</v>
      </c>
      <c r="G173" s="21">
        <f t="shared" si="2"/>
        <v>0</v>
      </c>
    </row>
    <row r="174" spans="2:7" ht="14.25">
      <c r="B174" s="38"/>
      <c r="C174" s="25" t="s">
        <v>174</v>
      </c>
      <c r="D174" s="20"/>
      <c r="E174" s="21">
        <v>0</v>
      </c>
      <c r="F174" s="21">
        <v>3500000</v>
      </c>
      <c r="G174" s="21">
        <f t="shared" si="2"/>
        <v>-3500000</v>
      </c>
    </row>
    <row r="175" spans="2:7" ht="14.25">
      <c r="B175" s="38"/>
      <c r="C175" s="22" t="s">
        <v>175</v>
      </c>
      <c r="D175" s="23"/>
      <c r="E175" s="24">
        <f>+E176+E177+E178</f>
        <v>0</v>
      </c>
      <c r="F175" s="24">
        <f>+F176+F177+F178</f>
        <v>855000</v>
      </c>
      <c r="G175" s="24">
        <f t="shared" si="2"/>
        <v>-855000</v>
      </c>
    </row>
    <row r="176" spans="2:7" ht="14.25">
      <c r="B176" s="38"/>
      <c r="C176" s="25" t="s">
        <v>176</v>
      </c>
      <c r="D176" s="20"/>
      <c r="E176" s="21">
        <v>0</v>
      </c>
      <c r="F176" s="21">
        <v>855000</v>
      </c>
      <c r="G176" s="21">
        <f t="shared" si="2"/>
        <v>-855000</v>
      </c>
    </row>
    <row r="177" spans="2:7" ht="14.25">
      <c r="B177" s="38"/>
      <c r="C177" s="25" t="s">
        <v>177</v>
      </c>
      <c r="D177" s="20"/>
      <c r="E177" s="21">
        <v>0</v>
      </c>
      <c r="F177" s="21">
        <v>0</v>
      </c>
      <c r="G177" s="21">
        <f t="shared" si="2"/>
        <v>0</v>
      </c>
    </row>
    <row r="178" spans="2:7" ht="14.25">
      <c r="B178" s="38"/>
      <c r="C178" s="25" t="s">
        <v>178</v>
      </c>
      <c r="D178" s="20"/>
      <c r="E178" s="21">
        <v>0</v>
      </c>
      <c r="F178" s="21">
        <v>0</v>
      </c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-7949272</v>
      </c>
      <c r="F179" s="24">
        <f xml:space="preserve"> +F169 +F170 +F171 - F175</f>
        <v>-6942744</v>
      </c>
      <c r="G179" s="24">
        <f t="shared" si="2"/>
        <v>-1006528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232</v>
      </c>
      <c r="C1" s="1"/>
      <c r="D1" s="1"/>
      <c r="E1" s="2"/>
      <c r="F1" s="2"/>
      <c r="G1" s="3" t="s">
        <v>0</v>
      </c>
    </row>
    <row r="2" spans="2:7" ht="21">
      <c r="B2" s="43" t="s">
        <v>199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197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198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17767501</v>
      </c>
      <c r="F6" s="8">
        <f>+F7</f>
        <v>18993316</v>
      </c>
      <c r="G6" s="8">
        <f>E6-F6</f>
        <v>-1225815</v>
      </c>
    </row>
    <row r="7" spans="2:7" ht="14.25">
      <c r="B7" s="41"/>
      <c r="C7" s="41"/>
      <c r="D7" s="9" t="s">
        <v>10</v>
      </c>
      <c r="E7" s="10">
        <f>+E8</f>
        <v>17767501</v>
      </c>
      <c r="F7" s="10">
        <f>+F8</f>
        <v>18993316</v>
      </c>
      <c r="G7" s="10">
        <f t="shared" ref="G7:G71" si="0">E7-F7</f>
        <v>-1225815</v>
      </c>
    </row>
    <row r="8" spans="2:7" ht="14.25">
      <c r="B8" s="41"/>
      <c r="C8" s="41"/>
      <c r="D8" s="9" t="s">
        <v>11</v>
      </c>
      <c r="E8" s="10">
        <v>17767501</v>
      </c>
      <c r="F8" s="10">
        <v>18993316</v>
      </c>
      <c r="G8" s="10">
        <f t="shared" si="0"/>
        <v>-1225815</v>
      </c>
    </row>
    <row r="9" spans="2:7" ht="14.25">
      <c r="B9" s="41"/>
      <c r="C9" s="41"/>
      <c r="D9" s="9" t="s">
        <v>12</v>
      </c>
      <c r="E9" s="10">
        <f>+E10+E19+E20+E24+E25+E30</f>
        <v>54528542</v>
      </c>
      <c r="F9" s="10">
        <f>+F10+F19+F20+F24+F25+F30</f>
        <v>51165590</v>
      </c>
      <c r="G9" s="10">
        <f t="shared" si="0"/>
        <v>3362952</v>
      </c>
    </row>
    <row r="10" spans="2:7" ht="14.25">
      <c r="B10" s="41"/>
      <c r="C10" s="41"/>
      <c r="D10" s="9" t="s">
        <v>13</v>
      </c>
      <c r="E10" s="10">
        <f>+E11+E12+E13+E14+E15+E16+E17+E18</f>
        <v>51430476</v>
      </c>
      <c r="F10" s="10">
        <f>+F11+F12+F13+F14+F15+F16+F17+F18</f>
        <v>51069530</v>
      </c>
      <c r="G10" s="10">
        <f t="shared" si="0"/>
        <v>360946</v>
      </c>
    </row>
    <row r="11" spans="2:7" ht="14.25">
      <c r="B11" s="41"/>
      <c r="C11" s="41"/>
      <c r="D11" s="9" t="s">
        <v>14</v>
      </c>
      <c r="E11" s="10"/>
      <c r="F11" s="10"/>
      <c r="G11" s="10">
        <f t="shared" si="0"/>
        <v>0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>
        <v>51430476</v>
      </c>
      <c r="F13" s="10">
        <v>51069530</v>
      </c>
      <c r="G13" s="10">
        <f t="shared" si="0"/>
        <v>360946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/>
      <c r="F19" s="10"/>
      <c r="G19" s="10">
        <f t="shared" si="0"/>
        <v>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3098066</v>
      </c>
      <c r="F25" s="10">
        <f>+F26+F27+F28+F29</f>
        <v>96060</v>
      </c>
      <c r="G25" s="10">
        <f t="shared" si="0"/>
        <v>3002006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>
        <v>3098066</v>
      </c>
      <c r="F27" s="10">
        <v>96060</v>
      </c>
      <c r="G27" s="10">
        <f t="shared" si="0"/>
        <v>3002006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>
        <v>105000</v>
      </c>
      <c r="F31" s="10">
        <v>110000</v>
      </c>
      <c r="G31" s="10">
        <f t="shared" si="0"/>
        <v>-5000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72401043</v>
      </c>
      <c r="F33" s="12">
        <f>+F6+F9+F31+F32</f>
        <v>70268906</v>
      </c>
      <c r="G33" s="12">
        <f t="shared" si="0"/>
        <v>2132137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43514140</v>
      </c>
      <c r="F34" s="10">
        <f>+F35+F36+F37+F38+F39+F40+F41</f>
        <v>45592613</v>
      </c>
      <c r="G34" s="10">
        <f t="shared" si="0"/>
        <v>-2078473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17869209</v>
      </c>
      <c r="F36" s="10">
        <v>22589173</v>
      </c>
      <c r="G36" s="10">
        <f t="shared" si="0"/>
        <v>-4719964</v>
      </c>
    </row>
    <row r="37" spans="2:7" ht="14.25">
      <c r="B37" s="41"/>
      <c r="C37" s="41"/>
      <c r="D37" s="9" t="s">
        <v>39</v>
      </c>
      <c r="E37" s="10">
        <v>2317400</v>
      </c>
      <c r="F37" s="10">
        <v>3299300</v>
      </c>
      <c r="G37" s="10">
        <f t="shared" si="0"/>
        <v>-981900</v>
      </c>
    </row>
    <row r="38" spans="2:7" ht="14.25">
      <c r="B38" s="41"/>
      <c r="C38" s="41"/>
      <c r="D38" s="9" t="s">
        <v>40</v>
      </c>
      <c r="E38" s="10">
        <v>2670200</v>
      </c>
      <c r="F38" s="10">
        <v>2717400</v>
      </c>
      <c r="G38" s="10">
        <f t="shared" si="0"/>
        <v>-47200</v>
      </c>
    </row>
    <row r="39" spans="2:7" ht="14.25">
      <c r="B39" s="41"/>
      <c r="C39" s="41"/>
      <c r="D39" s="9" t="s">
        <v>41</v>
      </c>
      <c r="E39" s="10">
        <v>16432109</v>
      </c>
      <c r="F39" s="10">
        <v>12103161</v>
      </c>
      <c r="G39" s="10">
        <f t="shared" si="0"/>
        <v>4328948</v>
      </c>
    </row>
    <row r="40" spans="2:7" ht="14.25">
      <c r="B40" s="41"/>
      <c r="C40" s="41"/>
      <c r="D40" s="9" t="s">
        <v>42</v>
      </c>
      <c r="E40" s="10">
        <v>489500</v>
      </c>
      <c r="F40" s="10">
        <v>534000</v>
      </c>
      <c r="G40" s="10">
        <f t="shared" si="0"/>
        <v>-44500</v>
      </c>
    </row>
    <row r="41" spans="2:7" ht="14.25">
      <c r="B41" s="41"/>
      <c r="C41" s="41"/>
      <c r="D41" s="9" t="s">
        <v>43</v>
      </c>
      <c r="E41" s="10">
        <v>3735722</v>
      </c>
      <c r="F41" s="10">
        <v>4349579</v>
      </c>
      <c r="G41" s="10">
        <f t="shared" si="0"/>
        <v>-613857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1855674</v>
      </c>
      <c r="F42" s="10">
        <f>+F43+F44+F45+F46+F47+F48+F49+F50+F51+F52+F53+F54+F55+F56+F57+F58+F59+F60+F61+F62+F63</f>
        <v>1843364</v>
      </c>
      <c r="G42" s="10">
        <f t="shared" si="0"/>
        <v>12310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>
        <v>46310</v>
      </c>
      <c r="F47" s="10">
        <v>9314</v>
      </c>
      <c r="G47" s="10">
        <f t="shared" si="0"/>
        <v>36996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/>
      <c r="F49" s="10"/>
      <c r="G49" s="10">
        <f t="shared" si="0"/>
        <v>0</v>
      </c>
    </row>
    <row r="50" spans="2:7" ht="14.25">
      <c r="B50" s="41"/>
      <c r="C50" s="41"/>
      <c r="D50" s="9" t="s">
        <v>52</v>
      </c>
      <c r="E50" s="10">
        <v>272661</v>
      </c>
      <c r="F50" s="10">
        <v>228844</v>
      </c>
      <c r="G50" s="10">
        <f t="shared" si="0"/>
        <v>43817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>
        <v>569145</v>
      </c>
      <c r="F54" s="10">
        <v>511330</v>
      </c>
      <c r="G54" s="10">
        <f t="shared" si="0"/>
        <v>57815</v>
      </c>
    </row>
    <row r="55" spans="2:7" ht="14.25">
      <c r="B55" s="41"/>
      <c r="C55" s="41"/>
      <c r="D55" s="9" t="s">
        <v>57</v>
      </c>
      <c r="E55" s="10">
        <v>5000</v>
      </c>
      <c r="F55" s="10">
        <v>0</v>
      </c>
      <c r="G55" s="10">
        <f t="shared" si="0"/>
        <v>5000</v>
      </c>
    </row>
    <row r="56" spans="2:7" ht="14.25">
      <c r="B56" s="41"/>
      <c r="C56" s="41"/>
      <c r="D56" s="9" t="s">
        <v>58</v>
      </c>
      <c r="E56" s="10">
        <v>109192</v>
      </c>
      <c r="F56" s="10">
        <v>180149</v>
      </c>
      <c r="G56" s="10">
        <f t="shared" si="0"/>
        <v>-70957</v>
      </c>
    </row>
    <row r="57" spans="2:7" ht="14.25">
      <c r="B57" s="41"/>
      <c r="C57" s="41"/>
      <c r="D57" s="9" t="s">
        <v>59</v>
      </c>
      <c r="E57" s="10">
        <v>134460</v>
      </c>
      <c r="F57" s="10">
        <v>125230</v>
      </c>
      <c r="G57" s="10">
        <f t="shared" si="0"/>
        <v>9230</v>
      </c>
    </row>
    <row r="58" spans="2:7" ht="14.25">
      <c r="B58" s="41"/>
      <c r="C58" s="41"/>
      <c r="D58" s="9" t="s">
        <v>60</v>
      </c>
      <c r="E58" s="10">
        <v>392164</v>
      </c>
      <c r="F58" s="10">
        <v>392538</v>
      </c>
      <c r="G58" s="10">
        <f t="shared" si="0"/>
        <v>-374</v>
      </c>
    </row>
    <row r="59" spans="2:7" ht="14.25">
      <c r="B59" s="41"/>
      <c r="C59" s="41"/>
      <c r="D59" s="9" t="s">
        <v>61</v>
      </c>
      <c r="E59" s="10">
        <v>105492</v>
      </c>
      <c r="F59" s="10">
        <v>103849</v>
      </c>
      <c r="G59" s="10">
        <f t="shared" si="0"/>
        <v>1643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>
        <v>138556</v>
      </c>
      <c r="F62" s="10">
        <v>199169</v>
      </c>
      <c r="G62" s="10">
        <f t="shared" si="0"/>
        <v>-60613</v>
      </c>
    </row>
    <row r="63" spans="2:7" ht="14.25">
      <c r="B63" s="41"/>
      <c r="C63" s="41"/>
      <c r="D63" s="9" t="s">
        <v>65</v>
      </c>
      <c r="E63" s="10">
        <v>82694</v>
      </c>
      <c r="F63" s="10">
        <v>92941</v>
      </c>
      <c r="G63" s="10">
        <f t="shared" si="0"/>
        <v>-10247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7348487</v>
      </c>
      <c r="F64" s="10">
        <f>+F65+F66+F67+F68+F69+F70+F71+F72+F73+F74+F75+F76+F77+F78+F79+F80+F81+F82+F83+F84+F85+F86</f>
        <v>2994183</v>
      </c>
      <c r="G64" s="10">
        <f t="shared" si="0"/>
        <v>4354304</v>
      </c>
    </row>
    <row r="65" spans="2:7" ht="14.25">
      <c r="B65" s="41"/>
      <c r="C65" s="41"/>
      <c r="D65" s="9" t="s">
        <v>67</v>
      </c>
      <c r="E65" s="10">
        <v>40110</v>
      </c>
      <c r="F65" s="10">
        <v>58620</v>
      </c>
      <c r="G65" s="10">
        <f t="shared" si="0"/>
        <v>-18510</v>
      </c>
    </row>
    <row r="66" spans="2:7" ht="14.25">
      <c r="B66" s="41"/>
      <c r="C66" s="41"/>
      <c r="D66" s="9" t="s">
        <v>68</v>
      </c>
      <c r="E66" s="10"/>
      <c r="F66" s="10"/>
      <c r="G66" s="10">
        <f t="shared" si="0"/>
        <v>0</v>
      </c>
    </row>
    <row r="67" spans="2:7" ht="14.25">
      <c r="B67" s="41"/>
      <c r="C67" s="41"/>
      <c r="D67" s="9" t="s">
        <v>69</v>
      </c>
      <c r="E67" s="10">
        <v>30789</v>
      </c>
      <c r="F67" s="10">
        <v>18940</v>
      </c>
      <c r="G67" s="10">
        <f t="shared" si="0"/>
        <v>11849</v>
      </c>
    </row>
    <row r="68" spans="2:7" ht="14.25">
      <c r="B68" s="41"/>
      <c r="C68" s="41"/>
      <c r="D68" s="9" t="s">
        <v>70</v>
      </c>
      <c r="E68" s="10">
        <v>222926</v>
      </c>
      <c r="F68" s="10">
        <v>45304</v>
      </c>
      <c r="G68" s="10">
        <f t="shared" si="0"/>
        <v>177622</v>
      </c>
    </row>
    <row r="69" spans="2:7" ht="14.25">
      <c r="B69" s="41"/>
      <c r="C69" s="41"/>
      <c r="D69" s="9" t="s">
        <v>71</v>
      </c>
      <c r="E69" s="10">
        <v>52938</v>
      </c>
      <c r="F69" s="10">
        <v>88730</v>
      </c>
      <c r="G69" s="10">
        <f t="shared" si="0"/>
        <v>-35792</v>
      </c>
    </row>
    <row r="70" spans="2:7" ht="14.25">
      <c r="B70" s="41"/>
      <c r="C70" s="41"/>
      <c r="D70" s="9" t="s">
        <v>72</v>
      </c>
      <c r="E70" s="10">
        <v>250340</v>
      </c>
      <c r="F70" s="10">
        <v>105553</v>
      </c>
      <c r="G70" s="10">
        <f t="shared" si="0"/>
        <v>144787</v>
      </c>
    </row>
    <row r="71" spans="2:7" ht="14.25">
      <c r="B71" s="41"/>
      <c r="C71" s="41"/>
      <c r="D71" s="9" t="s">
        <v>56</v>
      </c>
      <c r="E71" s="10">
        <v>270000</v>
      </c>
      <c r="F71" s="10">
        <v>251848</v>
      </c>
      <c r="G71" s="10">
        <f t="shared" si="0"/>
        <v>18152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4061729</v>
      </c>
      <c r="F73" s="10">
        <v>105693</v>
      </c>
      <c r="G73" s="10">
        <f t="shared" si="1"/>
        <v>3956036</v>
      </c>
    </row>
    <row r="74" spans="2:7" ht="14.25">
      <c r="B74" s="41"/>
      <c r="C74" s="41"/>
      <c r="D74" s="9" t="s">
        <v>74</v>
      </c>
      <c r="E74" s="10">
        <v>525794</v>
      </c>
      <c r="F74" s="10">
        <v>566018</v>
      </c>
      <c r="G74" s="10">
        <f t="shared" si="1"/>
        <v>-40224</v>
      </c>
    </row>
    <row r="75" spans="2:7" ht="14.25">
      <c r="B75" s="41"/>
      <c r="C75" s="41"/>
      <c r="D75" s="9" t="s">
        <v>75</v>
      </c>
      <c r="E75" s="10"/>
      <c r="F75" s="10"/>
      <c r="G75" s="10">
        <f t="shared" si="1"/>
        <v>0</v>
      </c>
    </row>
    <row r="76" spans="2:7" ht="14.25">
      <c r="B76" s="41"/>
      <c r="C76" s="41"/>
      <c r="D76" s="9" t="s">
        <v>76</v>
      </c>
      <c r="E76" s="10"/>
      <c r="F76" s="10"/>
      <c r="G76" s="10">
        <f t="shared" si="1"/>
        <v>0</v>
      </c>
    </row>
    <row r="77" spans="2:7" ht="14.25">
      <c r="B77" s="41"/>
      <c r="C77" s="41"/>
      <c r="D77" s="9" t="s">
        <v>77</v>
      </c>
      <c r="E77" s="10">
        <v>317952</v>
      </c>
      <c r="F77" s="10">
        <v>321984</v>
      </c>
      <c r="G77" s="10">
        <f t="shared" si="1"/>
        <v>-4032</v>
      </c>
    </row>
    <row r="78" spans="2:7" ht="14.25">
      <c r="B78" s="41"/>
      <c r="C78" s="41"/>
      <c r="D78" s="9" t="s">
        <v>78</v>
      </c>
      <c r="E78" s="10">
        <v>6174</v>
      </c>
      <c r="F78" s="10">
        <v>6218</v>
      </c>
      <c r="G78" s="10">
        <f t="shared" si="1"/>
        <v>-44</v>
      </c>
    </row>
    <row r="79" spans="2:7" ht="14.25">
      <c r="B79" s="41"/>
      <c r="C79" s="41"/>
      <c r="D79" s="9" t="s">
        <v>59</v>
      </c>
      <c r="E79" s="10">
        <v>443936</v>
      </c>
      <c r="F79" s="10">
        <v>456203</v>
      </c>
      <c r="G79" s="10">
        <f t="shared" si="1"/>
        <v>-12267</v>
      </c>
    </row>
    <row r="80" spans="2:7" ht="14.25">
      <c r="B80" s="41"/>
      <c r="C80" s="41"/>
      <c r="D80" s="9" t="s">
        <v>60</v>
      </c>
      <c r="E80" s="10">
        <v>413640</v>
      </c>
      <c r="F80" s="10">
        <v>260388</v>
      </c>
      <c r="G80" s="10">
        <f t="shared" si="1"/>
        <v>153252</v>
      </c>
    </row>
    <row r="81" spans="2:7" ht="14.25">
      <c r="B81" s="41"/>
      <c r="C81" s="41"/>
      <c r="D81" s="9" t="s">
        <v>79</v>
      </c>
      <c r="E81" s="10"/>
      <c r="F81" s="10"/>
      <c r="G81" s="10">
        <f t="shared" si="1"/>
        <v>0</v>
      </c>
    </row>
    <row r="82" spans="2:7" ht="14.25">
      <c r="B82" s="41"/>
      <c r="C82" s="41"/>
      <c r="D82" s="9" t="s">
        <v>80</v>
      </c>
      <c r="E82" s="10">
        <v>565300</v>
      </c>
      <c r="F82" s="10">
        <v>550320</v>
      </c>
      <c r="G82" s="10">
        <f t="shared" si="1"/>
        <v>14980</v>
      </c>
    </row>
    <row r="83" spans="2:7" ht="14.25">
      <c r="B83" s="41"/>
      <c r="C83" s="41"/>
      <c r="D83" s="9" t="s">
        <v>81</v>
      </c>
      <c r="E83" s="10">
        <v>19129</v>
      </c>
      <c r="F83" s="10">
        <v>35867</v>
      </c>
      <c r="G83" s="10">
        <f t="shared" si="1"/>
        <v>-16738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87000</v>
      </c>
      <c r="F85" s="10">
        <v>79000</v>
      </c>
      <c r="G85" s="10">
        <f t="shared" si="1"/>
        <v>8000</v>
      </c>
    </row>
    <row r="86" spans="2:7" ht="14.25">
      <c r="B86" s="41"/>
      <c r="C86" s="41"/>
      <c r="D86" s="9" t="s">
        <v>65</v>
      </c>
      <c r="E86" s="10">
        <v>40730</v>
      </c>
      <c r="F86" s="10">
        <v>43497</v>
      </c>
      <c r="G86" s="10">
        <f t="shared" si="1"/>
        <v>-2767</v>
      </c>
    </row>
    <row r="87" spans="2:7" ht="14.25">
      <c r="B87" s="41"/>
      <c r="C87" s="41"/>
      <c r="D87" s="9" t="s">
        <v>84</v>
      </c>
      <c r="E87" s="10">
        <f>+E88+E93</f>
        <v>18140086</v>
      </c>
      <c r="F87" s="10">
        <f>+F88+F93</f>
        <v>18616919</v>
      </c>
      <c r="G87" s="10">
        <f t="shared" si="1"/>
        <v>-476833</v>
      </c>
    </row>
    <row r="88" spans="2:7" ht="14.25">
      <c r="B88" s="41"/>
      <c r="C88" s="41"/>
      <c r="D88" s="9" t="s">
        <v>85</v>
      </c>
      <c r="E88" s="10">
        <f>+E89+E90+E91-E92</f>
        <v>18140086</v>
      </c>
      <c r="F88" s="10">
        <f>+F89+F90+F91-F92</f>
        <v>18616919</v>
      </c>
      <c r="G88" s="10">
        <f t="shared" si="1"/>
        <v>-476833</v>
      </c>
    </row>
    <row r="89" spans="2:7" ht="14.25">
      <c r="B89" s="41"/>
      <c r="C89" s="41"/>
      <c r="D89" s="9" t="s">
        <v>86</v>
      </c>
      <c r="E89" s="10">
        <v>56140</v>
      </c>
      <c r="F89" s="10">
        <v>43876</v>
      </c>
      <c r="G89" s="10">
        <f t="shared" si="1"/>
        <v>12264</v>
      </c>
    </row>
    <row r="90" spans="2:7" ht="14.25">
      <c r="B90" s="41"/>
      <c r="C90" s="41"/>
      <c r="D90" s="9" t="s">
        <v>87</v>
      </c>
      <c r="E90" s="10">
        <v>18140009</v>
      </c>
      <c r="F90" s="10">
        <v>18629183</v>
      </c>
      <c r="G90" s="10">
        <f t="shared" si="1"/>
        <v>-489174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>
        <v>56063</v>
      </c>
      <c r="F92" s="10">
        <v>56140</v>
      </c>
      <c r="G92" s="10">
        <f t="shared" si="1"/>
        <v>-77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3323849</v>
      </c>
      <c r="F95" s="10">
        <v>3205919</v>
      </c>
      <c r="G95" s="10">
        <f t="shared" si="1"/>
        <v>117930</v>
      </c>
    </row>
    <row r="96" spans="2:7" ht="14.25">
      <c r="B96" s="41"/>
      <c r="C96" s="41"/>
      <c r="D96" s="9" t="s">
        <v>93</v>
      </c>
      <c r="E96" s="10">
        <v>-758936</v>
      </c>
      <c r="F96" s="10">
        <v>-499944</v>
      </c>
      <c r="G96" s="10">
        <f t="shared" si="1"/>
        <v>-258992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73423300</v>
      </c>
      <c r="F100" s="12">
        <f>+F34+F42+F64+F87+F94+F95+F96+F97+F98+F99</f>
        <v>71753054</v>
      </c>
      <c r="G100" s="12">
        <f t="shared" si="1"/>
        <v>1670246</v>
      </c>
    </row>
    <row r="101" spans="2:7" ht="14.25">
      <c r="B101" s="42"/>
      <c r="C101" s="13" t="s">
        <v>98</v>
      </c>
      <c r="D101" s="14"/>
      <c r="E101" s="15">
        <f xml:space="preserve"> +E33 - E100</f>
        <v>-1022257</v>
      </c>
      <c r="F101" s="15">
        <f xml:space="preserve"> +F33 - F100</f>
        <v>-1484148</v>
      </c>
      <c r="G101" s="15">
        <f t="shared" si="1"/>
        <v>461891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24</v>
      </c>
      <c r="F103" s="10">
        <v>41</v>
      </c>
      <c r="G103" s="10">
        <f t="shared" si="1"/>
        <v>-17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25000</v>
      </c>
      <c r="F108" s="10">
        <f>+F109+F110+F111+F112</f>
        <v>63040</v>
      </c>
      <c r="G108" s="10">
        <f t="shared" si="1"/>
        <v>-38040</v>
      </c>
    </row>
    <row r="109" spans="2:7" ht="14.25">
      <c r="B109" s="41"/>
      <c r="C109" s="41"/>
      <c r="D109" s="9" t="s">
        <v>107</v>
      </c>
      <c r="E109" s="10">
        <v>20000</v>
      </c>
      <c r="F109" s="10">
        <v>20000</v>
      </c>
      <c r="G109" s="10">
        <f t="shared" si="1"/>
        <v>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>
        <v>5000</v>
      </c>
      <c r="F112" s="10">
        <v>43040</v>
      </c>
      <c r="G112" s="10">
        <f t="shared" si="1"/>
        <v>-38040</v>
      </c>
    </row>
    <row r="113" spans="2:7" ht="14.25">
      <c r="B113" s="41"/>
      <c r="C113" s="42"/>
      <c r="D113" s="11" t="s">
        <v>111</v>
      </c>
      <c r="E113" s="12">
        <f>+E102+E103+E104+E105+E106+E107+E108</f>
        <v>25024</v>
      </c>
      <c r="F113" s="12">
        <f>+F102+F103+F104+F105+F106+F107+F108</f>
        <v>63081</v>
      </c>
      <c r="G113" s="12">
        <f t="shared" si="1"/>
        <v>-38057</v>
      </c>
    </row>
    <row r="114" spans="2:7" ht="14.25">
      <c r="B114" s="41"/>
      <c r="C114" s="40" t="s">
        <v>35</v>
      </c>
      <c r="D114" s="9" t="s">
        <v>112</v>
      </c>
      <c r="E114" s="10">
        <v>9262</v>
      </c>
      <c r="F114" s="10">
        <v>85227</v>
      </c>
      <c r="G114" s="10">
        <f t="shared" si="1"/>
        <v>-75965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9262</v>
      </c>
      <c r="F123" s="12">
        <f>+F114+F115+F116+F117+F118+F119</f>
        <v>85227</v>
      </c>
      <c r="G123" s="12">
        <f t="shared" si="1"/>
        <v>-75965</v>
      </c>
    </row>
    <row r="124" spans="2:7" ht="14.25">
      <c r="B124" s="42"/>
      <c r="C124" s="13" t="s">
        <v>122</v>
      </c>
      <c r="D124" s="16"/>
      <c r="E124" s="17">
        <f xml:space="preserve"> +E113 - E123</f>
        <v>15762</v>
      </c>
      <c r="F124" s="17">
        <f xml:space="preserve"> +F113 - F123</f>
        <v>-22146</v>
      </c>
      <c r="G124" s="17">
        <f t="shared" si="1"/>
        <v>37908</v>
      </c>
    </row>
    <row r="125" spans="2:7" ht="14.25">
      <c r="B125" s="13" t="s">
        <v>123</v>
      </c>
      <c r="C125" s="18"/>
      <c r="D125" s="14"/>
      <c r="E125" s="15">
        <f xml:space="preserve"> +E101 +E124</f>
        <v>-1006495</v>
      </c>
      <c r="F125" s="15">
        <f xml:space="preserve"> +F101 +F124</f>
        <v>-1506294</v>
      </c>
      <c r="G125" s="15">
        <f t="shared" si="1"/>
        <v>499799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1714000</v>
      </c>
      <c r="F126" s="10">
        <f>+F127+F128+F129</f>
        <v>1333000</v>
      </c>
      <c r="G126" s="10">
        <f t="shared" si="1"/>
        <v>381000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>
        <v>1714000</v>
      </c>
      <c r="F129" s="10">
        <v>1333000</v>
      </c>
      <c r="G129" s="10">
        <f t="shared" si="1"/>
        <v>381000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>
        <v>2995000</v>
      </c>
      <c r="F143" s="10">
        <v>5466000</v>
      </c>
      <c r="G143" s="10">
        <f t="shared" si="2"/>
        <v>-2471000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395959</v>
      </c>
      <c r="F146" s="10">
        <f>+F147+F148</f>
        <v>0</v>
      </c>
      <c r="G146" s="10">
        <f t="shared" si="2"/>
        <v>395959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>
        <v>395959</v>
      </c>
      <c r="F148" s="10">
        <v>0</v>
      </c>
      <c r="G148" s="10">
        <f t="shared" si="2"/>
        <v>395959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5104959</v>
      </c>
      <c r="F149" s="12">
        <f>+F126+F130+F133+F134+F139+F142+F143+F144+F145+F146</f>
        <v>6799000</v>
      </c>
      <c r="G149" s="12">
        <f t="shared" si="2"/>
        <v>-1694041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1</v>
      </c>
      <c r="F152" s="10">
        <f>+F153+F154+F155+F156</f>
        <v>1</v>
      </c>
      <c r="G152" s="10">
        <f t="shared" si="2"/>
        <v>0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>
        <v>1</v>
      </c>
      <c r="F154" s="10">
        <v>0</v>
      </c>
      <c r="G154" s="10">
        <f t="shared" si="2"/>
        <v>1</v>
      </c>
    </row>
    <row r="155" spans="2:7" ht="14.25">
      <c r="B155" s="41"/>
      <c r="C155" s="41"/>
      <c r="D155" s="9" t="s">
        <v>154</v>
      </c>
      <c r="E155" s="10">
        <v>0</v>
      </c>
      <c r="F155" s="10">
        <v>1</v>
      </c>
      <c r="G155" s="10">
        <f t="shared" si="2"/>
        <v>-1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>
        <v>1714000</v>
      </c>
      <c r="F158" s="10">
        <v>1333000</v>
      </c>
      <c r="G158" s="10">
        <f t="shared" si="2"/>
        <v>381000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>
        <v>1015000</v>
      </c>
      <c r="F161" s="10">
        <v>0</v>
      </c>
      <c r="G161" s="10">
        <f t="shared" si="2"/>
        <v>1015000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>
        <v>0</v>
      </c>
      <c r="F163" s="10">
        <v>1</v>
      </c>
      <c r="G163" s="10">
        <f t="shared" si="2"/>
        <v>-1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2729001</v>
      </c>
      <c r="F165" s="12">
        <f>+F150+F151+F152+F157+F158+F159+F160+F161+F162+F163+F164</f>
        <v>1333002</v>
      </c>
      <c r="G165" s="12">
        <f t="shared" si="2"/>
        <v>1395999</v>
      </c>
    </row>
    <row r="166" spans="2:7" ht="14.25">
      <c r="B166" s="42"/>
      <c r="C166" s="19" t="s">
        <v>165</v>
      </c>
      <c r="D166" s="20"/>
      <c r="E166" s="21">
        <f xml:space="preserve"> +E149 - E165</f>
        <v>2375958</v>
      </c>
      <c r="F166" s="21">
        <f xml:space="preserve"> +F149 - F165</f>
        <v>5465998</v>
      </c>
      <c r="G166" s="21">
        <f t="shared" si="2"/>
        <v>-3090040</v>
      </c>
    </row>
    <row r="167" spans="2:7" ht="14.25">
      <c r="B167" s="13" t="s">
        <v>166</v>
      </c>
      <c r="C167" s="22"/>
      <c r="D167" s="23"/>
      <c r="E167" s="24">
        <f xml:space="preserve"> +E125 +E166</f>
        <v>1369463</v>
      </c>
      <c r="F167" s="24">
        <f xml:space="preserve"> +F125 +F166</f>
        <v>3959704</v>
      </c>
      <c r="G167" s="24">
        <f t="shared" si="2"/>
        <v>-2590241</v>
      </c>
    </row>
    <row r="168" spans="2:7" ht="14.25">
      <c r="B168" s="37" t="s">
        <v>167</v>
      </c>
      <c r="C168" s="22" t="s">
        <v>168</v>
      </c>
      <c r="D168" s="23"/>
      <c r="E168" s="24">
        <v>61656963</v>
      </c>
      <c r="F168" s="24">
        <v>57297259</v>
      </c>
      <c r="G168" s="24">
        <f t="shared" si="2"/>
        <v>4359704</v>
      </c>
    </row>
    <row r="169" spans="2:7" ht="14.25">
      <c r="B169" s="38"/>
      <c r="C169" s="22" t="s">
        <v>169</v>
      </c>
      <c r="D169" s="23"/>
      <c r="E169" s="24">
        <f xml:space="preserve"> +E167 +E168</f>
        <v>63026426</v>
      </c>
      <c r="F169" s="24">
        <f xml:space="preserve"> +F167 +F168</f>
        <v>61256963</v>
      </c>
      <c r="G169" s="24">
        <f t="shared" si="2"/>
        <v>1769463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0</v>
      </c>
      <c r="F171" s="24">
        <f>+F172+F173+F174</f>
        <v>400000</v>
      </c>
      <c r="G171" s="24">
        <f t="shared" si="2"/>
        <v>-400000</v>
      </c>
    </row>
    <row r="172" spans="2:7" ht="14.25">
      <c r="B172" s="38"/>
      <c r="C172" s="25" t="s">
        <v>172</v>
      </c>
      <c r="D172" s="20"/>
      <c r="E172" s="21">
        <v>0</v>
      </c>
      <c r="F172" s="21">
        <v>400000</v>
      </c>
      <c r="G172" s="21">
        <f t="shared" si="2"/>
        <v>-400000</v>
      </c>
    </row>
    <row r="173" spans="2:7" ht="14.25">
      <c r="B173" s="38"/>
      <c r="C173" s="25" t="s">
        <v>173</v>
      </c>
      <c r="D173" s="20"/>
      <c r="E173" s="21"/>
      <c r="F173" s="21"/>
      <c r="G173" s="21">
        <f t="shared" si="2"/>
        <v>0</v>
      </c>
    </row>
    <row r="174" spans="2:7" ht="14.25">
      <c r="B174" s="38"/>
      <c r="C174" s="25" t="s">
        <v>174</v>
      </c>
      <c r="D174" s="20"/>
      <c r="E174" s="21"/>
      <c r="F174" s="21"/>
      <c r="G174" s="21">
        <f t="shared" si="2"/>
        <v>0</v>
      </c>
    </row>
    <row r="175" spans="2:7" ht="14.25">
      <c r="B175" s="38"/>
      <c r="C175" s="22" t="s">
        <v>175</v>
      </c>
      <c r="D175" s="23"/>
      <c r="E175" s="24">
        <f>+E176+E177+E178</f>
        <v>146000</v>
      </c>
      <c r="F175" s="24">
        <f>+F176+F177+F178</f>
        <v>0</v>
      </c>
      <c r="G175" s="24">
        <f t="shared" si="2"/>
        <v>146000</v>
      </c>
    </row>
    <row r="176" spans="2:7" ht="14.25">
      <c r="B176" s="38"/>
      <c r="C176" s="25" t="s">
        <v>176</v>
      </c>
      <c r="D176" s="20"/>
      <c r="E176" s="21">
        <v>146000</v>
      </c>
      <c r="F176" s="21">
        <v>0</v>
      </c>
      <c r="G176" s="21">
        <f t="shared" si="2"/>
        <v>146000</v>
      </c>
    </row>
    <row r="177" spans="2:7" ht="14.25">
      <c r="B177" s="38"/>
      <c r="C177" s="25" t="s">
        <v>177</v>
      </c>
      <c r="D177" s="20"/>
      <c r="E177" s="21"/>
      <c r="F177" s="21"/>
      <c r="G177" s="21">
        <f t="shared" si="2"/>
        <v>0</v>
      </c>
    </row>
    <row r="178" spans="2:7" ht="14.25">
      <c r="B178" s="38"/>
      <c r="C178" s="25" t="s">
        <v>178</v>
      </c>
      <c r="D178" s="20"/>
      <c r="E178" s="21"/>
      <c r="F178" s="21"/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62880426</v>
      </c>
      <c r="F179" s="24">
        <f xml:space="preserve"> +F169 +F170 +F171 - F175</f>
        <v>61656963</v>
      </c>
      <c r="G179" s="24">
        <f t="shared" si="2"/>
        <v>1223463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tabSelected="1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233</v>
      </c>
      <c r="C1" s="1"/>
      <c r="D1" s="1"/>
      <c r="E1" s="2"/>
      <c r="F1" s="2"/>
      <c r="G1" s="3" t="s">
        <v>0</v>
      </c>
    </row>
    <row r="2" spans="2:7" ht="21">
      <c r="B2" s="43" t="s">
        <v>200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197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198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0</v>
      </c>
      <c r="F6" s="8">
        <f>+F7</f>
        <v>0</v>
      </c>
      <c r="G6" s="8">
        <f>E6-F6</f>
        <v>0</v>
      </c>
    </row>
    <row r="7" spans="2:7" ht="14.25">
      <c r="B7" s="41"/>
      <c r="C7" s="41"/>
      <c r="D7" s="9" t="s">
        <v>10</v>
      </c>
      <c r="E7" s="10">
        <f>+E8</f>
        <v>0</v>
      </c>
      <c r="F7" s="10">
        <f>+F8</f>
        <v>0</v>
      </c>
      <c r="G7" s="10">
        <f t="shared" ref="G7:G71" si="0">E7-F7</f>
        <v>0</v>
      </c>
    </row>
    <row r="8" spans="2:7" ht="14.25">
      <c r="B8" s="41"/>
      <c r="C8" s="41"/>
      <c r="D8" s="9" t="s">
        <v>11</v>
      </c>
      <c r="E8" s="10"/>
      <c r="F8" s="10"/>
      <c r="G8" s="10">
        <f t="shared" si="0"/>
        <v>0</v>
      </c>
    </row>
    <row r="9" spans="2:7" ht="14.25">
      <c r="B9" s="41"/>
      <c r="C9" s="41"/>
      <c r="D9" s="9" t="s">
        <v>12</v>
      </c>
      <c r="E9" s="10">
        <f>+E10+E19+E20+E24+E25+E30</f>
        <v>6933753</v>
      </c>
      <c r="F9" s="10">
        <f>+F10+F19+F20+F24+F25+F30</f>
        <v>6516587</v>
      </c>
      <c r="G9" s="10">
        <f t="shared" si="0"/>
        <v>417166</v>
      </c>
    </row>
    <row r="10" spans="2:7" ht="14.25">
      <c r="B10" s="41"/>
      <c r="C10" s="41"/>
      <c r="D10" s="9" t="s">
        <v>13</v>
      </c>
      <c r="E10" s="10">
        <f>+E11+E12+E13+E14+E15+E16+E17+E18</f>
        <v>6933753</v>
      </c>
      <c r="F10" s="10">
        <f>+F11+F12+F13+F14+F15+F16+F17+F18</f>
        <v>6516587</v>
      </c>
      <c r="G10" s="10">
        <f t="shared" si="0"/>
        <v>417166</v>
      </c>
    </row>
    <row r="11" spans="2:7" ht="14.25">
      <c r="B11" s="41"/>
      <c r="C11" s="41"/>
      <c r="D11" s="9" t="s">
        <v>14</v>
      </c>
      <c r="E11" s="10"/>
      <c r="F11" s="10"/>
      <c r="G11" s="10">
        <f t="shared" si="0"/>
        <v>0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/>
      <c r="F13" s="10"/>
      <c r="G13" s="10">
        <f t="shared" si="0"/>
        <v>0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>
        <v>6933753</v>
      </c>
      <c r="F17" s="10">
        <v>6516587</v>
      </c>
      <c r="G17" s="10">
        <f t="shared" si="0"/>
        <v>417166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/>
      <c r="F19" s="10"/>
      <c r="G19" s="10">
        <f t="shared" si="0"/>
        <v>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0</v>
      </c>
      <c r="F25" s="10">
        <f>+F26+F27+F28+F29</f>
        <v>0</v>
      </c>
      <c r="G25" s="10">
        <f t="shared" si="0"/>
        <v>0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/>
      <c r="F27" s="10"/>
      <c r="G27" s="10">
        <f t="shared" si="0"/>
        <v>0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/>
      <c r="F31" s="10"/>
      <c r="G31" s="10">
        <f t="shared" si="0"/>
        <v>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6933753</v>
      </c>
      <c r="F33" s="12">
        <f>+F6+F9+F31+F32</f>
        <v>6516587</v>
      </c>
      <c r="G33" s="12">
        <f t="shared" si="0"/>
        <v>417166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10874368</v>
      </c>
      <c r="F34" s="10">
        <f>+F35+F36+F37+F38+F39+F40+F41</f>
        <v>9438315</v>
      </c>
      <c r="G34" s="10">
        <f t="shared" si="0"/>
        <v>1436053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5420844</v>
      </c>
      <c r="F36" s="10">
        <v>3608980</v>
      </c>
      <c r="G36" s="10">
        <f t="shared" si="0"/>
        <v>1811864</v>
      </c>
    </row>
    <row r="37" spans="2:7" ht="14.25">
      <c r="B37" s="41"/>
      <c r="C37" s="41"/>
      <c r="D37" s="9" t="s">
        <v>39</v>
      </c>
      <c r="E37" s="10">
        <v>888300</v>
      </c>
      <c r="F37" s="10">
        <v>559700</v>
      </c>
      <c r="G37" s="10">
        <f t="shared" si="0"/>
        <v>328600</v>
      </c>
    </row>
    <row r="38" spans="2:7" ht="14.25">
      <c r="B38" s="41"/>
      <c r="C38" s="41"/>
      <c r="D38" s="9" t="s">
        <v>40</v>
      </c>
      <c r="E38" s="10">
        <v>768200</v>
      </c>
      <c r="F38" s="10">
        <v>547200</v>
      </c>
      <c r="G38" s="10">
        <f t="shared" si="0"/>
        <v>221000</v>
      </c>
    </row>
    <row r="39" spans="2:7" ht="14.25">
      <c r="B39" s="41"/>
      <c r="C39" s="41"/>
      <c r="D39" s="9" t="s">
        <v>41</v>
      </c>
      <c r="E39" s="10">
        <v>2506970</v>
      </c>
      <c r="F39" s="10">
        <v>3560975</v>
      </c>
      <c r="G39" s="10">
        <f t="shared" si="0"/>
        <v>-1054005</v>
      </c>
    </row>
    <row r="40" spans="2:7" ht="14.25">
      <c r="B40" s="41"/>
      <c r="C40" s="41"/>
      <c r="D40" s="9" t="s">
        <v>42</v>
      </c>
      <c r="E40" s="10">
        <v>133500</v>
      </c>
      <c r="F40" s="10">
        <v>133500</v>
      </c>
      <c r="G40" s="10">
        <f t="shared" si="0"/>
        <v>0</v>
      </c>
    </row>
    <row r="41" spans="2:7" ht="14.25">
      <c r="B41" s="41"/>
      <c r="C41" s="41"/>
      <c r="D41" s="9" t="s">
        <v>43</v>
      </c>
      <c r="E41" s="10">
        <v>1156554</v>
      </c>
      <c r="F41" s="10">
        <v>1027960</v>
      </c>
      <c r="G41" s="10">
        <f t="shared" si="0"/>
        <v>128594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159515</v>
      </c>
      <c r="F42" s="10">
        <f>+F43+F44+F45+F46+F47+F48+F49+F50+F51+F52+F53+F54+F55+F56+F57+F58+F59+F60+F61+F62+F63</f>
        <v>103133</v>
      </c>
      <c r="G42" s="10">
        <f t="shared" si="0"/>
        <v>56382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/>
      <c r="F47" s="10"/>
      <c r="G47" s="10">
        <f t="shared" si="0"/>
        <v>0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/>
      <c r="F49" s="10"/>
      <c r="G49" s="10">
        <f t="shared" si="0"/>
        <v>0</v>
      </c>
    </row>
    <row r="50" spans="2:7" ht="14.25">
      <c r="B50" s="41"/>
      <c r="C50" s="41"/>
      <c r="D50" s="9" t="s">
        <v>52</v>
      </c>
      <c r="E50" s="10"/>
      <c r="F50" s="10"/>
      <c r="G50" s="10">
        <f t="shared" si="0"/>
        <v>0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/>
      <c r="F54" s="10"/>
      <c r="G54" s="10">
        <f t="shared" si="0"/>
        <v>0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/>
      <c r="F56" s="10"/>
      <c r="G56" s="10">
        <f t="shared" si="0"/>
        <v>0</v>
      </c>
    </row>
    <row r="57" spans="2:7" ht="14.25">
      <c r="B57" s="41"/>
      <c r="C57" s="41"/>
      <c r="D57" s="9" t="s">
        <v>59</v>
      </c>
      <c r="E57" s="10">
        <v>2940</v>
      </c>
      <c r="F57" s="10">
        <v>2530</v>
      </c>
      <c r="G57" s="10">
        <f t="shared" si="0"/>
        <v>410</v>
      </c>
    </row>
    <row r="58" spans="2:7" ht="14.25">
      <c r="B58" s="41"/>
      <c r="C58" s="41"/>
      <c r="D58" s="9" t="s">
        <v>60</v>
      </c>
      <c r="E58" s="10"/>
      <c r="F58" s="10"/>
      <c r="G58" s="10">
        <f t="shared" si="0"/>
        <v>0</v>
      </c>
    </row>
    <row r="59" spans="2:7" ht="14.25">
      <c r="B59" s="41"/>
      <c r="C59" s="41"/>
      <c r="D59" s="9" t="s">
        <v>61</v>
      </c>
      <c r="E59" s="10"/>
      <c r="F59" s="10"/>
      <c r="G59" s="10">
        <f t="shared" si="0"/>
        <v>0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>
        <v>156575</v>
      </c>
      <c r="F62" s="10">
        <v>100603</v>
      </c>
      <c r="G62" s="10">
        <f t="shared" si="0"/>
        <v>55972</v>
      </c>
    </row>
    <row r="63" spans="2:7" ht="14.25">
      <c r="B63" s="41"/>
      <c r="C63" s="41"/>
      <c r="D63" s="9" t="s">
        <v>65</v>
      </c>
      <c r="E63" s="10"/>
      <c r="F63" s="10"/>
      <c r="G63" s="10">
        <f t="shared" si="0"/>
        <v>0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862787</v>
      </c>
      <c r="F64" s="10">
        <f>+F65+F66+F67+F68+F69+F70+F71+F72+F73+F74+F75+F76+F77+F78+F79+F80+F81+F82+F83+F84+F85+F86</f>
        <v>651169</v>
      </c>
      <c r="G64" s="10">
        <f t="shared" si="0"/>
        <v>211618</v>
      </c>
    </row>
    <row r="65" spans="2:7" ht="14.25">
      <c r="B65" s="41"/>
      <c r="C65" s="41"/>
      <c r="D65" s="9" t="s">
        <v>67</v>
      </c>
      <c r="E65" s="10">
        <v>10109</v>
      </c>
      <c r="F65" s="10">
        <v>14076</v>
      </c>
      <c r="G65" s="10">
        <f t="shared" si="0"/>
        <v>-3967</v>
      </c>
    </row>
    <row r="66" spans="2:7" ht="14.25">
      <c r="B66" s="41"/>
      <c r="C66" s="41"/>
      <c r="D66" s="9" t="s">
        <v>68</v>
      </c>
      <c r="E66" s="10"/>
      <c r="F66" s="10"/>
      <c r="G66" s="10">
        <f t="shared" si="0"/>
        <v>0</v>
      </c>
    </row>
    <row r="67" spans="2:7" ht="14.25">
      <c r="B67" s="41"/>
      <c r="C67" s="41"/>
      <c r="D67" s="9" t="s">
        <v>69</v>
      </c>
      <c r="E67" s="10">
        <v>41820</v>
      </c>
      <c r="F67" s="10">
        <v>7600</v>
      </c>
      <c r="G67" s="10">
        <f t="shared" si="0"/>
        <v>34220</v>
      </c>
    </row>
    <row r="68" spans="2:7" ht="14.25">
      <c r="B68" s="41"/>
      <c r="C68" s="41"/>
      <c r="D68" s="9" t="s">
        <v>70</v>
      </c>
      <c r="E68" s="10">
        <v>206787</v>
      </c>
      <c r="F68" s="10">
        <v>15856</v>
      </c>
      <c r="G68" s="10">
        <f t="shared" si="0"/>
        <v>190931</v>
      </c>
    </row>
    <row r="69" spans="2:7" ht="14.25">
      <c r="B69" s="41"/>
      <c r="C69" s="41"/>
      <c r="D69" s="9" t="s">
        <v>71</v>
      </c>
      <c r="E69" s="10">
        <v>1221</v>
      </c>
      <c r="F69" s="10">
        <v>5911</v>
      </c>
      <c r="G69" s="10">
        <f t="shared" si="0"/>
        <v>-4690</v>
      </c>
    </row>
    <row r="70" spans="2:7" ht="14.25">
      <c r="B70" s="41"/>
      <c r="C70" s="41"/>
      <c r="D70" s="9" t="s">
        <v>72</v>
      </c>
      <c r="E70" s="10"/>
      <c r="F70" s="10"/>
      <c r="G70" s="10">
        <f t="shared" si="0"/>
        <v>0</v>
      </c>
    </row>
    <row r="71" spans="2:7" ht="14.25">
      <c r="B71" s="41"/>
      <c r="C71" s="41"/>
      <c r="D71" s="9" t="s">
        <v>56</v>
      </c>
      <c r="E71" s="10">
        <v>78678</v>
      </c>
      <c r="F71" s="10">
        <v>65323</v>
      </c>
      <c r="G71" s="10">
        <f t="shared" si="0"/>
        <v>13355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700</v>
      </c>
      <c r="F73" s="10">
        <v>0</v>
      </c>
      <c r="G73" s="10">
        <f t="shared" si="1"/>
        <v>700</v>
      </c>
    </row>
    <row r="74" spans="2:7" ht="14.25">
      <c r="B74" s="41"/>
      <c r="C74" s="41"/>
      <c r="D74" s="9" t="s">
        <v>74</v>
      </c>
      <c r="E74" s="10">
        <v>198000</v>
      </c>
      <c r="F74" s="10">
        <v>190259</v>
      </c>
      <c r="G74" s="10">
        <f t="shared" si="1"/>
        <v>7741</v>
      </c>
    </row>
    <row r="75" spans="2:7" ht="14.25">
      <c r="B75" s="41"/>
      <c r="C75" s="41"/>
      <c r="D75" s="9" t="s">
        <v>75</v>
      </c>
      <c r="E75" s="10"/>
      <c r="F75" s="10"/>
      <c r="G75" s="10">
        <f t="shared" si="1"/>
        <v>0</v>
      </c>
    </row>
    <row r="76" spans="2:7" ht="14.25">
      <c r="B76" s="41"/>
      <c r="C76" s="41"/>
      <c r="D76" s="9" t="s">
        <v>76</v>
      </c>
      <c r="E76" s="10"/>
      <c r="F76" s="10"/>
      <c r="G76" s="10">
        <f t="shared" si="1"/>
        <v>0</v>
      </c>
    </row>
    <row r="77" spans="2:7" ht="14.25">
      <c r="B77" s="41"/>
      <c r="C77" s="41"/>
      <c r="D77" s="9" t="s">
        <v>77</v>
      </c>
      <c r="E77" s="10">
        <v>49680</v>
      </c>
      <c r="F77" s="10">
        <v>50304</v>
      </c>
      <c r="G77" s="10">
        <f t="shared" si="1"/>
        <v>-624</v>
      </c>
    </row>
    <row r="78" spans="2:7" ht="14.25">
      <c r="B78" s="41"/>
      <c r="C78" s="41"/>
      <c r="D78" s="9" t="s">
        <v>78</v>
      </c>
      <c r="E78" s="10">
        <v>2002</v>
      </c>
      <c r="F78" s="10">
        <v>972</v>
      </c>
      <c r="G78" s="10">
        <f t="shared" si="1"/>
        <v>1030</v>
      </c>
    </row>
    <row r="79" spans="2:7" ht="14.25">
      <c r="B79" s="41"/>
      <c r="C79" s="41"/>
      <c r="D79" s="9" t="s">
        <v>59</v>
      </c>
      <c r="E79" s="10">
        <v>63549</v>
      </c>
      <c r="F79" s="10">
        <v>35097</v>
      </c>
      <c r="G79" s="10">
        <f t="shared" si="1"/>
        <v>28452</v>
      </c>
    </row>
    <row r="80" spans="2:7" ht="14.25">
      <c r="B80" s="41"/>
      <c r="C80" s="41"/>
      <c r="D80" s="9" t="s">
        <v>60</v>
      </c>
      <c r="E80" s="10">
        <v>166958</v>
      </c>
      <c r="F80" s="10">
        <v>188216</v>
      </c>
      <c r="G80" s="10">
        <f t="shared" si="1"/>
        <v>-21258</v>
      </c>
    </row>
    <row r="81" spans="2:7" ht="14.25">
      <c r="B81" s="41"/>
      <c r="C81" s="41"/>
      <c r="D81" s="9" t="s">
        <v>79</v>
      </c>
      <c r="E81" s="10">
        <v>30000</v>
      </c>
      <c r="F81" s="10">
        <v>72000</v>
      </c>
      <c r="G81" s="10">
        <f t="shared" si="1"/>
        <v>-42000</v>
      </c>
    </row>
    <row r="82" spans="2:7" ht="14.25">
      <c r="B82" s="41"/>
      <c r="C82" s="41"/>
      <c r="D82" s="9" t="s">
        <v>80</v>
      </c>
      <c r="E82" s="10">
        <v>8000</v>
      </c>
      <c r="F82" s="10">
        <v>0</v>
      </c>
      <c r="G82" s="10">
        <f t="shared" si="1"/>
        <v>8000</v>
      </c>
    </row>
    <row r="83" spans="2:7" ht="14.25">
      <c r="B83" s="41"/>
      <c r="C83" s="41"/>
      <c r="D83" s="9" t="s">
        <v>81</v>
      </c>
      <c r="E83" s="10">
        <v>1140</v>
      </c>
      <c r="F83" s="10">
        <v>2138</v>
      </c>
      <c r="G83" s="10">
        <f t="shared" si="1"/>
        <v>-998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/>
      <c r="F85" s="10"/>
      <c r="G85" s="10">
        <f t="shared" si="1"/>
        <v>0</v>
      </c>
    </row>
    <row r="86" spans="2:7" ht="14.25">
      <c r="B86" s="41"/>
      <c r="C86" s="41"/>
      <c r="D86" s="9" t="s">
        <v>65</v>
      </c>
      <c r="E86" s="10">
        <v>4143</v>
      </c>
      <c r="F86" s="10">
        <v>3417</v>
      </c>
      <c r="G86" s="10">
        <f t="shared" si="1"/>
        <v>726</v>
      </c>
    </row>
    <row r="87" spans="2:7" ht="14.25">
      <c r="B87" s="41"/>
      <c r="C87" s="41"/>
      <c r="D87" s="9" t="s">
        <v>84</v>
      </c>
      <c r="E87" s="10">
        <f>+E88+E93</f>
        <v>0</v>
      </c>
      <c r="F87" s="10">
        <f>+F88+F93</f>
        <v>0</v>
      </c>
      <c r="G87" s="10">
        <f t="shared" si="1"/>
        <v>0</v>
      </c>
    </row>
    <row r="88" spans="2:7" ht="14.25">
      <c r="B88" s="41"/>
      <c r="C88" s="41"/>
      <c r="D88" s="9" t="s">
        <v>85</v>
      </c>
      <c r="E88" s="10">
        <f>+E89+E90+E91-E92</f>
        <v>0</v>
      </c>
      <c r="F88" s="10">
        <f>+F89+F90+F91-F92</f>
        <v>0</v>
      </c>
      <c r="G88" s="10">
        <f t="shared" si="1"/>
        <v>0</v>
      </c>
    </row>
    <row r="89" spans="2:7" ht="14.25">
      <c r="B89" s="41"/>
      <c r="C89" s="41"/>
      <c r="D89" s="9" t="s">
        <v>86</v>
      </c>
      <c r="E89" s="10"/>
      <c r="F89" s="10"/>
      <c r="G89" s="10">
        <f t="shared" si="1"/>
        <v>0</v>
      </c>
    </row>
    <row r="90" spans="2:7" ht="14.25">
      <c r="B90" s="41"/>
      <c r="C90" s="41"/>
      <c r="D90" s="9" t="s">
        <v>87</v>
      </c>
      <c r="E90" s="10"/>
      <c r="F90" s="10"/>
      <c r="G90" s="10">
        <f t="shared" si="1"/>
        <v>0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/>
      <c r="F92" s="10"/>
      <c r="G92" s="10">
        <f t="shared" si="1"/>
        <v>0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30510</v>
      </c>
      <c r="F95" s="10">
        <v>16843</v>
      </c>
      <c r="G95" s="10">
        <f t="shared" si="1"/>
        <v>13667</v>
      </c>
    </row>
    <row r="96" spans="2:7" ht="14.25">
      <c r="B96" s="41"/>
      <c r="C96" s="41"/>
      <c r="D96" s="9" t="s">
        <v>93</v>
      </c>
      <c r="E96" s="10"/>
      <c r="F96" s="10"/>
      <c r="G96" s="10">
        <f t="shared" si="1"/>
        <v>0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11927180</v>
      </c>
      <c r="F100" s="12">
        <f>+F34+F42+F64+F87+F94+F95+F96+F97+F98+F99</f>
        <v>10209460</v>
      </c>
      <c r="G100" s="12">
        <f t="shared" si="1"/>
        <v>1717720</v>
      </c>
    </row>
    <row r="101" spans="2:7" ht="14.25">
      <c r="B101" s="42"/>
      <c r="C101" s="13" t="s">
        <v>98</v>
      </c>
      <c r="D101" s="14"/>
      <c r="E101" s="15">
        <f xml:space="preserve"> +E33 - E100</f>
        <v>-4993427</v>
      </c>
      <c r="F101" s="15">
        <f xml:space="preserve"> +F33 - F100</f>
        <v>-3692873</v>
      </c>
      <c r="G101" s="15">
        <f t="shared" si="1"/>
        <v>-1300554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50</v>
      </c>
      <c r="F103" s="10">
        <v>0</v>
      </c>
      <c r="G103" s="10">
        <f t="shared" si="1"/>
        <v>50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0</v>
      </c>
      <c r="F108" s="10">
        <f>+F109+F110+F111+F112</f>
        <v>0</v>
      </c>
      <c r="G108" s="10">
        <f t="shared" si="1"/>
        <v>0</v>
      </c>
    </row>
    <row r="109" spans="2:7" ht="14.25">
      <c r="B109" s="41"/>
      <c r="C109" s="41"/>
      <c r="D109" s="9" t="s">
        <v>107</v>
      </c>
      <c r="E109" s="10"/>
      <c r="F109" s="10"/>
      <c r="G109" s="10">
        <f t="shared" si="1"/>
        <v>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/>
      <c r="F112" s="10"/>
      <c r="G112" s="10">
        <f t="shared" si="1"/>
        <v>0</v>
      </c>
    </row>
    <row r="113" spans="2:7" ht="14.25">
      <c r="B113" s="41"/>
      <c r="C113" s="42"/>
      <c r="D113" s="11" t="s">
        <v>111</v>
      </c>
      <c r="E113" s="12">
        <f>+E102+E103+E104+E105+E106+E107+E108</f>
        <v>50</v>
      </c>
      <c r="F113" s="12">
        <f>+F102+F103+F104+F105+F106+F107+F108</f>
        <v>0</v>
      </c>
      <c r="G113" s="12">
        <f t="shared" si="1"/>
        <v>50</v>
      </c>
    </row>
    <row r="114" spans="2:7" ht="14.25">
      <c r="B114" s="41"/>
      <c r="C114" s="40" t="s">
        <v>35</v>
      </c>
      <c r="D114" s="9" t="s">
        <v>112</v>
      </c>
      <c r="E114" s="10"/>
      <c r="F114" s="10"/>
      <c r="G114" s="10">
        <f t="shared" si="1"/>
        <v>0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0</v>
      </c>
      <c r="F123" s="12">
        <f>+F114+F115+F116+F117+F118+F119</f>
        <v>0</v>
      </c>
      <c r="G123" s="12">
        <f t="shared" si="1"/>
        <v>0</v>
      </c>
    </row>
    <row r="124" spans="2:7" ht="14.25">
      <c r="B124" s="42"/>
      <c r="C124" s="13" t="s">
        <v>122</v>
      </c>
      <c r="D124" s="16"/>
      <c r="E124" s="17">
        <f xml:space="preserve"> +E113 - E123</f>
        <v>50</v>
      </c>
      <c r="F124" s="17">
        <f xml:space="preserve"> +F113 - F123</f>
        <v>0</v>
      </c>
      <c r="G124" s="17">
        <f t="shared" si="1"/>
        <v>50</v>
      </c>
    </row>
    <row r="125" spans="2:7" ht="14.25">
      <c r="B125" s="13" t="s">
        <v>123</v>
      </c>
      <c r="C125" s="18"/>
      <c r="D125" s="14"/>
      <c r="E125" s="15">
        <f xml:space="preserve"> +E101 +E124</f>
        <v>-4993377</v>
      </c>
      <c r="F125" s="15">
        <f xml:space="preserve"> +F101 +F124</f>
        <v>-3692873</v>
      </c>
      <c r="G125" s="15">
        <f t="shared" si="1"/>
        <v>-1300504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0</v>
      </c>
      <c r="F126" s="10">
        <f>+F127+F128+F129</f>
        <v>0</v>
      </c>
      <c r="G126" s="10">
        <f t="shared" si="1"/>
        <v>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/>
      <c r="F129" s="10"/>
      <c r="G129" s="10">
        <f t="shared" si="1"/>
        <v>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>
        <v>4870000</v>
      </c>
      <c r="F143" s="10">
        <v>4223000</v>
      </c>
      <c r="G143" s="10">
        <f t="shared" si="2"/>
        <v>647000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4870000</v>
      </c>
      <c r="F149" s="12">
        <f>+F126+F130+F133+F134+F139+F142+F143+F144+F145+F146</f>
        <v>4223000</v>
      </c>
      <c r="G149" s="12">
        <f t="shared" si="2"/>
        <v>647000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1</v>
      </c>
      <c r="F152" s="10">
        <f>+F153+F154+F155+F156</f>
        <v>0</v>
      </c>
      <c r="G152" s="10">
        <f t="shared" si="2"/>
        <v>1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/>
      <c r="F154" s="10"/>
      <c r="G154" s="10">
        <f t="shared" si="2"/>
        <v>0</v>
      </c>
    </row>
    <row r="155" spans="2:7" ht="14.25">
      <c r="B155" s="41"/>
      <c r="C155" s="41"/>
      <c r="D155" s="9" t="s">
        <v>154</v>
      </c>
      <c r="E155" s="10">
        <v>1</v>
      </c>
      <c r="F155" s="10">
        <v>0</v>
      </c>
      <c r="G155" s="10">
        <f t="shared" si="2"/>
        <v>1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/>
      <c r="F158" s="10"/>
      <c r="G158" s="10">
        <f t="shared" si="2"/>
        <v>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/>
      <c r="F161" s="10"/>
      <c r="G161" s="10">
        <f t="shared" si="2"/>
        <v>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1</v>
      </c>
      <c r="F165" s="12">
        <f>+F150+F151+F152+F157+F158+F159+F160+F161+F162+F163+F164</f>
        <v>0</v>
      </c>
      <c r="G165" s="12">
        <f t="shared" si="2"/>
        <v>1</v>
      </c>
    </row>
    <row r="166" spans="2:7" ht="14.25">
      <c r="B166" s="42"/>
      <c r="C166" s="19" t="s">
        <v>165</v>
      </c>
      <c r="D166" s="20"/>
      <c r="E166" s="21">
        <f xml:space="preserve"> +E149 - E165</f>
        <v>4869999</v>
      </c>
      <c r="F166" s="21">
        <f xml:space="preserve"> +F149 - F165</f>
        <v>4223000</v>
      </c>
      <c r="G166" s="21">
        <f t="shared" si="2"/>
        <v>646999</v>
      </c>
    </row>
    <row r="167" spans="2:7" ht="14.25">
      <c r="B167" s="13" t="s">
        <v>166</v>
      </c>
      <c r="C167" s="22"/>
      <c r="D167" s="23"/>
      <c r="E167" s="24">
        <f xml:space="preserve"> +E125 +E166</f>
        <v>-123378</v>
      </c>
      <c r="F167" s="24">
        <f xml:space="preserve"> +F125 +F166</f>
        <v>530127</v>
      </c>
      <c r="G167" s="24">
        <f t="shared" si="2"/>
        <v>-653505</v>
      </c>
    </row>
    <row r="168" spans="2:7" ht="14.25">
      <c r="B168" s="37" t="s">
        <v>167</v>
      </c>
      <c r="C168" s="22" t="s">
        <v>168</v>
      </c>
      <c r="D168" s="23"/>
      <c r="E168" s="24">
        <v>558667</v>
      </c>
      <c r="F168" s="24">
        <v>528540</v>
      </c>
      <c r="G168" s="24">
        <f t="shared" si="2"/>
        <v>30127</v>
      </c>
    </row>
    <row r="169" spans="2:7" ht="14.25">
      <c r="B169" s="38"/>
      <c r="C169" s="22" t="s">
        <v>169</v>
      </c>
      <c r="D169" s="23"/>
      <c r="E169" s="24">
        <f xml:space="preserve"> +E167 +E168</f>
        <v>435289</v>
      </c>
      <c r="F169" s="24">
        <f xml:space="preserve"> +F167 +F168</f>
        <v>1058667</v>
      </c>
      <c r="G169" s="24">
        <f t="shared" si="2"/>
        <v>-623378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0</v>
      </c>
      <c r="F171" s="24">
        <f>+F172+F173+F174</f>
        <v>0</v>
      </c>
      <c r="G171" s="24">
        <f t="shared" si="2"/>
        <v>0</v>
      </c>
    </row>
    <row r="172" spans="2:7" ht="14.25">
      <c r="B172" s="38"/>
      <c r="C172" s="25" t="s">
        <v>172</v>
      </c>
      <c r="D172" s="20"/>
      <c r="E172" s="21"/>
      <c r="F172" s="21"/>
      <c r="G172" s="21">
        <f t="shared" si="2"/>
        <v>0</v>
      </c>
    </row>
    <row r="173" spans="2:7" ht="14.25">
      <c r="B173" s="38"/>
      <c r="C173" s="25" t="s">
        <v>173</v>
      </c>
      <c r="D173" s="20"/>
      <c r="E173" s="21"/>
      <c r="F173" s="21"/>
      <c r="G173" s="21">
        <f t="shared" si="2"/>
        <v>0</v>
      </c>
    </row>
    <row r="174" spans="2:7" ht="14.25">
      <c r="B174" s="38"/>
      <c r="C174" s="25" t="s">
        <v>174</v>
      </c>
      <c r="D174" s="20"/>
      <c r="E174" s="21"/>
      <c r="F174" s="21"/>
      <c r="G174" s="21">
        <f t="shared" si="2"/>
        <v>0</v>
      </c>
    </row>
    <row r="175" spans="2:7" ht="14.25">
      <c r="B175" s="38"/>
      <c r="C175" s="22" t="s">
        <v>175</v>
      </c>
      <c r="D175" s="23"/>
      <c r="E175" s="24">
        <f>+E176+E177+E178</f>
        <v>0</v>
      </c>
      <c r="F175" s="24">
        <f>+F176+F177+F178</f>
        <v>500000</v>
      </c>
      <c r="G175" s="24">
        <f t="shared" si="2"/>
        <v>-500000</v>
      </c>
    </row>
    <row r="176" spans="2:7" ht="14.25">
      <c r="B176" s="38"/>
      <c r="C176" s="25" t="s">
        <v>176</v>
      </c>
      <c r="D176" s="20"/>
      <c r="E176" s="21">
        <v>0</v>
      </c>
      <c r="F176" s="21">
        <v>500000</v>
      </c>
      <c r="G176" s="21">
        <f t="shared" si="2"/>
        <v>-500000</v>
      </c>
    </row>
    <row r="177" spans="2:7" ht="14.25">
      <c r="B177" s="38"/>
      <c r="C177" s="25" t="s">
        <v>177</v>
      </c>
      <c r="D177" s="20"/>
      <c r="E177" s="21"/>
      <c r="F177" s="21"/>
      <c r="G177" s="21">
        <f t="shared" si="2"/>
        <v>0</v>
      </c>
    </row>
    <row r="178" spans="2:7" ht="14.25">
      <c r="B178" s="38"/>
      <c r="C178" s="25" t="s">
        <v>178</v>
      </c>
      <c r="D178" s="20"/>
      <c r="E178" s="21"/>
      <c r="F178" s="21"/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435289</v>
      </c>
      <c r="F179" s="24">
        <f xml:space="preserve"> +F169 +F170 +F171 - F175</f>
        <v>558667</v>
      </c>
      <c r="G179" s="24">
        <f t="shared" si="2"/>
        <v>-123378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zoomScale="80" zoomScaleNormal="80" workbookViewId="0">
      <selection activeCell="B1" sqref="B1"/>
    </sheetView>
  </sheetViews>
  <sheetFormatPr defaultRowHeight="13.5"/>
  <cols>
    <col min="1" max="3" width="2.875" customWidth="1"/>
    <col min="4" max="4" width="57.5" customWidth="1"/>
    <col min="5" max="18" width="20.75" customWidth="1"/>
  </cols>
  <sheetData>
    <row r="1" spans="2:18">
      <c r="B1" s="49" t="s">
        <v>226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ht="21">
      <c r="B2" s="4"/>
      <c r="C2" s="4"/>
      <c r="D2" s="4"/>
      <c r="E2" s="4"/>
      <c r="F2" s="4"/>
      <c r="G2" s="4"/>
      <c r="H2" s="4"/>
      <c r="I2" s="4"/>
      <c r="J2" s="4"/>
      <c r="K2" s="26"/>
      <c r="L2" s="4"/>
      <c r="M2" s="4"/>
      <c r="N2" s="4"/>
      <c r="O2" s="4"/>
      <c r="P2" s="2"/>
      <c r="Q2" s="3"/>
      <c r="R2" s="3" t="s">
        <v>203</v>
      </c>
    </row>
    <row r="3" spans="2:18" ht="21">
      <c r="B3" s="43" t="s">
        <v>204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2:18" ht="14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"/>
      <c r="R4" s="2"/>
    </row>
    <row r="5" spans="2:18" ht="21">
      <c r="B5" s="44" t="s">
        <v>219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  <c r="Q6" s="2"/>
      <c r="R6" s="5" t="s">
        <v>205</v>
      </c>
    </row>
    <row r="7" spans="2:18" ht="14.25">
      <c r="B7" s="46" t="s">
        <v>3</v>
      </c>
      <c r="C7" s="47"/>
      <c r="D7" s="48"/>
      <c r="E7" s="34" t="s">
        <v>206</v>
      </c>
      <c r="F7" s="34" t="s">
        <v>207</v>
      </c>
      <c r="G7" s="34" t="s">
        <v>208</v>
      </c>
      <c r="H7" s="34" t="s">
        <v>209</v>
      </c>
      <c r="I7" s="34" t="s">
        <v>210</v>
      </c>
      <c r="J7" s="34" t="s">
        <v>211</v>
      </c>
      <c r="K7" s="34" t="s">
        <v>220</v>
      </c>
      <c r="L7" s="34" t="s">
        <v>212</v>
      </c>
      <c r="M7" s="34" t="s">
        <v>213</v>
      </c>
      <c r="N7" s="34" t="s">
        <v>214</v>
      </c>
      <c r="O7" s="34" t="s">
        <v>215</v>
      </c>
      <c r="P7" s="35" t="s">
        <v>216</v>
      </c>
      <c r="Q7" s="35" t="s">
        <v>217</v>
      </c>
      <c r="R7" s="35" t="s">
        <v>218</v>
      </c>
    </row>
    <row r="8" spans="2:18" ht="14.25">
      <c r="B8" s="40" t="s">
        <v>7</v>
      </c>
      <c r="C8" s="40" t="s">
        <v>8</v>
      </c>
      <c r="D8" s="7" t="s">
        <v>9</v>
      </c>
      <c r="E8" s="8">
        <v>0</v>
      </c>
      <c r="F8" s="8">
        <v>1712330</v>
      </c>
      <c r="G8" s="8">
        <v>3854781</v>
      </c>
      <c r="H8" s="8">
        <v>2710986</v>
      </c>
      <c r="I8" s="8">
        <v>2087405</v>
      </c>
      <c r="J8" s="8">
        <v>7505440</v>
      </c>
      <c r="K8" s="8">
        <v>4381355</v>
      </c>
      <c r="L8" s="8">
        <v>7141610</v>
      </c>
      <c r="M8" s="8">
        <v>2938341</v>
      </c>
      <c r="N8" s="8">
        <v>17767501</v>
      </c>
      <c r="O8" s="8">
        <v>0</v>
      </c>
      <c r="P8" s="8">
        <f>+E8+F8+G8+H8+I8+J8+K8+L8+M8+N8+O8</f>
        <v>50099749</v>
      </c>
      <c r="Q8" s="30"/>
      <c r="R8" s="8">
        <f>P8-Q8</f>
        <v>50099749</v>
      </c>
    </row>
    <row r="9" spans="2:18" ht="14.25">
      <c r="B9" s="41"/>
      <c r="C9" s="41"/>
      <c r="D9" s="9" t="s">
        <v>12</v>
      </c>
      <c r="E9" s="10">
        <v>1430000</v>
      </c>
      <c r="F9" s="10">
        <v>45686772</v>
      </c>
      <c r="G9" s="10">
        <v>42153586</v>
      </c>
      <c r="H9" s="10">
        <v>35889965</v>
      </c>
      <c r="I9" s="10">
        <v>31642720</v>
      </c>
      <c r="J9" s="10">
        <v>34583756</v>
      </c>
      <c r="K9" s="10">
        <v>19829250</v>
      </c>
      <c r="L9" s="10">
        <v>41409922</v>
      </c>
      <c r="M9" s="10">
        <v>32463901</v>
      </c>
      <c r="N9" s="10">
        <v>54528542</v>
      </c>
      <c r="O9" s="10">
        <v>6933753</v>
      </c>
      <c r="P9" s="10">
        <f t="shared" ref="P9:P22" si="0">+E9+F9+G9+H9+I9+J9+K9+L9+M9+N9+O9</f>
        <v>346552167</v>
      </c>
      <c r="Q9" s="31"/>
      <c r="R9" s="10">
        <f t="shared" ref="R9:R72" si="1">P9-Q9</f>
        <v>346552167</v>
      </c>
    </row>
    <row r="10" spans="2:18" ht="14.25">
      <c r="B10" s="41"/>
      <c r="C10" s="41"/>
      <c r="D10" s="9" t="s">
        <v>32</v>
      </c>
      <c r="E10" s="10">
        <v>0</v>
      </c>
      <c r="F10" s="10">
        <v>360000</v>
      </c>
      <c r="G10" s="10">
        <v>153000</v>
      </c>
      <c r="H10" s="10">
        <v>254915</v>
      </c>
      <c r="I10" s="10">
        <v>0</v>
      </c>
      <c r="J10" s="10">
        <v>316000</v>
      </c>
      <c r="K10" s="10">
        <v>50000</v>
      </c>
      <c r="L10" s="10">
        <v>100000</v>
      </c>
      <c r="M10" s="10">
        <v>30000</v>
      </c>
      <c r="N10" s="10">
        <v>105000</v>
      </c>
      <c r="O10" s="10">
        <v>0</v>
      </c>
      <c r="P10" s="10">
        <f t="shared" si="0"/>
        <v>1368915</v>
      </c>
      <c r="Q10" s="31"/>
      <c r="R10" s="10">
        <f t="shared" si="1"/>
        <v>1368915</v>
      </c>
    </row>
    <row r="11" spans="2:18" ht="14.25">
      <c r="B11" s="41"/>
      <c r="C11" s="41"/>
      <c r="D11" s="9" t="s">
        <v>33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6">
        <f t="shared" si="0"/>
        <v>0</v>
      </c>
      <c r="Q11" s="32"/>
      <c r="R11" s="10">
        <f t="shared" si="1"/>
        <v>0</v>
      </c>
    </row>
    <row r="12" spans="2:18" ht="14.25">
      <c r="B12" s="41"/>
      <c r="C12" s="42"/>
      <c r="D12" s="11" t="s">
        <v>34</v>
      </c>
      <c r="E12" s="12">
        <f t="shared" ref="E12:O12" si="2">+E8+E9+E10+E11</f>
        <v>1430000</v>
      </c>
      <c r="F12" s="12">
        <f t="shared" si="2"/>
        <v>47759102</v>
      </c>
      <c r="G12" s="12">
        <f t="shared" si="2"/>
        <v>46161367</v>
      </c>
      <c r="H12" s="12">
        <f t="shared" si="2"/>
        <v>38855866</v>
      </c>
      <c r="I12" s="12">
        <f t="shared" si="2"/>
        <v>33730125</v>
      </c>
      <c r="J12" s="12">
        <f t="shared" si="2"/>
        <v>42405196</v>
      </c>
      <c r="K12" s="12">
        <f>+K8+K9+K10+K11</f>
        <v>24260605</v>
      </c>
      <c r="L12" s="12">
        <f t="shared" si="2"/>
        <v>48651532</v>
      </c>
      <c r="M12" s="12">
        <f t="shared" si="2"/>
        <v>35432242</v>
      </c>
      <c r="N12" s="12">
        <f t="shared" si="2"/>
        <v>72401043</v>
      </c>
      <c r="O12" s="12">
        <f t="shared" si="2"/>
        <v>6933753</v>
      </c>
      <c r="P12" s="12">
        <f>+E12+F12+G12+H12+I12+J12+K12+L12+M12+N12+O12</f>
        <v>398020831</v>
      </c>
      <c r="Q12" s="33">
        <f>+Q8+Q9+Q10+Q11</f>
        <v>0</v>
      </c>
      <c r="R12" s="12">
        <f t="shared" si="1"/>
        <v>398020831</v>
      </c>
    </row>
    <row r="13" spans="2:18" ht="14.25">
      <c r="B13" s="41"/>
      <c r="C13" s="40" t="s">
        <v>35</v>
      </c>
      <c r="D13" s="9" t="s">
        <v>36</v>
      </c>
      <c r="E13" s="10">
        <v>17449913</v>
      </c>
      <c r="F13" s="10">
        <v>37306717</v>
      </c>
      <c r="G13" s="10">
        <v>25491902</v>
      </c>
      <c r="H13" s="10">
        <v>27385870</v>
      </c>
      <c r="I13" s="10">
        <v>22494729</v>
      </c>
      <c r="J13" s="10">
        <v>23636167</v>
      </c>
      <c r="K13" s="10">
        <v>16089334</v>
      </c>
      <c r="L13" s="10">
        <v>26673881</v>
      </c>
      <c r="M13" s="10">
        <v>24889974</v>
      </c>
      <c r="N13" s="10">
        <v>43514140</v>
      </c>
      <c r="O13" s="10">
        <v>10874368</v>
      </c>
      <c r="P13" s="10">
        <f t="shared" si="0"/>
        <v>275806995</v>
      </c>
      <c r="Q13" s="30"/>
      <c r="R13" s="10">
        <f t="shared" si="1"/>
        <v>275806995</v>
      </c>
    </row>
    <row r="14" spans="2:18" ht="14.25">
      <c r="B14" s="41"/>
      <c r="C14" s="41"/>
      <c r="D14" s="9" t="s">
        <v>44</v>
      </c>
      <c r="E14" s="10">
        <v>0</v>
      </c>
      <c r="F14" s="10">
        <v>1970866</v>
      </c>
      <c r="G14" s="10">
        <v>1279617</v>
      </c>
      <c r="H14" s="10">
        <v>1253949</v>
      </c>
      <c r="I14" s="10">
        <v>963148</v>
      </c>
      <c r="J14" s="10">
        <v>1469848</v>
      </c>
      <c r="K14" s="10">
        <v>904365</v>
      </c>
      <c r="L14" s="10">
        <v>824508</v>
      </c>
      <c r="M14" s="10">
        <v>1037252</v>
      </c>
      <c r="N14" s="10">
        <v>1855674</v>
      </c>
      <c r="O14" s="10">
        <v>159515</v>
      </c>
      <c r="P14" s="10">
        <f t="shared" si="0"/>
        <v>11718742</v>
      </c>
      <c r="Q14" s="31"/>
      <c r="R14" s="10">
        <f t="shared" si="1"/>
        <v>11718742</v>
      </c>
    </row>
    <row r="15" spans="2:18" ht="14.25">
      <c r="B15" s="41"/>
      <c r="C15" s="41"/>
      <c r="D15" s="9" t="s">
        <v>66</v>
      </c>
      <c r="E15" s="10">
        <v>6317915</v>
      </c>
      <c r="F15" s="10">
        <v>3798370</v>
      </c>
      <c r="G15" s="10">
        <v>1474481</v>
      </c>
      <c r="H15" s="10">
        <v>1947875</v>
      </c>
      <c r="I15" s="10">
        <v>1137354</v>
      </c>
      <c r="J15" s="10">
        <v>5747194</v>
      </c>
      <c r="K15" s="10">
        <v>4027546</v>
      </c>
      <c r="L15" s="10">
        <v>2026674</v>
      </c>
      <c r="M15" s="10">
        <v>2982959</v>
      </c>
      <c r="N15" s="10">
        <v>7348487</v>
      </c>
      <c r="O15" s="10">
        <v>862787</v>
      </c>
      <c r="P15" s="10">
        <f t="shared" si="0"/>
        <v>37671642</v>
      </c>
      <c r="Q15" s="31"/>
      <c r="R15" s="10">
        <f t="shared" si="1"/>
        <v>37671642</v>
      </c>
    </row>
    <row r="16" spans="2:18" ht="14.25">
      <c r="B16" s="41"/>
      <c r="C16" s="41"/>
      <c r="D16" s="9" t="s">
        <v>84</v>
      </c>
      <c r="E16" s="10">
        <v>0</v>
      </c>
      <c r="F16" s="10">
        <v>1594723</v>
      </c>
      <c r="G16" s="10">
        <v>3616873</v>
      </c>
      <c r="H16" s="10">
        <v>2690289</v>
      </c>
      <c r="I16" s="10">
        <v>2074760</v>
      </c>
      <c r="J16" s="10">
        <v>7384528</v>
      </c>
      <c r="K16" s="10">
        <v>4242569</v>
      </c>
      <c r="L16" s="10">
        <v>6687023</v>
      </c>
      <c r="M16" s="10">
        <v>2662080</v>
      </c>
      <c r="N16" s="10">
        <v>18140086</v>
      </c>
      <c r="O16" s="10">
        <v>0</v>
      </c>
      <c r="P16" s="10">
        <f t="shared" si="0"/>
        <v>49092931</v>
      </c>
      <c r="Q16" s="31"/>
      <c r="R16" s="10">
        <f t="shared" si="1"/>
        <v>49092931</v>
      </c>
    </row>
    <row r="17" spans="2:18" ht="14.25">
      <c r="B17" s="41"/>
      <c r="C17" s="41"/>
      <c r="D17" s="9" t="s">
        <v>91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0"/>
        <v>0</v>
      </c>
      <c r="Q17" s="31"/>
      <c r="R17" s="10">
        <f t="shared" si="1"/>
        <v>0</v>
      </c>
    </row>
    <row r="18" spans="2:18" ht="14.25">
      <c r="B18" s="41"/>
      <c r="C18" s="41"/>
      <c r="D18" s="9" t="s">
        <v>92</v>
      </c>
      <c r="E18" s="10">
        <v>134857</v>
      </c>
      <c r="F18" s="10">
        <v>7268653</v>
      </c>
      <c r="G18" s="10">
        <v>1153217</v>
      </c>
      <c r="H18" s="10">
        <v>382428</v>
      </c>
      <c r="I18" s="10">
        <v>114257</v>
      </c>
      <c r="J18" s="10">
        <v>596159</v>
      </c>
      <c r="K18" s="10">
        <v>277580</v>
      </c>
      <c r="L18" s="10">
        <v>2058312</v>
      </c>
      <c r="M18" s="10">
        <v>1450833</v>
      </c>
      <c r="N18" s="10">
        <v>3323849</v>
      </c>
      <c r="O18" s="10">
        <v>30510</v>
      </c>
      <c r="P18" s="10">
        <f t="shared" si="0"/>
        <v>16790655</v>
      </c>
      <c r="Q18" s="31"/>
      <c r="R18" s="10">
        <f t="shared" si="1"/>
        <v>16790655</v>
      </c>
    </row>
    <row r="19" spans="2:18" ht="14.25">
      <c r="B19" s="41"/>
      <c r="C19" s="41"/>
      <c r="D19" s="9" t="s">
        <v>93</v>
      </c>
      <c r="E19" s="10">
        <v>0</v>
      </c>
      <c r="F19" s="10">
        <v>-311610</v>
      </c>
      <c r="G19" s="10">
        <v>-665517</v>
      </c>
      <c r="H19" s="10">
        <v>-58667</v>
      </c>
      <c r="I19" s="10">
        <v>0</v>
      </c>
      <c r="J19" s="10">
        <v>-95910</v>
      </c>
      <c r="K19" s="10">
        <v>0</v>
      </c>
      <c r="L19" s="10">
        <v>-286520</v>
      </c>
      <c r="M19" s="10">
        <v>-180035</v>
      </c>
      <c r="N19" s="10">
        <v>-758936</v>
      </c>
      <c r="O19" s="10">
        <v>0</v>
      </c>
      <c r="P19" s="10">
        <f t="shared" si="0"/>
        <v>-2357195</v>
      </c>
      <c r="Q19" s="31"/>
      <c r="R19" s="10">
        <f t="shared" si="1"/>
        <v>-2357195</v>
      </c>
    </row>
    <row r="20" spans="2:18" ht="14.25">
      <c r="B20" s="41"/>
      <c r="C20" s="41"/>
      <c r="D20" s="9" t="s">
        <v>94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0"/>
        <v>0</v>
      </c>
      <c r="Q20" s="31"/>
      <c r="R20" s="10">
        <f t="shared" si="1"/>
        <v>0</v>
      </c>
    </row>
    <row r="21" spans="2:18" ht="14.25">
      <c r="B21" s="41"/>
      <c r="C21" s="41"/>
      <c r="D21" s="9" t="s">
        <v>95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0"/>
        <v>0</v>
      </c>
      <c r="Q21" s="31"/>
      <c r="R21" s="10">
        <f t="shared" si="1"/>
        <v>0</v>
      </c>
    </row>
    <row r="22" spans="2:18" ht="14.25">
      <c r="B22" s="41"/>
      <c r="C22" s="41"/>
      <c r="D22" s="9" t="s">
        <v>96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0"/>
        <v>0</v>
      </c>
      <c r="Q22" s="32"/>
      <c r="R22" s="10">
        <f t="shared" si="1"/>
        <v>0</v>
      </c>
    </row>
    <row r="23" spans="2:18" ht="14.25">
      <c r="B23" s="41"/>
      <c r="C23" s="42"/>
      <c r="D23" s="11" t="s">
        <v>97</v>
      </c>
      <c r="E23" s="12">
        <f t="shared" ref="E23:O23" si="3">+E13+E14+E15+E16+E17+E18+E19+E20+E21+E22</f>
        <v>23902685</v>
      </c>
      <c r="F23" s="12">
        <f t="shared" si="3"/>
        <v>51627719</v>
      </c>
      <c r="G23" s="12">
        <f t="shared" si="3"/>
        <v>32350573</v>
      </c>
      <c r="H23" s="12">
        <f t="shared" si="3"/>
        <v>33601744</v>
      </c>
      <c r="I23" s="12">
        <f t="shared" si="3"/>
        <v>26784248</v>
      </c>
      <c r="J23" s="12">
        <f t="shared" si="3"/>
        <v>38737986</v>
      </c>
      <c r="K23" s="12">
        <f>+K13+K14+K15+K16+K17+K18+K19+K20+K21+K22</f>
        <v>25541394</v>
      </c>
      <c r="L23" s="12">
        <f t="shared" si="3"/>
        <v>37983878</v>
      </c>
      <c r="M23" s="12">
        <f t="shared" si="3"/>
        <v>32843063</v>
      </c>
      <c r="N23" s="12">
        <f t="shared" si="3"/>
        <v>73423300</v>
      </c>
      <c r="O23" s="12">
        <f t="shared" si="3"/>
        <v>11927180</v>
      </c>
      <c r="P23" s="12">
        <f>+E23+F23+G23+H23+I23+J23+K23+L23+M23+N23+O23</f>
        <v>388723770</v>
      </c>
      <c r="Q23" s="33">
        <f>+Q13+Q14+Q15+Q16+Q17+Q18+Q19+Q20+Q21+Q22</f>
        <v>0</v>
      </c>
      <c r="R23" s="12">
        <f t="shared" si="1"/>
        <v>388723770</v>
      </c>
    </row>
    <row r="24" spans="2:18" ht="14.25">
      <c r="B24" s="42"/>
      <c r="C24" s="13" t="s">
        <v>98</v>
      </c>
      <c r="D24" s="14"/>
      <c r="E24" s="15">
        <f t="shared" ref="E24:O24" si="4" xml:space="preserve"> +E12 - E23</f>
        <v>-22472685</v>
      </c>
      <c r="F24" s="15">
        <f t="shared" si="4"/>
        <v>-3868617</v>
      </c>
      <c r="G24" s="15">
        <f t="shared" si="4"/>
        <v>13810794</v>
      </c>
      <c r="H24" s="15">
        <f t="shared" si="4"/>
        <v>5254122</v>
      </c>
      <c r="I24" s="15">
        <f t="shared" si="4"/>
        <v>6945877</v>
      </c>
      <c r="J24" s="15">
        <f t="shared" si="4"/>
        <v>3667210</v>
      </c>
      <c r="K24" s="15">
        <f xml:space="preserve"> +K12 - K23</f>
        <v>-1280789</v>
      </c>
      <c r="L24" s="15">
        <f t="shared" si="4"/>
        <v>10667654</v>
      </c>
      <c r="M24" s="15">
        <f t="shared" si="4"/>
        <v>2589179</v>
      </c>
      <c r="N24" s="15">
        <f t="shared" si="4"/>
        <v>-1022257</v>
      </c>
      <c r="O24" s="15">
        <f t="shared" si="4"/>
        <v>-4993427</v>
      </c>
      <c r="P24" s="12">
        <f>+E24+F24+G24+H24+I24+J24+K24+L24+M24+N24+O24</f>
        <v>9297061</v>
      </c>
      <c r="Q24" s="33">
        <f xml:space="preserve"> +Q12 - Q23</f>
        <v>0</v>
      </c>
      <c r="R24" s="15">
        <f t="shared" si="1"/>
        <v>9297061</v>
      </c>
    </row>
    <row r="25" spans="2:18" ht="14.25">
      <c r="B25" s="40" t="s">
        <v>99</v>
      </c>
      <c r="C25" s="40" t="s">
        <v>8</v>
      </c>
      <c r="D25" s="9" t="s">
        <v>100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ref="P25:P31" si="5">+E25+F25+G25+H25+I25+J25+K25+L25+M25+N25+O25</f>
        <v>0</v>
      </c>
      <c r="Q25" s="30"/>
      <c r="R25" s="10">
        <f t="shared" si="1"/>
        <v>0</v>
      </c>
    </row>
    <row r="26" spans="2:18" ht="14.25">
      <c r="B26" s="41"/>
      <c r="C26" s="41"/>
      <c r="D26" s="9" t="s">
        <v>101</v>
      </c>
      <c r="E26" s="10">
        <v>27085</v>
      </c>
      <c r="F26" s="10">
        <v>478</v>
      </c>
      <c r="G26" s="10">
        <v>373</v>
      </c>
      <c r="H26" s="10">
        <v>72</v>
      </c>
      <c r="I26" s="10">
        <v>778</v>
      </c>
      <c r="J26" s="10">
        <v>387</v>
      </c>
      <c r="K26" s="10">
        <v>248</v>
      </c>
      <c r="L26" s="10">
        <v>126</v>
      </c>
      <c r="M26" s="10">
        <v>293</v>
      </c>
      <c r="N26" s="10">
        <v>24</v>
      </c>
      <c r="O26" s="10">
        <v>50</v>
      </c>
      <c r="P26" s="10">
        <f t="shared" si="5"/>
        <v>29914</v>
      </c>
      <c r="Q26" s="31"/>
      <c r="R26" s="10">
        <f t="shared" si="1"/>
        <v>29914</v>
      </c>
    </row>
    <row r="27" spans="2:18" ht="14.25">
      <c r="B27" s="41"/>
      <c r="C27" s="41"/>
      <c r="D27" s="9" t="s">
        <v>102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5"/>
        <v>0</v>
      </c>
      <c r="Q27" s="31"/>
      <c r="R27" s="10">
        <f t="shared" si="1"/>
        <v>0</v>
      </c>
    </row>
    <row r="28" spans="2:18" ht="14.25">
      <c r="B28" s="41"/>
      <c r="C28" s="41"/>
      <c r="D28" s="9" t="s">
        <v>103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5"/>
        <v>0</v>
      </c>
      <c r="Q28" s="31"/>
      <c r="R28" s="10">
        <f t="shared" si="1"/>
        <v>0</v>
      </c>
    </row>
    <row r="29" spans="2:18" ht="14.25">
      <c r="B29" s="41"/>
      <c r="C29" s="41"/>
      <c r="D29" s="9" t="s">
        <v>104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5"/>
        <v>0</v>
      </c>
      <c r="Q29" s="31"/>
      <c r="R29" s="10">
        <f t="shared" si="1"/>
        <v>0</v>
      </c>
    </row>
    <row r="30" spans="2:18" ht="14.25">
      <c r="B30" s="41"/>
      <c r="C30" s="41"/>
      <c r="D30" s="9" t="s">
        <v>105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5"/>
        <v>0</v>
      </c>
      <c r="Q30" s="31"/>
      <c r="R30" s="10">
        <f t="shared" si="1"/>
        <v>0</v>
      </c>
    </row>
    <row r="31" spans="2:18" ht="14.25">
      <c r="B31" s="41"/>
      <c r="C31" s="41"/>
      <c r="D31" s="9" t="s">
        <v>106</v>
      </c>
      <c r="E31" s="10">
        <v>26000</v>
      </c>
      <c r="F31" s="10">
        <v>0</v>
      </c>
      <c r="G31" s="10">
        <v>0</v>
      </c>
      <c r="H31" s="10">
        <v>12000</v>
      </c>
      <c r="I31" s="10">
        <v>25000</v>
      </c>
      <c r="J31" s="10">
        <v>0</v>
      </c>
      <c r="K31" s="10">
        <v>30000</v>
      </c>
      <c r="L31" s="10">
        <v>20000</v>
      </c>
      <c r="M31" s="10">
        <v>30000</v>
      </c>
      <c r="N31" s="10">
        <v>25000</v>
      </c>
      <c r="O31" s="10">
        <v>0</v>
      </c>
      <c r="P31" s="10">
        <f t="shared" si="5"/>
        <v>168000</v>
      </c>
      <c r="Q31" s="32"/>
      <c r="R31" s="10">
        <f t="shared" si="1"/>
        <v>168000</v>
      </c>
    </row>
    <row r="32" spans="2:18" ht="14.25">
      <c r="B32" s="41"/>
      <c r="C32" s="42"/>
      <c r="D32" s="11" t="s">
        <v>111</v>
      </c>
      <c r="E32" s="12">
        <f t="shared" ref="E32:O32" si="6">+E25+E26+E27+E28+E29+E30+E31</f>
        <v>53085</v>
      </c>
      <c r="F32" s="12">
        <f t="shared" si="6"/>
        <v>478</v>
      </c>
      <c r="G32" s="12">
        <f t="shared" si="6"/>
        <v>373</v>
      </c>
      <c r="H32" s="12">
        <f t="shared" si="6"/>
        <v>12072</v>
      </c>
      <c r="I32" s="12">
        <f t="shared" si="6"/>
        <v>25778</v>
      </c>
      <c r="J32" s="12">
        <f t="shared" si="6"/>
        <v>387</v>
      </c>
      <c r="K32" s="12">
        <f>+K25+K26+K27+K28+K29+K30+K31</f>
        <v>30248</v>
      </c>
      <c r="L32" s="12">
        <f t="shared" si="6"/>
        <v>20126</v>
      </c>
      <c r="M32" s="12">
        <f t="shared" si="6"/>
        <v>30293</v>
      </c>
      <c r="N32" s="12">
        <f t="shared" si="6"/>
        <v>25024</v>
      </c>
      <c r="O32" s="12">
        <f t="shared" si="6"/>
        <v>50</v>
      </c>
      <c r="P32" s="12">
        <f>+E32+F32+G32+H32+I32+J32+K32+L32+M32+N32+O32</f>
        <v>197914</v>
      </c>
      <c r="Q32" s="33">
        <f>+Q25+Q26+Q27+Q28+Q29+Q30+Q31</f>
        <v>0</v>
      </c>
      <c r="R32" s="12">
        <f t="shared" si="1"/>
        <v>197914</v>
      </c>
    </row>
    <row r="33" spans="2:18" ht="14.25">
      <c r="B33" s="41"/>
      <c r="C33" s="40" t="s">
        <v>35</v>
      </c>
      <c r="D33" s="9" t="s">
        <v>112</v>
      </c>
      <c r="E33" s="10">
        <v>0</v>
      </c>
      <c r="F33" s="10">
        <v>844471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9262</v>
      </c>
      <c r="O33" s="10">
        <v>0</v>
      </c>
      <c r="P33" s="10">
        <f t="shared" ref="P33:P38" si="7">+E33+F33+G33+H33+I33+J33+K33+L33+M33+N33+O33</f>
        <v>853733</v>
      </c>
      <c r="Q33" s="30"/>
      <c r="R33" s="10">
        <f t="shared" si="1"/>
        <v>853733</v>
      </c>
    </row>
    <row r="34" spans="2:18" ht="14.25">
      <c r="B34" s="41"/>
      <c r="C34" s="41"/>
      <c r="D34" s="9" t="s">
        <v>113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7"/>
        <v>0</v>
      </c>
      <c r="Q34" s="31"/>
      <c r="R34" s="10">
        <f t="shared" si="1"/>
        <v>0</v>
      </c>
    </row>
    <row r="35" spans="2:18" ht="14.25">
      <c r="B35" s="41"/>
      <c r="C35" s="41"/>
      <c r="D35" s="9" t="s">
        <v>114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7"/>
        <v>0</v>
      </c>
      <c r="Q35" s="31"/>
      <c r="R35" s="10">
        <f t="shared" si="1"/>
        <v>0</v>
      </c>
    </row>
    <row r="36" spans="2:18" ht="14.25">
      <c r="B36" s="41"/>
      <c r="C36" s="41"/>
      <c r="D36" s="9" t="s">
        <v>115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7"/>
        <v>0</v>
      </c>
      <c r="Q36" s="31"/>
      <c r="R36" s="10">
        <f t="shared" si="1"/>
        <v>0</v>
      </c>
    </row>
    <row r="37" spans="2:18" ht="14.25">
      <c r="B37" s="41"/>
      <c r="C37" s="41"/>
      <c r="D37" s="9" t="s">
        <v>116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7"/>
        <v>0</v>
      </c>
      <c r="Q37" s="31"/>
      <c r="R37" s="10">
        <f t="shared" si="1"/>
        <v>0</v>
      </c>
    </row>
    <row r="38" spans="2:18" ht="14.25">
      <c r="B38" s="41"/>
      <c r="C38" s="41"/>
      <c r="D38" s="9" t="s">
        <v>117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7"/>
        <v>0</v>
      </c>
      <c r="Q38" s="32"/>
      <c r="R38" s="10">
        <f t="shared" si="1"/>
        <v>0</v>
      </c>
    </row>
    <row r="39" spans="2:18" ht="14.25">
      <c r="B39" s="41"/>
      <c r="C39" s="42"/>
      <c r="D39" s="11" t="s">
        <v>121</v>
      </c>
      <c r="E39" s="12">
        <f t="shared" ref="E39:O39" si="8">+E33+E34+E35+E36+E37+E38</f>
        <v>0</v>
      </c>
      <c r="F39" s="12">
        <f t="shared" si="8"/>
        <v>844471</v>
      </c>
      <c r="G39" s="12">
        <f t="shared" si="8"/>
        <v>0</v>
      </c>
      <c r="H39" s="12">
        <f t="shared" si="8"/>
        <v>0</v>
      </c>
      <c r="I39" s="12">
        <f t="shared" si="8"/>
        <v>0</v>
      </c>
      <c r="J39" s="12">
        <f t="shared" si="8"/>
        <v>0</v>
      </c>
      <c r="K39" s="12">
        <f>+K33+K34+K35+K36+K37+K38</f>
        <v>0</v>
      </c>
      <c r="L39" s="12">
        <f t="shared" si="8"/>
        <v>0</v>
      </c>
      <c r="M39" s="12">
        <f t="shared" si="8"/>
        <v>0</v>
      </c>
      <c r="N39" s="12">
        <f t="shared" si="8"/>
        <v>9262</v>
      </c>
      <c r="O39" s="12">
        <f t="shared" si="8"/>
        <v>0</v>
      </c>
      <c r="P39" s="12">
        <f>+E39+F39+G39+H39+I39+J39+K39+L39+M39+N39+O39</f>
        <v>853733</v>
      </c>
      <c r="Q39" s="33">
        <f>+Q33+Q34+Q35+Q36+Q37+Q38</f>
        <v>0</v>
      </c>
      <c r="R39" s="12">
        <f t="shared" si="1"/>
        <v>853733</v>
      </c>
    </row>
    <row r="40" spans="2:18" ht="14.25">
      <c r="B40" s="42"/>
      <c r="C40" s="13" t="s">
        <v>122</v>
      </c>
      <c r="D40" s="16"/>
      <c r="E40" s="17">
        <f t="shared" ref="E40:O40" si="9" xml:space="preserve"> +E32 - E39</f>
        <v>53085</v>
      </c>
      <c r="F40" s="17">
        <f t="shared" si="9"/>
        <v>-843993</v>
      </c>
      <c r="G40" s="17">
        <f t="shared" si="9"/>
        <v>373</v>
      </c>
      <c r="H40" s="17">
        <f t="shared" si="9"/>
        <v>12072</v>
      </c>
      <c r="I40" s="17">
        <f t="shared" si="9"/>
        <v>25778</v>
      </c>
      <c r="J40" s="17">
        <f t="shared" si="9"/>
        <v>387</v>
      </c>
      <c r="K40" s="17">
        <f xml:space="preserve"> +K32 - K39</f>
        <v>30248</v>
      </c>
      <c r="L40" s="17">
        <f t="shared" si="9"/>
        <v>20126</v>
      </c>
      <c r="M40" s="17">
        <f t="shared" si="9"/>
        <v>30293</v>
      </c>
      <c r="N40" s="17">
        <f t="shared" si="9"/>
        <v>15762</v>
      </c>
      <c r="O40" s="17">
        <f t="shared" si="9"/>
        <v>50</v>
      </c>
      <c r="P40" s="12">
        <f t="shared" ref="P40:P51" si="10">+E40+F40+G40+H40+I40+J40+K40+L40+M40+N40+O40</f>
        <v>-655819</v>
      </c>
      <c r="Q40" s="33">
        <f xml:space="preserve"> +Q32 - Q39</f>
        <v>0</v>
      </c>
      <c r="R40" s="17">
        <f t="shared" si="1"/>
        <v>-655819</v>
      </c>
    </row>
    <row r="41" spans="2:18" ht="14.25">
      <c r="B41" s="13" t="s">
        <v>123</v>
      </c>
      <c r="C41" s="18"/>
      <c r="D41" s="14"/>
      <c r="E41" s="15">
        <f t="shared" ref="E41:O41" si="11" xml:space="preserve"> +E24 +E40</f>
        <v>-22419600</v>
      </c>
      <c r="F41" s="15">
        <f t="shared" si="11"/>
        <v>-4712610</v>
      </c>
      <c r="G41" s="15">
        <f t="shared" si="11"/>
        <v>13811167</v>
      </c>
      <c r="H41" s="15">
        <f t="shared" si="11"/>
        <v>5266194</v>
      </c>
      <c r="I41" s="15">
        <f t="shared" si="11"/>
        <v>6971655</v>
      </c>
      <c r="J41" s="15">
        <f t="shared" si="11"/>
        <v>3667597</v>
      </c>
      <c r="K41" s="15">
        <f xml:space="preserve"> +K24 +K40</f>
        <v>-1250541</v>
      </c>
      <c r="L41" s="15">
        <f t="shared" si="11"/>
        <v>10687780</v>
      </c>
      <c r="M41" s="15">
        <f t="shared" si="11"/>
        <v>2619472</v>
      </c>
      <c r="N41" s="15">
        <f t="shared" si="11"/>
        <v>-1006495</v>
      </c>
      <c r="O41" s="15">
        <f t="shared" si="11"/>
        <v>-4993377</v>
      </c>
      <c r="P41" s="12">
        <f t="shared" si="10"/>
        <v>8641242</v>
      </c>
      <c r="Q41" s="33">
        <f xml:space="preserve"> +Q24 +Q40</f>
        <v>0</v>
      </c>
      <c r="R41" s="15">
        <f t="shared" si="1"/>
        <v>8641242</v>
      </c>
    </row>
    <row r="42" spans="2:18" ht="14.25">
      <c r="B42" s="40" t="s">
        <v>124</v>
      </c>
      <c r="C42" s="40" t="s">
        <v>8</v>
      </c>
      <c r="D42" s="9" t="s">
        <v>125</v>
      </c>
      <c r="E42" s="10">
        <v>0</v>
      </c>
      <c r="F42" s="10">
        <v>0</v>
      </c>
      <c r="G42" s="10">
        <v>100000</v>
      </c>
      <c r="H42" s="10">
        <v>0</v>
      </c>
      <c r="I42" s="10">
        <v>0</v>
      </c>
      <c r="J42" s="10">
        <v>0</v>
      </c>
      <c r="K42" s="10">
        <v>0</v>
      </c>
      <c r="L42" s="10">
        <v>830000</v>
      </c>
      <c r="M42" s="10">
        <v>0</v>
      </c>
      <c r="N42" s="10">
        <v>1714000</v>
      </c>
      <c r="O42" s="10">
        <v>0</v>
      </c>
      <c r="P42" s="10">
        <f t="shared" si="10"/>
        <v>2644000</v>
      </c>
      <c r="Q42" s="30"/>
      <c r="R42" s="10">
        <f t="shared" si="1"/>
        <v>2644000</v>
      </c>
    </row>
    <row r="43" spans="2:18" ht="14.25">
      <c r="B43" s="41"/>
      <c r="C43" s="41"/>
      <c r="D43" s="9" t="s">
        <v>129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f t="shared" si="10"/>
        <v>0</v>
      </c>
      <c r="Q43" s="31"/>
      <c r="R43" s="10">
        <f t="shared" si="1"/>
        <v>0</v>
      </c>
    </row>
    <row r="44" spans="2:18" ht="14.25">
      <c r="B44" s="41"/>
      <c r="C44" s="41"/>
      <c r="D44" s="9" t="s">
        <v>132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si="10"/>
        <v>0</v>
      </c>
      <c r="Q44" s="31"/>
      <c r="R44" s="10">
        <f t="shared" si="1"/>
        <v>0</v>
      </c>
    </row>
    <row r="45" spans="2:18" ht="14.25">
      <c r="B45" s="41"/>
      <c r="C45" s="41"/>
      <c r="D45" s="9" t="s">
        <v>133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f t="shared" si="10"/>
        <v>0</v>
      </c>
      <c r="Q45" s="31"/>
      <c r="R45" s="10">
        <f t="shared" si="1"/>
        <v>0</v>
      </c>
    </row>
    <row r="46" spans="2:18" ht="14.25">
      <c r="B46" s="41"/>
      <c r="C46" s="41"/>
      <c r="D46" s="9" t="s">
        <v>138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f t="shared" si="10"/>
        <v>0</v>
      </c>
      <c r="Q46" s="31"/>
      <c r="R46" s="10">
        <f t="shared" si="1"/>
        <v>0</v>
      </c>
    </row>
    <row r="47" spans="2:18" ht="14.25">
      <c r="B47" s="41"/>
      <c r="C47" s="41"/>
      <c r="D47" s="9" t="s">
        <v>141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f t="shared" si="10"/>
        <v>0</v>
      </c>
      <c r="Q47" s="31"/>
      <c r="R47" s="10">
        <f t="shared" si="1"/>
        <v>0</v>
      </c>
    </row>
    <row r="48" spans="2:18" ht="14.25">
      <c r="B48" s="41"/>
      <c r="C48" s="41"/>
      <c r="D48" s="9" t="s">
        <v>142</v>
      </c>
      <c r="E48" s="10">
        <v>32089000</v>
      </c>
      <c r="F48" s="10">
        <v>7613000</v>
      </c>
      <c r="G48" s="10">
        <v>0</v>
      </c>
      <c r="H48" s="10">
        <v>0</v>
      </c>
      <c r="I48" s="10">
        <v>0</v>
      </c>
      <c r="J48" s="10">
        <v>0</v>
      </c>
      <c r="K48" s="10">
        <v>852000</v>
      </c>
      <c r="L48" s="10">
        <v>0</v>
      </c>
      <c r="M48" s="10">
        <v>0</v>
      </c>
      <c r="N48" s="10">
        <v>2995000</v>
      </c>
      <c r="O48" s="10">
        <v>4870000</v>
      </c>
      <c r="P48" s="10">
        <f t="shared" si="10"/>
        <v>48419000</v>
      </c>
      <c r="Q48" s="31">
        <v>-48419000</v>
      </c>
      <c r="R48" s="10">
        <f t="shared" si="1"/>
        <v>96838000</v>
      </c>
    </row>
    <row r="49" spans="2:18" ht="14.25">
      <c r="B49" s="41"/>
      <c r="C49" s="41"/>
      <c r="D49" s="9" t="s">
        <v>143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f t="shared" si="10"/>
        <v>0</v>
      </c>
      <c r="Q49" s="31"/>
      <c r="R49" s="10">
        <f t="shared" si="1"/>
        <v>0</v>
      </c>
    </row>
    <row r="50" spans="2:18" ht="14.25">
      <c r="B50" s="41"/>
      <c r="C50" s="41"/>
      <c r="D50" s="9" t="s">
        <v>144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f t="shared" si="10"/>
        <v>0</v>
      </c>
      <c r="Q50" s="31"/>
      <c r="R50" s="10">
        <f t="shared" si="1"/>
        <v>0</v>
      </c>
    </row>
    <row r="51" spans="2:18" ht="14.25">
      <c r="B51" s="41"/>
      <c r="C51" s="41"/>
      <c r="D51" s="9" t="s">
        <v>145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395959</v>
      </c>
      <c r="O51" s="10">
        <v>0</v>
      </c>
      <c r="P51" s="10">
        <f t="shared" si="10"/>
        <v>395959</v>
      </c>
      <c r="Q51" s="32"/>
      <c r="R51" s="10">
        <f t="shared" si="1"/>
        <v>395959</v>
      </c>
    </row>
    <row r="52" spans="2:18" ht="14.25">
      <c r="B52" s="41"/>
      <c r="C52" s="42"/>
      <c r="D52" s="11" t="s">
        <v>148</v>
      </c>
      <c r="E52" s="12">
        <f t="shared" ref="E52:O52" si="12">+E42+E43+E44+E45+E46+E47+E48+E49+E50+E51</f>
        <v>32089000</v>
      </c>
      <c r="F52" s="12">
        <f t="shared" si="12"/>
        <v>7613000</v>
      </c>
      <c r="G52" s="12">
        <f t="shared" si="12"/>
        <v>100000</v>
      </c>
      <c r="H52" s="12">
        <f t="shared" si="12"/>
        <v>0</v>
      </c>
      <c r="I52" s="12">
        <f t="shared" si="12"/>
        <v>0</v>
      </c>
      <c r="J52" s="12">
        <f t="shared" si="12"/>
        <v>0</v>
      </c>
      <c r="K52" s="12">
        <f>+K42+K43+K44+K45+K46+K47+K48+K49+K50+K51</f>
        <v>852000</v>
      </c>
      <c r="L52" s="12">
        <f t="shared" si="12"/>
        <v>830000</v>
      </c>
      <c r="M52" s="12">
        <f t="shared" si="12"/>
        <v>0</v>
      </c>
      <c r="N52" s="12">
        <f t="shared" si="12"/>
        <v>5104959</v>
      </c>
      <c r="O52" s="12">
        <f t="shared" si="12"/>
        <v>4870000</v>
      </c>
      <c r="P52" s="12">
        <f>+E52+F52+G52+H52+I52+J52+K52+L52+M52+N52+O52</f>
        <v>51458959</v>
      </c>
      <c r="Q52" s="33">
        <f>+Q42+Q43+Q44+Q45+Q46+Q47+Q48+Q49+Q50+Q51</f>
        <v>-48419000</v>
      </c>
      <c r="R52" s="12">
        <f t="shared" si="1"/>
        <v>99877959</v>
      </c>
    </row>
    <row r="53" spans="2:18" ht="14.25">
      <c r="B53" s="41"/>
      <c r="C53" s="40" t="s">
        <v>35</v>
      </c>
      <c r="D53" s="9" t="s">
        <v>149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f t="shared" ref="P53:P63" si="13">+E53+F53+G53+H53+I53+J53+K53+L53+M53+N53+O53</f>
        <v>0</v>
      </c>
      <c r="Q53" s="30"/>
      <c r="R53" s="10">
        <f t="shared" si="1"/>
        <v>0</v>
      </c>
    </row>
    <row r="54" spans="2:18" ht="14.25">
      <c r="B54" s="41"/>
      <c r="C54" s="41"/>
      <c r="D54" s="9" t="s">
        <v>150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f t="shared" si="13"/>
        <v>0</v>
      </c>
      <c r="Q54" s="31"/>
      <c r="R54" s="10">
        <f t="shared" si="1"/>
        <v>0</v>
      </c>
    </row>
    <row r="55" spans="2:18" ht="14.25">
      <c r="B55" s="41"/>
      <c r="C55" s="41"/>
      <c r="D55" s="9" t="s">
        <v>151</v>
      </c>
      <c r="E55" s="10">
        <v>0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  <c r="P55" s="10">
        <f t="shared" si="13"/>
        <v>4</v>
      </c>
      <c r="Q55" s="31"/>
      <c r="R55" s="10">
        <f t="shared" si="1"/>
        <v>4</v>
      </c>
    </row>
    <row r="56" spans="2:18" ht="14.25">
      <c r="B56" s="41"/>
      <c r="C56" s="41"/>
      <c r="D56" s="9" t="s">
        <v>156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f t="shared" si="13"/>
        <v>0</v>
      </c>
      <c r="Q56" s="31"/>
      <c r="R56" s="10">
        <f t="shared" si="1"/>
        <v>0</v>
      </c>
    </row>
    <row r="57" spans="2:18" ht="14.25">
      <c r="B57" s="41"/>
      <c r="C57" s="41"/>
      <c r="D57" s="9" t="s">
        <v>157</v>
      </c>
      <c r="E57" s="10">
        <v>0</v>
      </c>
      <c r="F57" s="10">
        <v>0</v>
      </c>
      <c r="G57" s="10">
        <v>100000</v>
      </c>
      <c r="H57" s="10">
        <v>0</v>
      </c>
      <c r="I57" s="10">
        <v>0</v>
      </c>
      <c r="J57" s="10">
        <v>0</v>
      </c>
      <c r="K57" s="10">
        <v>0</v>
      </c>
      <c r="L57" s="10">
        <v>830000</v>
      </c>
      <c r="M57" s="10">
        <v>0</v>
      </c>
      <c r="N57" s="10">
        <v>1714000</v>
      </c>
      <c r="O57" s="10">
        <v>0</v>
      </c>
      <c r="P57" s="10">
        <f t="shared" si="13"/>
        <v>2644000</v>
      </c>
      <c r="Q57" s="31"/>
      <c r="R57" s="10">
        <f t="shared" si="1"/>
        <v>2644000</v>
      </c>
    </row>
    <row r="58" spans="2:18" ht="14.25">
      <c r="B58" s="41"/>
      <c r="C58" s="41"/>
      <c r="D58" s="9" t="s">
        <v>158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f t="shared" si="13"/>
        <v>0</v>
      </c>
      <c r="Q58" s="31"/>
      <c r="R58" s="10">
        <f t="shared" si="1"/>
        <v>0</v>
      </c>
    </row>
    <row r="59" spans="2:18" ht="14.25">
      <c r="B59" s="41"/>
      <c r="C59" s="41"/>
      <c r="D59" s="9" t="s">
        <v>159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>
        <f t="shared" si="13"/>
        <v>0</v>
      </c>
      <c r="Q59" s="31"/>
      <c r="R59" s="10">
        <f t="shared" si="1"/>
        <v>0</v>
      </c>
    </row>
    <row r="60" spans="2:18" ht="14.25">
      <c r="B60" s="41"/>
      <c r="C60" s="41"/>
      <c r="D60" s="9" t="s">
        <v>160</v>
      </c>
      <c r="E60" s="10">
        <v>0</v>
      </c>
      <c r="F60" s="10">
        <v>0</v>
      </c>
      <c r="G60" s="10">
        <v>14210000</v>
      </c>
      <c r="H60" s="10">
        <v>5617000</v>
      </c>
      <c r="I60" s="10">
        <v>6822000</v>
      </c>
      <c r="J60" s="10">
        <v>4882000</v>
      </c>
      <c r="K60" s="10">
        <v>0</v>
      </c>
      <c r="L60" s="10">
        <v>12092000</v>
      </c>
      <c r="M60" s="10">
        <v>3781000</v>
      </c>
      <c r="N60" s="10">
        <v>1015000</v>
      </c>
      <c r="O60" s="10">
        <v>0</v>
      </c>
      <c r="P60" s="10">
        <f t="shared" si="13"/>
        <v>48419000</v>
      </c>
      <c r="Q60" s="31">
        <v>-48419000</v>
      </c>
      <c r="R60" s="10">
        <f t="shared" si="1"/>
        <v>96838000</v>
      </c>
    </row>
    <row r="61" spans="2:18" ht="14.25">
      <c r="B61" s="41"/>
      <c r="C61" s="41"/>
      <c r="D61" s="9" t="s">
        <v>161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f t="shared" si="13"/>
        <v>0</v>
      </c>
      <c r="Q61" s="31"/>
      <c r="R61" s="10">
        <f t="shared" si="1"/>
        <v>0</v>
      </c>
    </row>
    <row r="62" spans="2:18" ht="14.25">
      <c r="B62" s="41"/>
      <c r="C62" s="41"/>
      <c r="D62" s="9" t="s">
        <v>162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f t="shared" si="13"/>
        <v>0</v>
      </c>
      <c r="Q62" s="31"/>
      <c r="R62" s="10">
        <f t="shared" si="1"/>
        <v>0</v>
      </c>
    </row>
    <row r="63" spans="2:18" ht="14.25">
      <c r="B63" s="41"/>
      <c r="C63" s="41"/>
      <c r="D63" s="9" t="s">
        <v>163</v>
      </c>
      <c r="E63" s="10">
        <v>395959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f t="shared" si="13"/>
        <v>395959</v>
      </c>
      <c r="Q63" s="32"/>
      <c r="R63" s="10">
        <f t="shared" si="1"/>
        <v>395959</v>
      </c>
    </row>
    <row r="64" spans="2:18" ht="14.25">
      <c r="B64" s="41"/>
      <c r="C64" s="42"/>
      <c r="D64" s="11" t="s">
        <v>164</v>
      </c>
      <c r="E64" s="12">
        <f t="shared" ref="E64:O64" si="14">+E53+E54+E55+E56+E57+E58+E59+E60+E61+E62+E63</f>
        <v>395959</v>
      </c>
      <c r="F64" s="12">
        <f t="shared" si="14"/>
        <v>0</v>
      </c>
      <c r="G64" s="12">
        <f t="shared" si="14"/>
        <v>14310001</v>
      </c>
      <c r="H64" s="12">
        <f t="shared" si="14"/>
        <v>5617000</v>
      </c>
      <c r="I64" s="12">
        <f t="shared" si="14"/>
        <v>6822000</v>
      </c>
      <c r="J64" s="12">
        <f t="shared" si="14"/>
        <v>4882000</v>
      </c>
      <c r="K64" s="12">
        <f>+K53+K54+K55+K56+K57+K58+K59+K60+K61+K62+K63</f>
        <v>0</v>
      </c>
      <c r="L64" s="12">
        <f t="shared" si="14"/>
        <v>12922001</v>
      </c>
      <c r="M64" s="12">
        <f t="shared" si="14"/>
        <v>3781000</v>
      </c>
      <c r="N64" s="12">
        <f t="shared" si="14"/>
        <v>2729001</v>
      </c>
      <c r="O64" s="12">
        <f t="shared" si="14"/>
        <v>1</v>
      </c>
      <c r="P64" s="12">
        <f t="shared" ref="P64:P72" si="15">+E64+F64+G64+H64+I64+J64+K64+L64+M64+N64+O64</f>
        <v>51458963</v>
      </c>
      <c r="Q64" s="33">
        <f>+Q53+Q54+Q55+Q56+Q57+Q58+Q59+Q60+Q61+Q62+Q63</f>
        <v>-48419000</v>
      </c>
      <c r="R64" s="12">
        <f t="shared" si="1"/>
        <v>99877963</v>
      </c>
    </row>
    <row r="65" spans="2:18" ht="14.25">
      <c r="B65" s="42"/>
      <c r="C65" s="19" t="s">
        <v>165</v>
      </c>
      <c r="D65" s="20"/>
      <c r="E65" s="21">
        <f t="shared" ref="E65:O65" si="16" xml:space="preserve"> +E52 - E64</f>
        <v>31693041</v>
      </c>
      <c r="F65" s="21">
        <f t="shared" si="16"/>
        <v>7613000</v>
      </c>
      <c r="G65" s="21">
        <f t="shared" si="16"/>
        <v>-14210001</v>
      </c>
      <c r="H65" s="21">
        <f t="shared" si="16"/>
        <v>-5617000</v>
      </c>
      <c r="I65" s="21">
        <f t="shared" si="16"/>
        <v>-6822000</v>
      </c>
      <c r="J65" s="21">
        <f t="shared" si="16"/>
        <v>-4882000</v>
      </c>
      <c r="K65" s="21">
        <f xml:space="preserve"> +K52 - K64</f>
        <v>852000</v>
      </c>
      <c r="L65" s="21">
        <f t="shared" si="16"/>
        <v>-12092001</v>
      </c>
      <c r="M65" s="21">
        <f t="shared" si="16"/>
        <v>-3781000</v>
      </c>
      <c r="N65" s="21">
        <f t="shared" si="16"/>
        <v>2375958</v>
      </c>
      <c r="O65" s="21">
        <f t="shared" si="16"/>
        <v>4869999</v>
      </c>
      <c r="P65" s="12">
        <f t="shared" si="15"/>
        <v>-4</v>
      </c>
      <c r="Q65" s="33">
        <f xml:space="preserve"> +Q52 - Q64</f>
        <v>0</v>
      </c>
      <c r="R65" s="21">
        <f t="shared" si="1"/>
        <v>-4</v>
      </c>
    </row>
    <row r="66" spans="2:18" ht="14.25">
      <c r="B66" s="13" t="s">
        <v>166</v>
      </c>
      <c r="C66" s="22"/>
      <c r="D66" s="23"/>
      <c r="E66" s="24">
        <f t="shared" ref="E66:O66" si="17" xml:space="preserve"> +E41 +E65</f>
        <v>9273441</v>
      </c>
      <c r="F66" s="24">
        <f t="shared" si="17"/>
        <v>2900390</v>
      </c>
      <c r="G66" s="24">
        <f t="shared" si="17"/>
        <v>-398834</v>
      </c>
      <c r="H66" s="24">
        <f t="shared" si="17"/>
        <v>-350806</v>
      </c>
      <c r="I66" s="24">
        <f t="shared" si="17"/>
        <v>149655</v>
      </c>
      <c r="J66" s="24">
        <f t="shared" si="17"/>
        <v>-1214403</v>
      </c>
      <c r="K66" s="24">
        <f xml:space="preserve"> +K41 +K65</f>
        <v>-398541</v>
      </c>
      <c r="L66" s="24">
        <f t="shared" si="17"/>
        <v>-1404221</v>
      </c>
      <c r="M66" s="24">
        <f t="shared" si="17"/>
        <v>-1161528</v>
      </c>
      <c r="N66" s="24">
        <f t="shared" si="17"/>
        <v>1369463</v>
      </c>
      <c r="O66" s="24">
        <f t="shared" si="17"/>
        <v>-123378</v>
      </c>
      <c r="P66" s="12">
        <f t="shared" si="15"/>
        <v>8641238</v>
      </c>
      <c r="Q66" s="33">
        <f xml:space="preserve"> +Q41 +Q65</f>
        <v>0</v>
      </c>
      <c r="R66" s="24">
        <f t="shared" si="1"/>
        <v>8641238</v>
      </c>
    </row>
    <row r="67" spans="2:18" ht="14.25">
      <c r="B67" s="37" t="s">
        <v>167</v>
      </c>
      <c r="C67" s="22" t="s">
        <v>168</v>
      </c>
      <c r="D67" s="23"/>
      <c r="E67" s="24">
        <v>19848707</v>
      </c>
      <c r="F67" s="24">
        <v>89656892</v>
      </c>
      <c r="G67" s="24">
        <v>4128830</v>
      </c>
      <c r="H67" s="24">
        <v>-1994713</v>
      </c>
      <c r="I67" s="24">
        <v>4143694</v>
      </c>
      <c r="J67" s="24">
        <v>11428005</v>
      </c>
      <c r="K67" s="24">
        <v>8178795</v>
      </c>
      <c r="L67" s="24">
        <v>-4835172</v>
      </c>
      <c r="M67" s="24">
        <v>-6942744</v>
      </c>
      <c r="N67" s="24">
        <v>61656963</v>
      </c>
      <c r="O67" s="24">
        <v>558667</v>
      </c>
      <c r="P67" s="12">
        <f t="shared" si="15"/>
        <v>185827924</v>
      </c>
      <c r="Q67" s="33"/>
      <c r="R67" s="24">
        <f t="shared" si="1"/>
        <v>185827924</v>
      </c>
    </row>
    <row r="68" spans="2:18" ht="14.25">
      <c r="B68" s="38"/>
      <c r="C68" s="22" t="s">
        <v>169</v>
      </c>
      <c r="D68" s="23"/>
      <c r="E68" s="24">
        <f t="shared" ref="E68:O68" si="18" xml:space="preserve"> +E66 +E67</f>
        <v>29122148</v>
      </c>
      <c r="F68" s="24">
        <f t="shared" si="18"/>
        <v>92557282</v>
      </c>
      <c r="G68" s="24">
        <f t="shared" si="18"/>
        <v>3729996</v>
      </c>
      <c r="H68" s="24">
        <f t="shared" si="18"/>
        <v>-2345519</v>
      </c>
      <c r="I68" s="24">
        <f t="shared" si="18"/>
        <v>4293349</v>
      </c>
      <c r="J68" s="24">
        <f t="shared" si="18"/>
        <v>10213602</v>
      </c>
      <c r="K68" s="24">
        <f xml:space="preserve"> +K66 +K67</f>
        <v>7780254</v>
      </c>
      <c r="L68" s="24">
        <f t="shared" si="18"/>
        <v>-6239393</v>
      </c>
      <c r="M68" s="24">
        <f t="shared" si="18"/>
        <v>-8104272</v>
      </c>
      <c r="N68" s="24">
        <f t="shared" si="18"/>
        <v>63026426</v>
      </c>
      <c r="O68" s="24">
        <f t="shared" si="18"/>
        <v>435289</v>
      </c>
      <c r="P68" s="12">
        <f t="shared" si="15"/>
        <v>194469162</v>
      </c>
      <c r="Q68" s="33">
        <f xml:space="preserve"> +Q66 +Q67</f>
        <v>0</v>
      </c>
      <c r="R68" s="24">
        <f t="shared" si="1"/>
        <v>194469162</v>
      </c>
    </row>
    <row r="69" spans="2:18" ht="14.25">
      <c r="B69" s="38"/>
      <c r="C69" s="22" t="s">
        <v>170</v>
      </c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2">
        <f t="shared" si="15"/>
        <v>0</v>
      </c>
      <c r="Q69" s="33"/>
      <c r="R69" s="24">
        <f t="shared" si="1"/>
        <v>0</v>
      </c>
    </row>
    <row r="70" spans="2:18" ht="14.25">
      <c r="B70" s="38"/>
      <c r="C70" s="22" t="s">
        <v>171</v>
      </c>
      <c r="D70" s="23"/>
      <c r="E70" s="24">
        <v>4820000</v>
      </c>
      <c r="F70" s="24">
        <v>1716833</v>
      </c>
      <c r="G70" s="24">
        <v>200000</v>
      </c>
      <c r="H70" s="24">
        <v>0</v>
      </c>
      <c r="I70" s="24">
        <v>0</v>
      </c>
      <c r="J70" s="24">
        <v>300000</v>
      </c>
      <c r="K70" s="24">
        <v>230000</v>
      </c>
      <c r="L70" s="24">
        <v>500000</v>
      </c>
      <c r="M70" s="24">
        <v>155000</v>
      </c>
      <c r="N70" s="24">
        <v>0</v>
      </c>
      <c r="O70" s="24">
        <v>0</v>
      </c>
      <c r="P70" s="12">
        <f t="shared" si="15"/>
        <v>7921833</v>
      </c>
      <c r="Q70" s="33"/>
      <c r="R70" s="24">
        <f t="shared" si="1"/>
        <v>7921833</v>
      </c>
    </row>
    <row r="71" spans="2:18" ht="14.25">
      <c r="B71" s="38"/>
      <c r="C71" s="22" t="s">
        <v>175</v>
      </c>
      <c r="D71" s="23"/>
      <c r="E71" s="24">
        <v>6220000</v>
      </c>
      <c r="F71" s="24">
        <v>250000</v>
      </c>
      <c r="G71" s="24">
        <v>0</v>
      </c>
      <c r="H71" s="24">
        <v>0</v>
      </c>
      <c r="I71" s="24">
        <v>0</v>
      </c>
      <c r="J71" s="24">
        <v>250000</v>
      </c>
      <c r="K71" s="24">
        <v>0</v>
      </c>
      <c r="L71" s="24">
        <v>500000</v>
      </c>
      <c r="M71" s="24">
        <v>0</v>
      </c>
      <c r="N71" s="24">
        <v>146000</v>
      </c>
      <c r="O71" s="24">
        <v>0</v>
      </c>
      <c r="P71" s="12">
        <f t="shared" si="15"/>
        <v>7366000</v>
      </c>
      <c r="Q71" s="33"/>
      <c r="R71" s="24">
        <f t="shared" si="1"/>
        <v>7366000</v>
      </c>
    </row>
    <row r="72" spans="2:18" ht="14.25">
      <c r="B72" s="39"/>
      <c r="C72" s="22" t="s">
        <v>179</v>
      </c>
      <c r="D72" s="23"/>
      <c r="E72" s="24">
        <f t="shared" ref="E72:O72" si="19" xml:space="preserve"> +E68 +E69 +E70 - E71</f>
        <v>27722148</v>
      </c>
      <c r="F72" s="24">
        <f t="shared" si="19"/>
        <v>94024115</v>
      </c>
      <c r="G72" s="24">
        <f t="shared" si="19"/>
        <v>3929996</v>
      </c>
      <c r="H72" s="24">
        <f t="shared" si="19"/>
        <v>-2345519</v>
      </c>
      <c r="I72" s="24">
        <f t="shared" si="19"/>
        <v>4293349</v>
      </c>
      <c r="J72" s="24">
        <f t="shared" si="19"/>
        <v>10263602</v>
      </c>
      <c r="K72" s="24">
        <f xml:space="preserve"> +K68 +K69 +K70 - K71</f>
        <v>8010254</v>
      </c>
      <c r="L72" s="24">
        <f t="shared" si="19"/>
        <v>-6239393</v>
      </c>
      <c r="M72" s="24">
        <f t="shared" si="19"/>
        <v>-7949272</v>
      </c>
      <c r="N72" s="24">
        <f t="shared" si="19"/>
        <v>62880426</v>
      </c>
      <c r="O72" s="24">
        <f t="shared" si="19"/>
        <v>435289</v>
      </c>
      <c r="P72" s="12">
        <f t="shared" si="15"/>
        <v>195024995</v>
      </c>
      <c r="Q72" s="33">
        <f xml:space="preserve"> +Q68 +Q69 +Q70 - Q71</f>
        <v>0</v>
      </c>
      <c r="R72" s="24">
        <f t="shared" si="1"/>
        <v>195024995</v>
      </c>
    </row>
  </sheetData>
  <mergeCells count="13">
    <mergeCell ref="B3:R3"/>
    <mergeCell ref="B5:R5"/>
    <mergeCell ref="B7:D7"/>
    <mergeCell ref="B8:B24"/>
    <mergeCell ref="C8:C12"/>
    <mergeCell ref="C13:C23"/>
    <mergeCell ref="B67:B72"/>
    <mergeCell ref="B25:B40"/>
    <mergeCell ref="C25:C32"/>
    <mergeCell ref="C33:C39"/>
    <mergeCell ref="B42:B65"/>
    <mergeCell ref="C42:C52"/>
    <mergeCell ref="C53:C6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D38" sqref="D38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227</v>
      </c>
      <c r="C1" s="1"/>
      <c r="D1" s="1"/>
      <c r="E1" s="2"/>
      <c r="F1" s="2"/>
      <c r="G1" s="3" t="s">
        <v>0</v>
      </c>
    </row>
    <row r="2" spans="2:7" ht="21">
      <c r="B2" s="43" t="s">
        <v>1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2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6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0</v>
      </c>
      <c r="F6" s="8">
        <f>+F7</f>
        <v>0</v>
      </c>
      <c r="G6" s="8">
        <f>E6-F6</f>
        <v>0</v>
      </c>
    </row>
    <row r="7" spans="2:7" ht="14.25">
      <c r="B7" s="41"/>
      <c r="C7" s="41"/>
      <c r="D7" s="9" t="s">
        <v>10</v>
      </c>
      <c r="E7" s="10">
        <f>+E8</f>
        <v>0</v>
      </c>
      <c r="F7" s="10">
        <f>+F8</f>
        <v>0</v>
      </c>
      <c r="G7" s="10">
        <f t="shared" ref="G7:G71" si="0">E7-F7</f>
        <v>0</v>
      </c>
    </row>
    <row r="8" spans="2:7" ht="14.25">
      <c r="B8" s="41"/>
      <c r="C8" s="41"/>
      <c r="D8" s="9" t="s">
        <v>11</v>
      </c>
      <c r="E8" s="10"/>
      <c r="F8" s="10"/>
      <c r="G8" s="10">
        <f t="shared" si="0"/>
        <v>0</v>
      </c>
    </row>
    <row r="9" spans="2:7" ht="14.25">
      <c r="B9" s="41"/>
      <c r="C9" s="41"/>
      <c r="D9" s="9" t="s">
        <v>12</v>
      </c>
      <c r="E9" s="10">
        <f>+E10+E19+E20+E24+E25+E30</f>
        <v>1430000</v>
      </c>
      <c r="F9" s="10">
        <f>+F10+F19+F20+F24+F25+F30</f>
        <v>3667520</v>
      </c>
      <c r="G9" s="10">
        <f t="shared" si="0"/>
        <v>-2237520</v>
      </c>
    </row>
    <row r="10" spans="2:7" ht="14.25">
      <c r="B10" s="41"/>
      <c r="C10" s="41"/>
      <c r="D10" s="9" t="s">
        <v>13</v>
      </c>
      <c r="E10" s="10">
        <f>+E11+E12+E13+E14+E15+E16+E17+E18</f>
        <v>0</v>
      </c>
      <c r="F10" s="10">
        <f>+F11+F12+F13+F14+F15+F16+F17+F18</f>
        <v>0</v>
      </c>
      <c r="G10" s="10">
        <f t="shared" si="0"/>
        <v>0</v>
      </c>
    </row>
    <row r="11" spans="2:7" ht="14.25">
      <c r="B11" s="41"/>
      <c r="C11" s="41"/>
      <c r="D11" s="9" t="s">
        <v>14</v>
      </c>
      <c r="E11" s="10"/>
      <c r="F11" s="10"/>
      <c r="G11" s="10">
        <f t="shared" si="0"/>
        <v>0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/>
      <c r="F13" s="10"/>
      <c r="G13" s="10">
        <f t="shared" si="0"/>
        <v>0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/>
      <c r="F19" s="10"/>
      <c r="G19" s="10">
        <f t="shared" si="0"/>
        <v>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1430000</v>
      </c>
      <c r="F25" s="10">
        <f>+F26+F27+F28+F29</f>
        <v>3667520</v>
      </c>
      <c r="G25" s="10">
        <f t="shared" si="0"/>
        <v>-2237520</v>
      </c>
    </row>
    <row r="26" spans="2:7" ht="14.25">
      <c r="B26" s="41"/>
      <c r="C26" s="41"/>
      <c r="D26" s="9" t="s">
        <v>221</v>
      </c>
      <c r="E26" s="10">
        <v>1430000</v>
      </c>
      <c r="F26" s="10">
        <v>3667520</v>
      </c>
      <c r="G26" s="10">
        <f t="shared" si="0"/>
        <v>-2237520</v>
      </c>
    </row>
    <row r="27" spans="2:7" ht="14.25">
      <c r="B27" s="41"/>
      <c r="C27" s="41"/>
      <c r="D27" s="9" t="s">
        <v>222</v>
      </c>
      <c r="E27" s="10"/>
      <c r="F27" s="10"/>
      <c r="G27" s="10">
        <f t="shared" si="0"/>
        <v>0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/>
      <c r="F31" s="10"/>
      <c r="G31" s="10">
        <f t="shared" si="0"/>
        <v>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1430000</v>
      </c>
      <c r="F33" s="12">
        <f>+F6+F9+F31+F32</f>
        <v>3667520</v>
      </c>
      <c r="G33" s="12">
        <f t="shared" si="0"/>
        <v>-2237520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17449913</v>
      </c>
      <c r="F34" s="10">
        <f>+F35+F36+F37+F38+F39+F40+F41</f>
        <v>16059145</v>
      </c>
      <c r="G34" s="10">
        <f t="shared" si="0"/>
        <v>1390768</v>
      </c>
    </row>
    <row r="35" spans="2:7" ht="14.25">
      <c r="B35" s="41"/>
      <c r="C35" s="41"/>
      <c r="D35" s="9" t="s">
        <v>37</v>
      </c>
      <c r="E35" s="10">
        <v>5980000</v>
      </c>
      <c r="F35" s="10">
        <v>5074000</v>
      </c>
      <c r="G35" s="10">
        <f t="shared" si="0"/>
        <v>906000</v>
      </c>
    </row>
    <row r="36" spans="2:7" ht="14.25">
      <c r="B36" s="41"/>
      <c r="C36" s="41"/>
      <c r="D36" s="9" t="s">
        <v>38</v>
      </c>
      <c r="E36" s="10">
        <v>5908074</v>
      </c>
      <c r="F36" s="10">
        <v>5640502</v>
      </c>
      <c r="G36" s="10">
        <f t="shared" si="0"/>
        <v>267572</v>
      </c>
    </row>
    <row r="37" spans="2:7" ht="14.25">
      <c r="B37" s="41"/>
      <c r="C37" s="41"/>
      <c r="D37" s="9" t="s">
        <v>39</v>
      </c>
      <c r="E37" s="10">
        <v>820800</v>
      </c>
      <c r="F37" s="10">
        <v>721100</v>
      </c>
      <c r="G37" s="10">
        <f t="shared" si="0"/>
        <v>99700</v>
      </c>
    </row>
    <row r="38" spans="2:7" ht="14.25">
      <c r="B38" s="41"/>
      <c r="C38" s="41"/>
      <c r="D38" s="9" t="s">
        <v>40</v>
      </c>
      <c r="E38" s="10">
        <v>757400</v>
      </c>
      <c r="F38" s="10">
        <v>664800</v>
      </c>
      <c r="G38" s="10">
        <f t="shared" si="0"/>
        <v>92600</v>
      </c>
    </row>
    <row r="39" spans="2:7" ht="14.25">
      <c r="B39" s="41"/>
      <c r="C39" s="41"/>
      <c r="D39" s="9" t="s">
        <v>41</v>
      </c>
      <c r="E39" s="10">
        <v>2439990</v>
      </c>
      <c r="F39" s="10">
        <v>2483409</v>
      </c>
      <c r="G39" s="10">
        <f t="shared" si="0"/>
        <v>-43419</v>
      </c>
    </row>
    <row r="40" spans="2:7" ht="14.25">
      <c r="B40" s="41"/>
      <c r="C40" s="41"/>
      <c r="D40" s="9" t="s">
        <v>42</v>
      </c>
      <c r="E40" s="10">
        <v>89000</v>
      </c>
      <c r="F40" s="10">
        <v>89000</v>
      </c>
      <c r="G40" s="10">
        <f t="shared" si="0"/>
        <v>0</v>
      </c>
    </row>
    <row r="41" spans="2:7" ht="14.25">
      <c r="B41" s="41"/>
      <c r="C41" s="41"/>
      <c r="D41" s="9" t="s">
        <v>43</v>
      </c>
      <c r="E41" s="10">
        <v>1454649</v>
      </c>
      <c r="F41" s="10">
        <v>1386334</v>
      </c>
      <c r="G41" s="10">
        <f t="shared" si="0"/>
        <v>68315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0</v>
      </c>
      <c r="F42" s="10">
        <f>+F43+F44+F45+F46+F47+F48+F49+F50+F51+F52+F53+F54+F55+F56+F57+F58+F59+F60+F61+F62+F63</f>
        <v>0</v>
      </c>
      <c r="G42" s="10">
        <f t="shared" si="0"/>
        <v>0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/>
      <c r="F47" s="10"/>
      <c r="G47" s="10">
        <f t="shared" si="0"/>
        <v>0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/>
      <c r="F49" s="10"/>
      <c r="G49" s="10">
        <f t="shared" si="0"/>
        <v>0</v>
      </c>
    </row>
    <row r="50" spans="2:7" ht="14.25">
      <c r="B50" s="41"/>
      <c r="C50" s="41"/>
      <c r="D50" s="9" t="s">
        <v>52</v>
      </c>
      <c r="E50" s="10"/>
      <c r="F50" s="10"/>
      <c r="G50" s="10">
        <f t="shared" si="0"/>
        <v>0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/>
      <c r="F54" s="10"/>
      <c r="G54" s="10">
        <f t="shared" si="0"/>
        <v>0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/>
      <c r="F56" s="10"/>
      <c r="G56" s="10">
        <f t="shared" si="0"/>
        <v>0</v>
      </c>
    </row>
    <row r="57" spans="2:7" ht="14.25">
      <c r="B57" s="41"/>
      <c r="C57" s="41"/>
      <c r="D57" s="9" t="s">
        <v>59</v>
      </c>
      <c r="E57" s="10"/>
      <c r="F57" s="10"/>
      <c r="G57" s="10">
        <f t="shared" si="0"/>
        <v>0</v>
      </c>
    </row>
    <row r="58" spans="2:7" ht="14.25">
      <c r="B58" s="41"/>
      <c r="C58" s="41"/>
      <c r="D58" s="9" t="s">
        <v>60</v>
      </c>
      <c r="E58" s="10"/>
      <c r="F58" s="10"/>
      <c r="G58" s="10">
        <f t="shared" si="0"/>
        <v>0</v>
      </c>
    </row>
    <row r="59" spans="2:7" ht="14.25">
      <c r="B59" s="41"/>
      <c r="C59" s="41"/>
      <c r="D59" s="9" t="s">
        <v>61</v>
      </c>
      <c r="E59" s="10"/>
      <c r="F59" s="10"/>
      <c r="G59" s="10">
        <f t="shared" si="0"/>
        <v>0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/>
      <c r="F62" s="10"/>
      <c r="G62" s="10">
        <f t="shared" si="0"/>
        <v>0</v>
      </c>
    </row>
    <row r="63" spans="2:7" ht="14.25">
      <c r="B63" s="41"/>
      <c r="C63" s="41"/>
      <c r="D63" s="9" t="s">
        <v>65</v>
      </c>
      <c r="E63" s="10"/>
      <c r="F63" s="10"/>
      <c r="G63" s="10">
        <f t="shared" si="0"/>
        <v>0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6317915</v>
      </c>
      <c r="F64" s="10">
        <f>+F65+F66+F67+F68+F69+F70+F71+F72+F73+F74+F75+F76+F77+F78+F79+F80+F81+F82+F83+F84+F85+F86</f>
        <v>5253319</v>
      </c>
      <c r="G64" s="10">
        <f t="shared" si="0"/>
        <v>1064596</v>
      </c>
    </row>
    <row r="65" spans="2:7" ht="14.25">
      <c r="B65" s="41"/>
      <c r="C65" s="41"/>
      <c r="D65" s="9" t="s">
        <v>67</v>
      </c>
      <c r="E65" s="10">
        <v>7336</v>
      </c>
      <c r="F65" s="10">
        <v>71920</v>
      </c>
      <c r="G65" s="10">
        <f t="shared" si="0"/>
        <v>-64584</v>
      </c>
    </row>
    <row r="66" spans="2:7" ht="14.25">
      <c r="B66" s="41"/>
      <c r="C66" s="41"/>
      <c r="D66" s="9" t="s">
        <v>68</v>
      </c>
      <c r="E66" s="10"/>
      <c r="F66" s="10"/>
      <c r="G66" s="10">
        <f t="shared" si="0"/>
        <v>0</v>
      </c>
    </row>
    <row r="67" spans="2:7" ht="14.25">
      <c r="B67" s="41"/>
      <c r="C67" s="41"/>
      <c r="D67" s="9" t="s">
        <v>69</v>
      </c>
      <c r="E67" s="10">
        <v>67700</v>
      </c>
      <c r="F67" s="10">
        <v>67840</v>
      </c>
      <c r="G67" s="10">
        <f t="shared" si="0"/>
        <v>-140</v>
      </c>
    </row>
    <row r="68" spans="2:7" ht="14.25">
      <c r="B68" s="41"/>
      <c r="C68" s="41"/>
      <c r="D68" s="9" t="s">
        <v>70</v>
      </c>
      <c r="E68" s="10">
        <v>169481</v>
      </c>
      <c r="F68" s="10">
        <v>1391610</v>
      </c>
      <c r="G68" s="10">
        <f t="shared" si="0"/>
        <v>-1222129</v>
      </c>
    </row>
    <row r="69" spans="2:7" ht="14.25">
      <c r="B69" s="41"/>
      <c r="C69" s="41"/>
      <c r="D69" s="9" t="s">
        <v>71</v>
      </c>
      <c r="E69" s="10">
        <v>1010964</v>
      </c>
      <c r="F69" s="10">
        <v>435784</v>
      </c>
      <c r="G69" s="10">
        <f t="shared" si="0"/>
        <v>575180</v>
      </c>
    </row>
    <row r="70" spans="2:7" ht="14.25">
      <c r="B70" s="41"/>
      <c r="C70" s="41"/>
      <c r="D70" s="9" t="s">
        <v>72</v>
      </c>
      <c r="E70" s="10">
        <v>508933</v>
      </c>
      <c r="F70" s="10">
        <v>461143</v>
      </c>
      <c r="G70" s="10">
        <f t="shared" si="0"/>
        <v>47790</v>
      </c>
    </row>
    <row r="71" spans="2:7" ht="14.25">
      <c r="B71" s="41"/>
      <c r="C71" s="41"/>
      <c r="D71" s="9" t="s">
        <v>56</v>
      </c>
      <c r="E71" s="10">
        <v>294710</v>
      </c>
      <c r="F71" s="10">
        <v>323633</v>
      </c>
      <c r="G71" s="10">
        <f t="shared" si="0"/>
        <v>-28923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0</v>
      </c>
      <c r="F73" s="10">
        <v>4650</v>
      </c>
      <c r="G73" s="10">
        <f t="shared" si="1"/>
        <v>-4650</v>
      </c>
    </row>
    <row r="74" spans="2:7" ht="14.25">
      <c r="B74" s="41"/>
      <c r="C74" s="41"/>
      <c r="D74" s="9" t="s">
        <v>74</v>
      </c>
      <c r="E74" s="10">
        <v>676799</v>
      </c>
      <c r="F74" s="10">
        <v>385706</v>
      </c>
      <c r="G74" s="10">
        <f t="shared" si="1"/>
        <v>291093</v>
      </c>
    </row>
    <row r="75" spans="2:7" ht="14.25">
      <c r="B75" s="41"/>
      <c r="C75" s="41"/>
      <c r="D75" s="9" t="s">
        <v>75</v>
      </c>
      <c r="E75" s="10">
        <v>70566</v>
      </c>
      <c r="F75" s="10">
        <v>45400</v>
      </c>
      <c r="G75" s="10">
        <f t="shared" si="1"/>
        <v>25166</v>
      </c>
    </row>
    <row r="76" spans="2:7" ht="14.25">
      <c r="B76" s="41"/>
      <c r="C76" s="41"/>
      <c r="D76" s="9" t="s">
        <v>76</v>
      </c>
      <c r="E76" s="10">
        <v>419406</v>
      </c>
      <c r="F76" s="10">
        <v>503869</v>
      </c>
      <c r="G76" s="10">
        <f t="shared" si="1"/>
        <v>-84463</v>
      </c>
    </row>
    <row r="77" spans="2:7" ht="14.25">
      <c r="B77" s="41"/>
      <c r="C77" s="41"/>
      <c r="D77" s="9" t="s">
        <v>77</v>
      </c>
      <c r="E77" s="10">
        <v>101196</v>
      </c>
      <c r="F77" s="10">
        <v>185668</v>
      </c>
      <c r="G77" s="10">
        <f t="shared" si="1"/>
        <v>-84472</v>
      </c>
    </row>
    <row r="78" spans="2:7" ht="14.25">
      <c r="B78" s="41"/>
      <c r="C78" s="41"/>
      <c r="D78" s="9" t="s">
        <v>78</v>
      </c>
      <c r="E78" s="10">
        <v>197408</v>
      </c>
      <c r="F78" s="10">
        <v>186048</v>
      </c>
      <c r="G78" s="10">
        <f t="shared" si="1"/>
        <v>11360</v>
      </c>
    </row>
    <row r="79" spans="2:7" ht="14.25">
      <c r="B79" s="41"/>
      <c r="C79" s="41"/>
      <c r="D79" s="9" t="s">
        <v>59</v>
      </c>
      <c r="E79" s="10">
        <v>81097</v>
      </c>
      <c r="F79" s="10">
        <v>59708</v>
      </c>
      <c r="G79" s="10">
        <f t="shared" si="1"/>
        <v>21389</v>
      </c>
    </row>
    <row r="80" spans="2:7" ht="14.25">
      <c r="B80" s="41"/>
      <c r="C80" s="41"/>
      <c r="D80" s="9" t="s">
        <v>60</v>
      </c>
      <c r="E80" s="10">
        <v>580572</v>
      </c>
      <c r="F80" s="10">
        <v>605139</v>
      </c>
      <c r="G80" s="10">
        <f t="shared" si="1"/>
        <v>-24567</v>
      </c>
    </row>
    <row r="81" spans="2:7" ht="14.25">
      <c r="B81" s="41"/>
      <c r="C81" s="41"/>
      <c r="D81" s="9" t="s">
        <v>79</v>
      </c>
      <c r="E81" s="10">
        <v>1555200</v>
      </c>
      <c r="F81" s="10">
        <v>0</v>
      </c>
      <c r="G81" s="10">
        <f t="shared" si="1"/>
        <v>1555200</v>
      </c>
    </row>
    <row r="82" spans="2:7" ht="14.25">
      <c r="B82" s="41"/>
      <c r="C82" s="41"/>
      <c r="D82" s="9" t="s">
        <v>80</v>
      </c>
      <c r="E82" s="10">
        <v>29200</v>
      </c>
      <c r="F82" s="10">
        <v>24635</v>
      </c>
      <c r="G82" s="10">
        <f t="shared" si="1"/>
        <v>4565</v>
      </c>
    </row>
    <row r="83" spans="2:7" ht="14.25">
      <c r="B83" s="41"/>
      <c r="C83" s="41"/>
      <c r="D83" s="9" t="s">
        <v>81</v>
      </c>
      <c r="E83" s="10">
        <v>177392</v>
      </c>
      <c r="F83" s="10">
        <v>202187</v>
      </c>
      <c r="G83" s="10">
        <f t="shared" si="1"/>
        <v>-24795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110300</v>
      </c>
      <c r="F85" s="10">
        <v>105300</v>
      </c>
      <c r="G85" s="10">
        <f t="shared" si="1"/>
        <v>5000</v>
      </c>
    </row>
    <row r="86" spans="2:7" ht="14.25">
      <c r="B86" s="41"/>
      <c r="C86" s="41"/>
      <c r="D86" s="9" t="s">
        <v>65</v>
      </c>
      <c r="E86" s="10">
        <v>259655</v>
      </c>
      <c r="F86" s="10">
        <v>193079</v>
      </c>
      <c r="G86" s="10">
        <f t="shared" si="1"/>
        <v>66576</v>
      </c>
    </row>
    <row r="87" spans="2:7" ht="14.25">
      <c r="B87" s="41"/>
      <c r="C87" s="41"/>
      <c r="D87" s="9" t="s">
        <v>84</v>
      </c>
      <c r="E87" s="10">
        <f>+E88+E93</f>
        <v>0</v>
      </c>
      <c r="F87" s="10">
        <f>+F88+F93</f>
        <v>0</v>
      </c>
      <c r="G87" s="10">
        <f t="shared" si="1"/>
        <v>0</v>
      </c>
    </row>
    <row r="88" spans="2:7" ht="14.25">
      <c r="B88" s="41"/>
      <c r="C88" s="41"/>
      <c r="D88" s="9" t="s">
        <v>85</v>
      </c>
      <c r="E88" s="10">
        <f>+E89+E90+E91-E92</f>
        <v>0</v>
      </c>
      <c r="F88" s="10">
        <f>+F89+F90+F91-F92</f>
        <v>0</v>
      </c>
      <c r="G88" s="10">
        <f t="shared" si="1"/>
        <v>0</v>
      </c>
    </row>
    <row r="89" spans="2:7" ht="14.25">
      <c r="B89" s="41"/>
      <c r="C89" s="41"/>
      <c r="D89" s="9" t="s">
        <v>86</v>
      </c>
      <c r="E89" s="10"/>
      <c r="F89" s="10"/>
      <c r="G89" s="10">
        <f t="shared" si="1"/>
        <v>0</v>
      </c>
    </row>
    <row r="90" spans="2:7" ht="14.25">
      <c r="B90" s="41"/>
      <c r="C90" s="41"/>
      <c r="D90" s="9" t="s">
        <v>87</v>
      </c>
      <c r="E90" s="10"/>
      <c r="F90" s="10"/>
      <c r="G90" s="10">
        <f t="shared" si="1"/>
        <v>0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/>
      <c r="F92" s="10"/>
      <c r="G92" s="10">
        <f t="shared" si="1"/>
        <v>0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134857</v>
      </c>
      <c r="F95" s="10">
        <v>14355</v>
      </c>
      <c r="G95" s="10">
        <f t="shared" si="1"/>
        <v>120502</v>
      </c>
    </row>
    <row r="96" spans="2:7" ht="14.25">
      <c r="B96" s="41"/>
      <c r="C96" s="41"/>
      <c r="D96" s="9" t="s">
        <v>93</v>
      </c>
      <c r="E96" s="10"/>
      <c r="F96" s="10"/>
      <c r="G96" s="10">
        <f t="shared" si="1"/>
        <v>0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23902685</v>
      </c>
      <c r="F100" s="12">
        <f>+F34+F42+F64+F87+F94+F95+F96+F97+F98+F99</f>
        <v>21326819</v>
      </c>
      <c r="G100" s="12">
        <f t="shared" si="1"/>
        <v>2575866</v>
      </c>
    </row>
    <row r="101" spans="2:7" ht="14.25">
      <c r="B101" s="42"/>
      <c r="C101" s="13" t="s">
        <v>98</v>
      </c>
      <c r="D101" s="14"/>
      <c r="E101" s="15">
        <f xml:space="preserve"> +E33 - E100</f>
        <v>-22472685</v>
      </c>
      <c r="F101" s="15">
        <f xml:space="preserve"> +F33 - F100</f>
        <v>-17659299</v>
      </c>
      <c r="G101" s="15">
        <f t="shared" si="1"/>
        <v>-4813386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27085</v>
      </c>
      <c r="F103" s="10">
        <v>31649</v>
      </c>
      <c r="G103" s="10">
        <f t="shared" si="1"/>
        <v>-4564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26000</v>
      </c>
      <c r="F108" s="10">
        <f>+F109+F110+F111+F112</f>
        <v>68170</v>
      </c>
      <c r="G108" s="10">
        <f t="shared" si="1"/>
        <v>-42170</v>
      </c>
    </row>
    <row r="109" spans="2:7" ht="14.25">
      <c r="B109" s="41"/>
      <c r="C109" s="41"/>
      <c r="D109" s="9" t="s">
        <v>107</v>
      </c>
      <c r="E109" s="10">
        <v>26000</v>
      </c>
      <c r="F109" s="10">
        <v>0</v>
      </c>
      <c r="G109" s="10">
        <f t="shared" si="1"/>
        <v>26000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>
        <v>0</v>
      </c>
      <c r="F112" s="10">
        <v>68170</v>
      </c>
      <c r="G112" s="10">
        <f t="shared" si="1"/>
        <v>-68170</v>
      </c>
    </row>
    <row r="113" spans="2:7" ht="14.25">
      <c r="B113" s="41"/>
      <c r="C113" s="42"/>
      <c r="D113" s="11" t="s">
        <v>111</v>
      </c>
      <c r="E113" s="12">
        <f>+E102+E103+E104+E105+E106+E107+E108</f>
        <v>53085</v>
      </c>
      <c r="F113" s="12">
        <f>+F102+F103+F104+F105+F106+F107+F108</f>
        <v>99819</v>
      </c>
      <c r="G113" s="12">
        <f t="shared" si="1"/>
        <v>-46734</v>
      </c>
    </row>
    <row r="114" spans="2:7" ht="14.25">
      <c r="B114" s="41"/>
      <c r="C114" s="40" t="s">
        <v>35</v>
      </c>
      <c r="D114" s="9" t="s">
        <v>112</v>
      </c>
      <c r="E114" s="10"/>
      <c r="F114" s="10"/>
      <c r="G114" s="10">
        <f t="shared" si="1"/>
        <v>0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0</v>
      </c>
      <c r="F123" s="12">
        <f>+F114+F115+F116+F117+F118+F119</f>
        <v>0</v>
      </c>
      <c r="G123" s="12">
        <f t="shared" si="1"/>
        <v>0</v>
      </c>
    </row>
    <row r="124" spans="2:7" ht="14.25">
      <c r="B124" s="42"/>
      <c r="C124" s="13" t="s">
        <v>122</v>
      </c>
      <c r="D124" s="16"/>
      <c r="E124" s="17">
        <f xml:space="preserve"> +E113 - E123</f>
        <v>53085</v>
      </c>
      <c r="F124" s="17">
        <f xml:space="preserve"> +F113 - F123</f>
        <v>99819</v>
      </c>
      <c r="G124" s="17">
        <f t="shared" si="1"/>
        <v>-46734</v>
      </c>
    </row>
    <row r="125" spans="2:7" ht="14.25">
      <c r="B125" s="13" t="s">
        <v>123</v>
      </c>
      <c r="C125" s="18"/>
      <c r="D125" s="14"/>
      <c r="E125" s="15">
        <f xml:space="preserve"> +E101 +E124</f>
        <v>-22419600</v>
      </c>
      <c r="F125" s="15">
        <f xml:space="preserve"> +F101 +F124</f>
        <v>-17559480</v>
      </c>
      <c r="G125" s="15">
        <f t="shared" si="1"/>
        <v>-4860120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0</v>
      </c>
      <c r="F126" s="10">
        <f>+F127+F128+F129</f>
        <v>0</v>
      </c>
      <c r="G126" s="10">
        <f t="shared" si="1"/>
        <v>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/>
      <c r="F129" s="10"/>
      <c r="G129" s="10">
        <f t="shared" si="1"/>
        <v>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>
        <v>32089000</v>
      </c>
      <c r="F143" s="10">
        <v>27471000</v>
      </c>
      <c r="G143" s="10">
        <f t="shared" si="2"/>
        <v>4618000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32089000</v>
      </c>
      <c r="F149" s="12">
        <f>+F126+F130+F133+F134+F139+F142+F143+F144+F145+F146</f>
        <v>27471000</v>
      </c>
      <c r="G149" s="12">
        <f t="shared" si="2"/>
        <v>4618000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0</v>
      </c>
      <c r="F152" s="10">
        <f>+F153+F154+F155+F156</f>
        <v>0</v>
      </c>
      <c r="G152" s="10">
        <f t="shared" si="2"/>
        <v>0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/>
      <c r="F154" s="10"/>
      <c r="G154" s="10">
        <f t="shared" si="2"/>
        <v>0</v>
      </c>
    </row>
    <row r="155" spans="2:7" ht="14.25">
      <c r="B155" s="41"/>
      <c r="C155" s="41"/>
      <c r="D155" s="9" t="s">
        <v>154</v>
      </c>
      <c r="E155" s="10"/>
      <c r="F155" s="10"/>
      <c r="G155" s="10">
        <f t="shared" si="2"/>
        <v>0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/>
      <c r="F158" s="10"/>
      <c r="G158" s="10">
        <f t="shared" si="2"/>
        <v>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/>
      <c r="F161" s="10"/>
      <c r="G161" s="10">
        <f t="shared" si="2"/>
        <v>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>
        <v>395959</v>
      </c>
      <c r="F164" s="10">
        <v>0</v>
      </c>
      <c r="G164" s="10">
        <f t="shared" si="2"/>
        <v>395959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395959</v>
      </c>
      <c r="F165" s="12">
        <f>+F150+F151+F152+F157+F158+F159+F160+F161+F162+F163+F164</f>
        <v>0</v>
      </c>
      <c r="G165" s="12">
        <f t="shared" si="2"/>
        <v>395959</v>
      </c>
    </row>
    <row r="166" spans="2:7" ht="14.25">
      <c r="B166" s="42"/>
      <c r="C166" s="19" t="s">
        <v>165</v>
      </c>
      <c r="D166" s="20"/>
      <c r="E166" s="21">
        <f xml:space="preserve"> +E149 - E165</f>
        <v>31693041</v>
      </c>
      <c r="F166" s="21">
        <f xml:space="preserve"> +F149 - F165</f>
        <v>27471000</v>
      </c>
      <c r="G166" s="21">
        <f t="shared" si="2"/>
        <v>4222041</v>
      </c>
    </row>
    <row r="167" spans="2:7" ht="14.25">
      <c r="B167" s="13" t="s">
        <v>166</v>
      </c>
      <c r="C167" s="22"/>
      <c r="D167" s="23"/>
      <c r="E167" s="24">
        <f xml:space="preserve"> +E125 +E166</f>
        <v>9273441</v>
      </c>
      <c r="F167" s="24">
        <f xml:space="preserve"> +F125 +F166</f>
        <v>9911520</v>
      </c>
      <c r="G167" s="24">
        <f t="shared" si="2"/>
        <v>-638079</v>
      </c>
    </row>
    <row r="168" spans="2:7" ht="14.25">
      <c r="B168" s="37" t="s">
        <v>167</v>
      </c>
      <c r="C168" s="22" t="s">
        <v>168</v>
      </c>
      <c r="D168" s="23"/>
      <c r="E168" s="24">
        <v>19848707</v>
      </c>
      <c r="F168" s="24">
        <v>14468281</v>
      </c>
      <c r="G168" s="24">
        <f t="shared" si="2"/>
        <v>5380426</v>
      </c>
    </row>
    <row r="169" spans="2:7" ht="14.25">
      <c r="B169" s="38"/>
      <c r="C169" s="22" t="s">
        <v>169</v>
      </c>
      <c r="D169" s="23"/>
      <c r="E169" s="24">
        <f xml:space="preserve"> +E167 +E168</f>
        <v>29122148</v>
      </c>
      <c r="F169" s="24">
        <f xml:space="preserve"> +F167 +F168</f>
        <v>24379801</v>
      </c>
      <c r="G169" s="24">
        <f t="shared" si="2"/>
        <v>4742347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4820000</v>
      </c>
      <c r="F171" s="24">
        <f>+F172+F173+F174</f>
        <v>0</v>
      </c>
      <c r="G171" s="24">
        <f t="shared" si="2"/>
        <v>4820000</v>
      </c>
    </row>
    <row r="172" spans="2:7" ht="14.25">
      <c r="B172" s="38"/>
      <c r="C172" s="25" t="s">
        <v>172</v>
      </c>
      <c r="D172" s="20"/>
      <c r="E172" s="21"/>
      <c r="F172" s="21"/>
      <c r="G172" s="21">
        <f t="shared" si="2"/>
        <v>0</v>
      </c>
    </row>
    <row r="173" spans="2:7" ht="14.25">
      <c r="B173" s="38"/>
      <c r="C173" s="25" t="s">
        <v>173</v>
      </c>
      <c r="D173" s="20"/>
      <c r="E173" s="21"/>
      <c r="F173" s="21"/>
      <c r="G173" s="21">
        <f t="shared" si="2"/>
        <v>0</v>
      </c>
    </row>
    <row r="174" spans="2:7" ht="14.25">
      <c r="B174" s="38"/>
      <c r="C174" s="25" t="s">
        <v>174</v>
      </c>
      <c r="D174" s="20"/>
      <c r="E174" s="21">
        <v>4820000</v>
      </c>
      <c r="F174" s="21">
        <v>0</v>
      </c>
      <c r="G174" s="21">
        <f t="shared" si="2"/>
        <v>4820000</v>
      </c>
    </row>
    <row r="175" spans="2:7" ht="14.25">
      <c r="B175" s="38"/>
      <c r="C175" s="22" t="s">
        <v>175</v>
      </c>
      <c r="D175" s="23"/>
      <c r="E175" s="24">
        <f>+E176+E177+E178</f>
        <v>6220000</v>
      </c>
      <c r="F175" s="24">
        <f>+F176+F177+F178</f>
        <v>4831094</v>
      </c>
      <c r="G175" s="24">
        <f t="shared" si="2"/>
        <v>1388906</v>
      </c>
    </row>
    <row r="176" spans="2:7" ht="14.25">
      <c r="B176" s="38"/>
      <c r="C176" s="25" t="s">
        <v>176</v>
      </c>
      <c r="D176" s="20"/>
      <c r="E176" s="21"/>
      <c r="F176" s="21"/>
      <c r="G176" s="21">
        <f t="shared" si="2"/>
        <v>0</v>
      </c>
    </row>
    <row r="177" spans="2:7" ht="14.25">
      <c r="B177" s="38"/>
      <c r="C177" s="25" t="s">
        <v>177</v>
      </c>
      <c r="D177" s="20"/>
      <c r="E177" s="21"/>
      <c r="F177" s="21"/>
      <c r="G177" s="21">
        <f t="shared" si="2"/>
        <v>0</v>
      </c>
    </row>
    <row r="178" spans="2:7" ht="14.25">
      <c r="B178" s="38"/>
      <c r="C178" s="25" t="s">
        <v>178</v>
      </c>
      <c r="D178" s="20"/>
      <c r="E178" s="21">
        <v>6220000</v>
      </c>
      <c r="F178" s="21">
        <v>4831094</v>
      </c>
      <c r="G178" s="21">
        <f t="shared" si="2"/>
        <v>1388906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27722148</v>
      </c>
      <c r="F179" s="24">
        <f xml:space="preserve"> +F169 +F170 +F171 - F175</f>
        <v>19548707</v>
      </c>
      <c r="G179" s="24">
        <f t="shared" si="2"/>
        <v>8173441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224</v>
      </c>
      <c r="C1" s="1"/>
      <c r="D1" s="1"/>
      <c r="E1" s="2"/>
      <c r="F1" s="2"/>
      <c r="G1" s="3" t="s">
        <v>0</v>
      </c>
    </row>
    <row r="2" spans="2:7" ht="21">
      <c r="B2" s="43" t="s">
        <v>180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181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182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1712330</v>
      </c>
      <c r="F6" s="8">
        <f>+F7</f>
        <v>1898447</v>
      </c>
      <c r="G6" s="8">
        <f>E6-F6</f>
        <v>-186117</v>
      </c>
    </row>
    <row r="7" spans="2:7" ht="14.25">
      <c r="B7" s="41"/>
      <c r="C7" s="41"/>
      <c r="D7" s="9" t="s">
        <v>10</v>
      </c>
      <c r="E7" s="10">
        <f>+E8</f>
        <v>1712330</v>
      </c>
      <c r="F7" s="10">
        <f>+F8</f>
        <v>1898447</v>
      </c>
      <c r="G7" s="10">
        <f t="shared" ref="G7:G71" si="0">E7-F7</f>
        <v>-186117</v>
      </c>
    </row>
    <row r="8" spans="2:7" ht="14.25">
      <c r="B8" s="41"/>
      <c r="C8" s="41"/>
      <c r="D8" s="9" t="s">
        <v>11</v>
      </c>
      <c r="E8" s="10">
        <v>1712330</v>
      </c>
      <c r="F8" s="10">
        <v>1898447</v>
      </c>
      <c r="G8" s="10">
        <f t="shared" si="0"/>
        <v>-186117</v>
      </c>
    </row>
    <row r="9" spans="2:7" ht="14.25">
      <c r="B9" s="41"/>
      <c r="C9" s="41"/>
      <c r="D9" s="9" t="s">
        <v>12</v>
      </c>
      <c r="E9" s="10">
        <f>+E10+E19+E20+E24+E25+E30</f>
        <v>45686772</v>
      </c>
      <c r="F9" s="10">
        <f>+F10+F19+F20+F24+F25+F30</f>
        <v>38520824</v>
      </c>
      <c r="G9" s="10">
        <f t="shared" si="0"/>
        <v>7165948</v>
      </c>
    </row>
    <row r="10" spans="2:7" ht="14.25">
      <c r="B10" s="41"/>
      <c r="C10" s="41"/>
      <c r="D10" s="9" t="s">
        <v>13</v>
      </c>
      <c r="E10" s="10">
        <f>+E11+E12+E13+E14+E15+E16+E17+E18</f>
        <v>44946772</v>
      </c>
      <c r="F10" s="10">
        <f>+F11+F12+F13+F14+F15+F16+F17+F18</f>
        <v>36627824</v>
      </c>
      <c r="G10" s="10">
        <f t="shared" si="0"/>
        <v>8318948</v>
      </c>
    </row>
    <row r="11" spans="2:7" ht="14.25">
      <c r="B11" s="41"/>
      <c r="C11" s="41"/>
      <c r="D11" s="9" t="s">
        <v>14</v>
      </c>
      <c r="E11" s="10">
        <v>30712444</v>
      </c>
      <c r="F11" s="10">
        <v>23919038</v>
      </c>
      <c r="G11" s="10">
        <f t="shared" si="0"/>
        <v>6793406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>
        <v>14234328</v>
      </c>
      <c r="F13" s="10">
        <v>12708786</v>
      </c>
      <c r="G13" s="10">
        <f t="shared" si="0"/>
        <v>1525542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/>
      <c r="F19" s="10"/>
      <c r="G19" s="10">
        <f t="shared" si="0"/>
        <v>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740000</v>
      </c>
      <c r="F25" s="10">
        <f>+F26+F27+F28+F29</f>
        <v>1893000</v>
      </c>
      <c r="G25" s="10">
        <f t="shared" si="0"/>
        <v>-1153000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>
        <v>740000</v>
      </c>
      <c r="F27" s="10">
        <v>1893000</v>
      </c>
      <c r="G27" s="10">
        <f t="shared" si="0"/>
        <v>-1153000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>
        <v>360000</v>
      </c>
      <c r="F31" s="10">
        <v>286040</v>
      </c>
      <c r="G31" s="10">
        <f t="shared" si="0"/>
        <v>73960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47759102</v>
      </c>
      <c r="F33" s="12">
        <f>+F6+F9+F31+F32</f>
        <v>40705311</v>
      </c>
      <c r="G33" s="12">
        <f t="shared" si="0"/>
        <v>7053791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37306717</v>
      </c>
      <c r="F34" s="10">
        <f>+F35+F36+F37+F38+F39+F40+F41</f>
        <v>38185780</v>
      </c>
      <c r="G34" s="10">
        <f t="shared" si="0"/>
        <v>-879063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23708655</v>
      </c>
      <c r="F36" s="10">
        <v>24852058</v>
      </c>
      <c r="G36" s="10">
        <f t="shared" si="0"/>
        <v>-1143403</v>
      </c>
    </row>
    <row r="37" spans="2:7" ht="14.25">
      <c r="B37" s="41"/>
      <c r="C37" s="41"/>
      <c r="D37" s="9" t="s">
        <v>39</v>
      </c>
      <c r="E37" s="10">
        <v>3629700</v>
      </c>
      <c r="F37" s="10">
        <v>3957200</v>
      </c>
      <c r="G37" s="10">
        <f t="shared" si="0"/>
        <v>-327500</v>
      </c>
    </row>
    <row r="38" spans="2:7" ht="14.25">
      <c r="B38" s="41"/>
      <c r="C38" s="41"/>
      <c r="D38" s="9" t="s">
        <v>40</v>
      </c>
      <c r="E38" s="10">
        <v>2632700</v>
      </c>
      <c r="F38" s="10">
        <v>2456700</v>
      </c>
      <c r="G38" s="10">
        <f t="shared" si="0"/>
        <v>176000</v>
      </c>
    </row>
    <row r="39" spans="2:7" ht="14.25">
      <c r="B39" s="41"/>
      <c r="C39" s="41"/>
      <c r="D39" s="9" t="s">
        <v>41</v>
      </c>
      <c r="E39" s="10">
        <v>2297436</v>
      </c>
      <c r="F39" s="10">
        <v>1778682</v>
      </c>
      <c r="G39" s="10">
        <f t="shared" si="0"/>
        <v>518754</v>
      </c>
    </row>
    <row r="40" spans="2:7" ht="14.25">
      <c r="B40" s="41"/>
      <c r="C40" s="41"/>
      <c r="D40" s="9" t="s">
        <v>42</v>
      </c>
      <c r="E40" s="10">
        <v>667500</v>
      </c>
      <c r="F40" s="10">
        <v>667500</v>
      </c>
      <c r="G40" s="10">
        <f t="shared" si="0"/>
        <v>0</v>
      </c>
    </row>
    <row r="41" spans="2:7" ht="14.25">
      <c r="B41" s="41"/>
      <c r="C41" s="41"/>
      <c r="D41" s="9" t="s">
        <v>43</v>
      </c>
      <c r="E41" s="10">
        <v>4370726</v>
      </c>
      <c r="F41" s="10">
        <v>4473640</v>
      </c>
      <c r="G41" s="10">
        <f t="shared" si="0"/>
        <v>-102914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1970866</v>
      </c>
      <c r="F42" s="10">
        <f>+F43+F44+F45+F46+F47+F48+F49+F50+F51+F52+F53+F54+F55+F56+F57+F58+F59+F60+F61+F62+F63</f>
        <v>5226608</v>
      </c>
      <c r="G42" s="10">
        <f t="shared" si="0"/>
        <v>-3255742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>
        <v>25277</v>
      </c>
      <c r="F47" s="10">
        <v>23380</v>
      </c>
      <c r="G47" s="10">
        <f t="shared" si="0"/>
        <v>1897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/>
      <c r="F49" s="10"/>
      <c r="G49" s="10">
        <f t="shared" si="0"/>
        <v>0</v>
      </c>
    </row>
    <row r="50" spans="2:7" ht="14.25">
      <c r="B50" s="41"/>
      <c r="C50" s="41"/>
      <c r="D50" s="9" t="s">
        <v>52</v>
      </c>
      <c r="E50" s="10">
        <v>354383</v>
      </c>
      <c r="F50" s="10">
        <v>508429</v>
      </c>
      <c r="G50" s="10">
        <f t="shared" si="0"/>
        <v>-154046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>
        <v>681204</v>
      </c>
      <c r="F54" s="10">
        <v>639768</v>
      </c>
      <c r="G54" s="10">
        <f t="shared" si="0"/>
        <v>41436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>
        <v>188792</v>
      </c>
      <c r="F56" s="10">
        <v>3441534</v>
      </c>
      <c r="G56" s="10">
        <f t="shared" si="0"/>
        <v>-3252742</v>
      </c>
    </row>
    <row r="57" spans="2:7" ht="14.25">
      <c r="B57" s="41"/>
      <c r="C57" s="41"/>
      <c r="D57" s="9" t="s">
        <v>59</v>
      </c>
      <c r="E57" s="10">
        <v>103680</v>
      </c>
      <c r="F57" s="10">
        <v>96790</v>
      </c>
      <c r="G57" s="10">
        <f t="shared" si="0"/>
        <v>6890</v>
      </c>
    </row>
    <row r="58" spans="2:7" ht="14.25">
      <c r="B58" s="41"/>
      <c r="C58" s="41"/>
      <c r="D58" s="9" t="s">
        <v>60</v>
      </c>
      <c r="E58" s="10">
        <v>0</v>
      </c>
      <c r="F58" s="10">
        <v>67824</v>
      </c>
      <c r="G58" s="10">
        <f t="shared" si="0"/>
        <v>-67824</v>
      </c>
    </row>
    <row r="59" spans="2:7" ht="14.25">
      <c r="B59" s="41"/>
      <c r="C59" s="41"/>
      <c r="D59" s="9" t="s">
        <v>61</v>
      </c>
      <c r="E59" s="10">
        <v>105404</v>
      </c>
      <c r="F59" s="10">
        <v>109705</v>
      </c>
      <c r="G59" s="10">
        <f t="shared" si="0"/>
        <v>-4301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>
        <v>422251</v>
      </c>
      <c r="F62" s="10">
        <v>192447</v>
      </c>
      <c r="G62" s="10">
        <f t="shared" si="0"/>
        <v>229804</v>
      </c>
    </row>
    <row r="63" spans="2:7" ht="14.25">
      <c r="B63" s="41"/>
      <c r="C63" s="41"/>
      <c r="D63" s="9" t="s">
        <v>65</v>
      </c>
      <c r="E63" s="10">
        <v>89875</v>
      </c>
      <c r="F63" s="10">
        <v>146731</v>
      </c>
      <c r="G63" s="10">
        <f t="shared" si="0"/>
        <v>-56856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3798370</v>
      </c>
      <c r="F64" s="10">
        <f>+F65+F66+F67+F68+F69+F70+F71+F72+F73+F74+F75+F76+F77+F78+F79+F80+F81+F82+F83+F84+F85+F86</f>
        <v>3521776</v>
      </c>
      <c r="G64" s="10">
        <f t="shared" si="0"/>
        <v>276594</v>
      </c>
    </row>
    <row r="65" spans="2:7" ht="14.25">
      <c r="B65" s="41"/>
      <c r="C65" s="41"/>
      <c r="D65" s="9" t="s">
        <v>67</v>
      </c>
      <c r="E65" s="10">
        <v>71797</v>
      </c>
      <c r="F65" s="10">
        <v>79552</v>
      </c>
      <c r="G65" s="10">
        <f t="shared" si="0"/>
        <v>-7755</v>
      </c>
    </row>
    <row r="66" spans="2:7" ht="14.25">
      <c r="B66" s="41"/>
      <c r="C66" s="41"/>
      <c r="D66" s="9" t="s">
        <v>68</v>
      </c>
      <c r="E66" s="10"/>
      <c r="F66" s="10"/>
      <c r="G66" s="10">
        <f t="shared" si="0"/>
        <v>0</v>
      </c>
    </row>
    <row r="67" spans="2:7" ht="14.25">
      <c r="B67" s="41"/>
      <c r="C67" s="41"/>
      <c r="D67" s="9" t="s">
        <v>69</v>
      </c>
      <c r="E67" s="10">
        <v>34680</v>
      </c>
      <c r="F67" s="10">
        <v>21480</v>
      </c>
      <c r="G67" s="10">
        <f t="shared" si="0"/>
        <v>13200</v>
      </c>
    </row>
    <row r="68" spans="2:7" ht="14.25">
      <c r="B68" s="41"/>
      <c r="C68" s="41"/>
      <c r="D68" s="9" t="s">
        <v>70</v>
      </c>
      <c r="E68" s="10">
        <v>151564</v>
      </c>
      <c r="F68" s="10">
        <v>222138</v>
      </c>
      <c r="G68" s="10">
        <f t="shared" si="0"/>
        <v>-70574</v>
      </c>
    </row>
    <row r="69" spans="2:7" ht="14.25">
      <c r="B69" s="41"/>
      <c r="C69" s="41"/>
      <c r="D69" s="9" t="s">
        <v>71</v>
      </c>
      <c r="E69" s="10">
        <v>83526</v>
      </c>
      <c r="F69" s="10">
        <v>1324146</v>
      </c>
      <c r="G69" s="10">
        <f t="shared" si="0"/>
        <v>-1240620</v>
      </c>
    </row>
    <row r="70" spans="2:7" ht="14.25">
      <c r="B70" s="41"/>
      <c r="C70" s="41"/>
      <c r="D70" s="9" t="s">
        <v>72</v>
      </c>
      <c r="E70" s="10">
        <v>35212</v>
      </c>
      <c r="F70" s="10">
        <v>17922</v>
      </c>
      <c r="G70" s="10">
        <f t="shared" si="0"/>
        <v>17290</v>
      </c>
    </row>
    <row r="71" spans="2:7" ht="14.25">
      <c r="B71" s="41"/>
      <c r="C71" s="41"/>
      <c r="D71" s="9" t="s">
        <v>56</v>
      </c>
      <c r="E71" s="10">
        <v>286198</v>
      </c>
      <c r="F71" s="10">
        <v>248799</v>
      </c>
      <c r="G71" s="10">
        <f t="shared" si="0"/>
        <v>37399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1142640</v>
      </c>
      <c r="F73" s="10">
        <v>4590</v>
      </c>
      <c r="G73" s="10">
        <f t="shared" si="1"/>
        <v>1138050</v>
      </c>
    </row>
    <row r="74" spans="2:7" ht="14.25">
      <c r="B74" s="41"/>
      <c r="C74" s="41"/>
      <c r="D74" s="9" t="s">
        <v>74</v>
      </c>
      <c r="E74" s="10">
        <v>398049</v>
      </c>
      <c r="F74" s="10">
        <v>521759</v>
      </c>
      <c r="G74" s="10">
        <f t="shared" si="1"/>
        <v>-123710</v>
      </c>
    </row>
    <row r="75" spans="2:7" ht="14.25">
      <c r="B75" s="41"/>
      <c r="C75" s="41"/>
      <c r="D75" s="9" t="s">
        <v>75</v>
      </c>
      <c r="E75" s="10"/>
      <c r="F75" s="10">
        <v>1000</v>
      </c>
      <c r="G75" s="10">
        <f t="shared" si="1"/>
        <v>-1000</v>
      </c>
    </row>
    <row r="76" spans="2:7" ht="14.25">
      <c r="B76" s="41"/>
      <c r="C76" s="41"/>
      <c r="D76" s="9" t="s">
        <v>76</v>
      </c>
      <c r="E76" s="10"/>
      <c r="F76" s="10"/>
      <c r="G76" s="10">
        <f t="shared" si="1"/>
        <v>0</v>
      </c>
    </row>
    <row r="77" spans="2:7" ht="14.25">
      <c r="B77" s="41"/>
      <c r="C77" s="41"/>
      <c r="D77" s="9" t="s">
        <v>77</v>
      </c>
      <c r="E77" s="10">
        <v>0</v>
      </c>
      <c r="F77" s="10">
        <v>51840</v>
      </c>
      <c r="G77" s="10">
        <f t="shared" si="1"/>
        <v>-51840</v>
      </c>
    </row>
    <row r="78" spans="2:7" ht="14.25">
      <c r="B78" s="41"/>
      <c r="C78" s="41"/>
      <c r="D78" s="9" t="s">
        <v>78</v>
      </c>
      <c r="E78" s="10">
        <v>228528</v>
      </c>
      <c r="F78" s="10">
        <v>211296</v>
      </c>
      <c r="G78" s="10">
        <f t="shared" si="1"/>
        <v>17232</v>
      </c>
    </row>
    <row r="79" spans="2:7" ht="14.25">
      <c r="B79" s="41"/>
      <c r="C79" s="41"/>
      <c r="D79" s="9" t="s">
        <v>59</v>
      </c>
      <c r="E79" s="10">
        <v>2774</v>
      </c>
      <c r="F79" s="10">
        <v>3530</v>
      </c>
      <c r="G79" s="10">
        <f t="shared" si="1"/>
        <v>-756</v>
      </c>
    </row>
    <row r="80" spans="2:7" ht="14.25">
      <c r="B80" s="41"/>
      <c r="C80" s="41"/>
      <c r="D80" s="9" t="s">
        <v>60</v>
      </c>
      <c r="E80" s="10">
        <v>409605</v>
      </c>
      <c r="F80" s="10">
        <v>341493</v>
      </c>
      <c r="G80" s="10">
        <f t="shared" si="1"/>
        <v>68112</v>
      </c>
    </row>
    <row r="81" spans="2:7" ht="14.25">
      <c r="B81" s="41"/>
      <c r="C81" s="41"/>
      <c r="D81" s="9" t="s">
        <v>79</v>
      </c>
      <c r="E81" s="10">
        <v>605808</v>
      </c>
      <c r="F81" s="10">
        <v>195660</v>
      </c>
      <c r="G81" s="10">
        <f t="shared" si="1"/>
        <v>410148</v>
      </c>
    </row>
    <row r="82" spans="2:7" ht="14.25">
      <c r="B82" s="41"/>
      <c r="C82" s="41"/>
      <c r="D82" s="9" t="s">
        <v>80</v>
      </c>
      <c r="E82" s="10">
        <v>124604</v>
      </c>
      <c r="F82" s="10">
        <v>62275</v>
      </c>
      <c r="G82" s="10">
        <f t="shared" si="1"/>
        <v>62329</v>
      </c>
    </row>
    <row r="83" spans="2:7" ht="14.25">
      <c r="B83" s="41"/>
      <c r="C83" s="41"/>
      <c r="D83" s="9" t="s">
        <v>81</v>
      </c>
      <c r="E83" s="10">
        <v>74954</v>
      </c>
      <c r="F83" s="10">
        <v>49034</v>
      </c>
      <c r="G83" s="10">
        <f t="shared" si="1"/>
        <v>25920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103200</v>
      </c>
      <c r="F85" s="10">
        <v>108200</v>
      </c>
      <c r="G85" s="10">
        <f t="shared" si="1"/>
        <v>-5000</v>
      </c>
    </row>
    <row r="86" spans="2:7" ht="14.25">
      <c r="B86" s="41"/>
      <c r="C86" s="41"/>
      <c r="D86" s="9" t="s">
        <v>65</v>
      </c>
      <c r="E86" s="10">
        <v>45231</v>
      </c>
      <c r="F86" s="10">
        <v>57062</v>
      </c>
      <c r="G86" s="10">
        <f t="shared" si="1"/>
        <v>-11831</v>
      </c>
    </row>
    <row r="87" spans="2:7" ht="14.25">
      <c r="B87" s="41"/>
      <c r="C87" s="41"/>
      <c r="D87" s="9" t="s">
        <v>84</v>
      </c>
      <c r="E87" s="10">
        <f>+E88+E93</f>
        <v>1594723</v>
      </c>
      <c r="F87" s="10">
        <f>+F88+F93</f>
        <v>1650505</v>
      </c>
      <c r="G87" s="10">
        <f t="shared" si="1"/>
        <v>-55782</v>
      </c>
    </row>
    <row r="88" spans="2:7" ht="14.25">
      <c r="B88" s="41"/>
      <c r="C88" s="41"/>
      <c r="D88" s="9" t="s">
        <v>85</v>
      </c>
      <c r="E88" s="10">
        <f>+E89+E90+E91-E92</f>
        <v>1594723</v>
      </c>
      <c r="F88" s="10">
        <f>+F89+F90+F91-F92</f>
        <v>1650505</v>
      </c>
      <c r="G88" s="10">
        <f t="shared" si="1"/>
        <v>-55782</v>
      </c>
    </row>
    <row r="89" spans="2:7" ht="14.25">
      <c r="B89" s="41"/>
      <c r="C89" s="41"/>
      <c r="D89" s="9" t="s">
        <v>86</v>
      </c>
      <c r="E89" s="10">
        <v>355670</v>
      </c>
      <c r="F89" s="10">
        <v>402920</v>
      </c>
      <c r="G89" s="10">
        <f t="shared" si="1"/>
        <v>-47250</v>
      </c>
    </row>
    <row r="90" spans="2:7" ht="14.25">
      <c r="B90" s="41"/>
      <c r="C90" s="41"/>
      <c r="D90" s="9" t="s">
        <v>87</v>
      </c>
      <c r="E90" s="10">
        <v>1810743</v>
      </c>
      <c r="F90" s="10">
        <v>1603255</v>
      </c>
      <c r="G90" s="10">
        <f t="shared" si="1"/>
        <v>207488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>
        <v>571690</v>
      </c>
      <c r="F92" s="10">
        <v>355670</v>
      </c>
      <c r="G92" s="10">
        <f t="shared" si="1"/>
        <v>216020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7268653</v>
      </c>
      <c r="F95" s="10">
        <v>7176579</v>
      </c>
      <c r="G95" s="10">
        <f t="shared" si="1"/>
        <v>92074</v>
      </c>
    </row>
    <row r="96" spans="2:7" ht="14.25">
      <c r="B96" s="41"/>
      <c r="C96" s="41"/>
      <c r="D96" s="9" t="s">
        <v>93</v>
      </c>
      <c r="E96" s="10">
        <v>-311610</v>
      </c>
      <c r="F96" s="10">
        <v>-311610</v>
      </c>
      <c r="G96" s="10">
        <f t="shared" si="1"/>
        <v>0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51627719</v>
      </c>
      <c r="F100" s="12">
        <f>+F34+F42+F64+F87+F94+F95+F96+F97+F98+F99</f>
        <v>55449638</v>
      </c>
      <c r="G100" s="12">
        <f t="shared" si="1"/>
        <v>-3821919</v>
      </c>
    </row>
    <row r="101" spans="2:7" ht="14.25">
      <c r="B101" s="42"/>
      <c r="C101" s="13" t="s">
        <v>98</v>
      </c>
      <c r="D101" s="14"/>
      <c r="E101" s="15">
        <f xml:space="preserve"> +E33 - E100</f>
        <v>-3868617</v>
      </c>
      <c r="F101" s="15">
        <f xml:space="preserve"> +F33 - F100</f>
        <v>-14744327</v>
      </c>
      <c r="G101" s="15">
        <f t="shared" si="1"/>
        <v>10875710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478</v>
      </c>
      <c r="F103" s="10">
        <v>794</v>
      </c>
      <c r="G103" s="10">
        <f t="shared" si="1"/>
        <v>-316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0</v>
      </c>
      <c r="F108" s="10">
        <f>+F109+F110+F111+F112</f>
        <v>0</v>
      </c>
      <c r="G108" s="10">
        <f t="shared" si="1"/>
        <v>0</v>
      </c>
    </row>
    <row r="109" spans="2:7" ht="14.25">
      <c r="B109" s="41"/>
      <c r="C109" s="41"/>
      <c r="D109" s="9" t="s">
        <v>107</v>
      </c>
      <c r="E109" s="10"/>
      <c r="F109" s="10"/>
      <c r="G109" s="10">
        <f t="shared" si="1"/>
        <v>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/>
      <c r="F112" s="10"/>
      <c r="G112" s="10">
        <f t="shared" si="1"/>
        <v>0</v>
      </c>
    </row>
    <row r="113" spans="2:7" ht="14.25">
      <c r="B113" s="41"/>
      <c r="C113" s="42"/>
      <c r="D113" s="11" t="s">
        <v>111</v>
      </c>
      <c r="E113" s="12">
        <f>+E102+E103+E104+E105+E106+E107+E108</f>
        <v>478</v>
      </c>
      <c r="F113" s="12">
        <f>+F102+F103+F104+F105+F106+F107+F108</f>
        <v>794</v>
      </c>
      <c r="G113" s="12">
        <f t="shared" si="1"/>
        <v>-316</v>
      </c>
    </row>
    <row r="114" spans="2:7" ht="14.25">
      <c r="B114" s="41"/>
      <c r="C114" s="40" t="s">
        <v>35</v>
      </c>
      <c r="D114" s="9" t="s">
        <v>112</v>
      </c>
      <c r="E114" s="10">
        <v>844471</v>
      </c>
      <c r="F114" s="10">
        <v>885067</v>
      </c>
      <c r="G114" s="10">
        <f t="shared" si="1"/>
        <v>-40596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844471</v>
      </c>
      <c r="F123" s="12">
        <f>+F114+F115+F116+F117+F118+F119</f>
        <v>885067</v>
      </c>
      <c r="G123" s="12">
        <f t="shared" si="1"/>
        <v>-40596</v>
      </c>
    </row>
    <row r="124" spans="2:7" ht="14.25">
      <c r="B124" s="42"/>
      <c r="C124" s="13" t="s">
        <v>122</v>
      </c>
      <c r="D124" s="16"/>
      <c r="E124" s="17">
        <f xml:space="preserve"> +E113 - E123</f>
        <v>-843993</v>
      </c>
      <c r="F124" s="17">
        <f xml:space="preserve"> +F113 - F123</f>
        <v>-884273</v>
      </c>
      <c r="G124" s="17">
        <f t="shared" si="1"/>
        <v>40280</v>
      </c>
    </row>
    <row r="125" spans="2:7" ht="14.25">
      <c r="B125" s="13" t="s">
        <v>123</v>
      </c>
      <c r="C125" s="18"/>
      <c r="D125" s="14"/>
      <c r="E125" s="15">
        <f xml:space="preserve"> +E101 +E124</f>
        <v>-4712610</v>
      </c>
      <c r="F125" s="15">
        <f xml:space="preserve"> +F101 +F124</f>
        <v>-15628600</v>
      </c>
      <c r="G125" s="15">
        <f t="shared" si="1"/>
        <v>10915990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0</v>
      </c>
      <c r="F126" s="10">
        <f>+F127+F128+F129</f>
        <v>1498000</v>
      </c>
      <c r="G126" s="10">
        <f t="shared" si="1"/>
        <v>-1498000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>
        <v>0</v>
      </c>
      <c r="F129" s="10">
        <v>1498000</v>
      </c>
      <c r="G129" s="10">
        <f t="shared" si="1"/>
        <v>-1498000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>
        <v>7613000</v>
      </c>
      <c r="F143" s="10">
        <v>14471000</v>
      </c>
      <c r="G143" s="10">
        <f t="shared" si="2"/>
        <v>-6858000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>
        <v>1</v>
      </c>
      <c r="G145" s="10">
        <f t="shared" si="2"/>
        <v>-1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7613000</v>
      </c>
      <c r="F149" s="12">
        <f>+F126+F130+F133+F134+F139+F142+F143+F144+F145+F146</f>
        <v>15969001</v>
      </c>
      <c r="G149" s="12">
        <f t="shared" si="2"/>
        <v>-8356001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0</v>
      </c>
      <c r="F152" s="10">
        <f>+F153+F154+F155+F156</f>
        <v>0</v>
      </c>
      <c r="G152" s="10">
        <f t="shared" si="2"/>
        <v>0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/>
      <c r="F154" s="10"/>
      <c r="G154" s="10">
        <f t="shared" si="2"/>
        <v>0</v>
      </c>
    </row>
    <row r="155" spans="2:7" ht="14.25">
      <c r="B155" s="41"/>
      <c r="C155" s="41"/>
      <c r="D155" s="9" t="s">
        <v>154</v>
      </c>
      <c r="E155" s="10"/>
      <c r="F155" s="10"/>
      <c r="G155" s="10">
        <f t="shared" si="2"/>
        <v>0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>
        <v>0</v>
      </c>
      <c r="F158" s="10">
        <v>1498000</v>
      </c>
      <c r="G158" s="10">
        <f t="shared" si="2"/>
        <v>-1498000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/>
      <c r="F161" s="10"/>
      <c r="G161" s="10">
        <f t="shared" si="2"/>
        <v>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0</v>
      </c>
      <c r="F165" s="12">
        <f>+F150+F151+F152+F157+F158+F159+F160+F161+F162+F163+F164</f>
        <v>1498000</v>
      </c>
      <c r="G165" s="12">
        <f t="shared" si="2"/>
        <v>-1498000</v>
      </c>
    </row>
    <row r="166" spans="2:7" ht="14.25">
      <c r="B166" s="42"/>
      <c r="C166" s="19" t="s">
        <v>165</v>
      </c>
      <c r="D166" s="20"/>
      <c r="E166" s="21">
        <f xml:space="preserve"> +E149 - E165</f>
        <v>7613000</v>
      </c>
      <c r="F166" s="21">
        <f xml:space="preserve"> +F149 - F165</f>
        <v>14471001</v>
      </c>
      <c r="G166" s="21">
        <f t="shared" si="2"/>
        <v>-6858001</v>
      </c>
    </row>
    <row r="167" spans="2:7" ht="14.25">
      <c r="B167" s="13" t="s">
        <v>166</v>
      </c>
      <c r="C167" s="22"/>
      <c r="D167" s="23"/>
      <c r="E167" s="24">
        <f xml:space="preserve"> +E125 +E166</f>
        <v>2900390</v>
      </c>
      <c r="F167" s="24">
        <f xml:space="preserve"> +F125 +F166</f>
        <v>-1157599</v>
      </c>
      <c r="G167" s="24">
        <f t="shared" si="2"/>
        <v>4057989</v>
      </c>
    </row>
    <row r="168" spans="2:7" ht="14.25">
      <c r="B168" s="37" t="s">
        <v>167</v>
      </c>
      <c r="C168" s="22" t="s">
        <v>168</v>
      </c>
      <c r="D168" s="23"/>
      <c r="E168" s="24">
        <v>89656892</v>
      </c>
      <c r="F168" s="24">
        <v>90013491</v>
      </c>
      <c r="G168" s="24">
        <f t="shared" si="2"/>
        <v>-356599</v>
      </c>
    </row>
    <row r="169" spans="2:7" ht="14.25">
      <c r="B169" s="38"/>
      <c r="C169" s="22" t="s">
        <v>169</v>
      </c>
      <c r="D169" s="23"/>
      <c r="E169" s="24">
        <f xml:space="preserve"> +E167 +E168</f>
        <v>92557282</v>
      </c>
      <c r="F169" s="24">
        <f xml:space="preserve"> +F167 +F168</f>
        <v>88855892</v>
      </c>
      <c r="G169" s="24">
        <f t="shared" si="2"/>
        <v>3701390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1716833</v>
      </c>
      <c r="F171" s="24">
        <f>+F172+F173+F174</f>
        <v>800000</v>
      </c>
      <c r="G171" s="24">
        <f t="shared" si="2"/>
        <v>916833</v>
      </c>
    </row>
    <row r="172" spans="2:7" ht="14.25">
      <c r="B172" s="38"/>
      <c r="C172" s="25" t="s">
        <v>172</v>
      </c>
      <c r="D172" s="20"/>
      <c r="E172" s="21">
        <v>1716833</v>
      </c>
      <c r="F172" s="21">
        <v>0</v>
      </c>
      <c r="G172" s="21">
        <f t="shared" si="2"/>
        <v>1716833</v>
      </c>
    </row>
    <row r="173" spans="2:7" ht="14.25">
      <c r="B173" s="38"/>
      <c r="C173" s="25" t="s">
        <v>173</v>
      </c>
      <c r="D173" s="20"/>
      <c r="E173" s="21">
        <v>0</v>
      </c>
      <c r="F173" s="21">
        <v>0</v>
      </c>
      <c r="G173" s="21">
        <f t="shared" si="2"/>
        <v>0</v>
      </c>
    </row>
    <row r="174" spans="2:7" ht="14.25">
      <c r="B174" s="38"/>
      <c r="C174" s="25" t="s">
        <v>174</v>
      </c>
      <c r="D174" s="20"/>
      <c r="E174" s="21">
        <v>0</v>
      </c>
      <c r="F174" s="21">
        <v>800000</v>
      </c>
      <c r="G174" s="21">
        <f t="shared" si="2"/>
        <v>-800000</v>
      </c>
    </row>
    <row r="175" spans="2:7" ht="14.25">
      <c r="B175" s="38"/>
      <c r="C175" s="22" t="s">
        <v>175</v>
      </c>
      <c r="D175" s="23"/>
      <c r="E175" s="24">
        <f>+E176+E177+E178</f>
        <v>250000</v>
      </c>
      <c r="F175" s="24">
        <f>+F176+F177+F178</f>
        <v>0</v>
      </c>
      <c r="G175" s="24">
        <f t="shared" si="2"/>
        <v>250000</v>
      </c>
    </row>
    <row r="176" spans="2:7" ht="14.25">
      <c r="B176" s="38"/>
      <c r="C176" s="25" t="s">
        <v>176</v>
      </c>
      <c r="D176" s="20"/>
      <c r="E176" s="21">
        <v>250000</v>
      </c>
      <c r="F176" s="21">
        <v>0</v>
      </c>
      <c r="G176" s="21">
        <f t="shared" si="2"/>
        <v>250000</v>
      </c>
    </row>
    <row r="177" spans="2:7" ht="14.25">
      <c r="B177" s="38"/>
      <c r="C177" s="25" t="s">
        <v>177</v>
      </c>
      <c r="D177" s="20"/>
      <c r="E177" s="21"/>
      <c r="F177" s="21"/>
      <c r="G177" s="21">
        <f t="shared" si="2"/>
        <v>0</v>
      </c>
    </row>
    <row r="178" spans="2:7" ht="14.25">
      <c r="B178" s="38"/>
      <c r="C178" s="25" t="s">
        <v>178</v>
      </c>
      <c r="D178" s="20"/>
      <c r="E178" s="21"/>
      <c r="F178" s="21"/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94024115</v>
      </c>
      <c r="F179" s="24">
        <f xml:space="preserve"> +F169 +F170 +F171 - F175</f>
        <v>89655892</v>
      </c>
      <c r="G179" s="24">
        <f t="shared" si="2"/>
        <v>4368223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228</v>
      </c>
      <c r="C1" s="1"/>
      <c r="D1" s="1"/>
      <c r="E1" s="2"/>
      <c r="F1" s="2"/>
      <c r="G1" s="3" t="s">
        <v>0</v>
      </c>
    </row>
    <row r="2" spans="2:7" ht="21">
      <c r="B2" s="43" t="s">
        <v>183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184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185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3854781</v>
      </c>
      <c r="F6" s="8">
        <f>+F7</f>
        <v>3308144</v>
      </c>
      <c r="G6" s="8">
        <f>E6-F6</f>
        <v>546637</v>
      </c>
    </row>
    <row r="7" spans="2:7" ht="14.25" customHeight="1">
      <c r="B7" s="41"/>
      <c r="C7" s="41"/>
      <c r="D7" s="9" t="s">
        <v>10</v>
      </c>
      <c r="E7" s="10">
        <f>+E8</f>
        <v>3854781</v>
      </c>
      <c r="F7" s="10">
        <f>+F8</f>
        <v>3308144</v>
      </c>
      <c r="G7" s="10">
        <f t="shared" ref="G7:G71" si="0">E7-F7</f>
        <v>546637</v>
      </c>
    </row>
    <row r="8" spans="2:7" ht="14.25">
      <c r="B8" s="41"/>
      <c r="C8" s="41"/>
      <c r="D8" s="9" t="s">
        <v>11</v>
      </c>
      <c r="E8" s="10">
        <v>3854781</v>
      </c>
      <c r="F8" s="10">
        <v>3308144</v>
      </c>
      <c r="G8" s="10">
        <f t="shared" si="0"/>
        <v>546637</v>
      </c>
    </row>
    <row r="9" spans="2:7" ht="14.25">
      <c r="B9" s="41"/>
      <c r="C9" s="41"/>
      <c r="D9" s="9" t="s">
        <v>12</v>
      </c>
      <c r="E9" s="10">
        <f>+E10+E19+E20+E24+E25+E30</f>
        <v>42153586</v>
      </c>
      <c r="F9" s="10">
        <f>+F10+F19+F20+F24+F25+F30</f>
        <v>38569057</v>
      </c>
      <c r="G9" s="10">
        <f t="shared" si="0"/>
        <v>3584529</v>
      </c>
    </row>
    <row r="10" spans="2:7" ht="14.25">
      <c r="B10" s="41"/>
      <c r="C10" s="41"/>
      <c r="D10" s="9" t="s">
        <v>13</v>
      </c>
      <c r="E10" s="10">
        <f>+E11+E12+E13+E14+E15+E16+E17+E18</f>
        <v>42153586</v>
      </c>
      <c r="F10" s="10">
        <f>+F11+F12+F13+F14+F15+F16+F17+F18</f>
        <v>38314057</v>
      </c>
      <c r="G10" s="10">
        <f t="shared" si="0"/>
        <v>3839529</v>
      </c>
    </row>
    <row r="11" spans="2:7" ht="14.25">
      <c r="B11" s="41"/>
      <c r="C11" s="41"/>
      <c r="D11" s="9" t="s">
        <v>14</v>
      </c>
      <c r="E11" s="10"/>
      <c r="F11" s="10"/>
      <c r="G11" s="10">
        <f t="shared" si="0"/>
        <v>0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>
        <v>42153586</v>
      </c>
      <c r="F13" s="10">
        <v>38314057</v>
      </c>
      <c r="G13" s="10">
        <f t="shared" si="0"/>
        <v>3839529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/>
      <c r="F19" s="10"/>
      <c r="G19" s="10">
        <f t="shared" si="0"/>
        <v>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 customHeight="1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0</v>
      </c>
      <c r="F25" s="10">
        <f>+F26+F27+F28+F29</f>
        <v>255000</v>
      </c>
      <c r="G25" s="10">
        <f t="shared" si="0"/>
        <v>-255000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>
        <v>0</v>
      </c>
      <c r="F27" s="10">
        <v>255000</v>
      </c>
      <c r="G27" s="10">
        <f t="shared" si="0"/>
        <v>-255000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>
        <v>153000</v>
      </c>
      <c r="F31" s="10">
        <v>103000</v>
      </c>
      <c r="G31" s="10">
        <f t="shared" si="0"/>
        <v>50000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46161367</v>
      </c>
      <c r="F33" s="12">
        <f>+F6+F9+F31+F32</f>
        <v>41980201</v>
      </c>
      <c r="G33" s="12">
        <f t="shared" si="0"/>
        <v>4181166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25491902</v>
      </c>
      <c r="F34" s="10">
        <f>+F35+F36+F37+F38+F39+F40+F41</f>
        <v>25263661</v>
      </c>
      <c r="G34" s="10">
        <f t="shared" si="0"/>
        <v>228241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14578374</v>
      </c>
      <c r="F36" s="10">
        <v>14471872</v>
      </c>
      <c r="G36" s="10">
        <f t="shared" si="0"/>
        <v>106502</v>
      </c>
    </row>
    <row r="37" spans="2:7" ht="14.25">
      <c r="B37" s="41"/>
      <c r="C37" s="41"/>
      <c r="D37" s="9" t="s">
        <v>39</v>
      </c>
      <c r="E37" s="10">
        <v>2226000</v>
      </c>
      <c r="F37" s="10">
        <v>2170100</v>
      </c>
      <c r="G37" s="10">
        <f t="shared" si="0"/>
        <v>55900</v>
      </c>
    </row>
    <row r="38" spans="2:7" ht="14.25">
      <c r="B38" s="41"/>
      <c r="C38" s="41"/>
      <c r="D38" s="9" t="s">
        <v>40</v>
      </c>
      <c r="E38" s="10">
        <v>1469700</v>
      </c>
      <c r="F38" s="10">
        <v>1514800</v>
      </c>
      <c r="G38" s="10">
        <f t="shared" si="0"/>
        <v>-45100</v>
      </c>
    </row>
    <row r="39" spans="2:7" ht="14.25">
      <c r="B39" s="41"/>
      <c r="C39" s="41"/>
      <c r="D39" s="9" t="s">
        <v>41</v>
      </c>
      <c r="E39" s="10">
        <v>3800679</v>
      </c>
      <c r="F39" s="10">
        <v>3723297</v>
      </c>
      <c r="G39" s="10">
        <f t="shared" si="0"/>
        <v>77382</v>
      </c>
    </row>
    <row r="40" spans="2:7" ht="14.25">
      <c r="B40" s="41"/>
      <c r="C40" s="41"/>
      <c r="D40" s="9" t="s">
        <v>42</v>
      </c>
      <c r="E40" s="10">
        <v>445000</v>
      </c>
      <c r="F40" s="10">
        <v>445000</v>
      </c>
      <c r="G40" s="10">
        <f t="shared" si="0"/>
        <v>0</v>
      </c>
    </row>
    <row r="41" spans="2:7" ht="14.25">
      <c r="B41" s="41"/>
      <c r="C41" s="41"/>
      <c r="D41" s="9" t="s">
        <v>43</v>
      </c>
      <c r="E41" s="10">
        <v>2972149</v>
      </c>
      <c r="F41" s="10">
        <v>2938592</v>
      </c>
      <c r="G41" s="10">
        <f t="shared" si="0"/>
        <v>33557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1279617</v>
      </c>
      <c r="F42" s="10">
        <f>+F43+F44+F45+F46+F47+F48+F49+F50+F51+F52+F53+F54+F55+F56+F57+F58+F59+F60+F61+F62+F63</f>
        <v>1443675</v>
      </c>
      <c r="G42" s="10">
        <f t="shared" si="0"/>
        <v>-164058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>
        <v>7697</v>
      </c>
      <c r="F47" s="10">
        <v>0</v>
      </c>
      <c r="G47" s="10">
        <f t="shared" si="0"/>
        <v>7697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/>
      <c r="F49" s="10"/>
      <c r="G49" s="10">
        <f t="shared" si="0"/>
        <v>0</v>
      </c>
    </row>
    <row r="50" spans="2:7" ht="14.25">
      <c r="B50" s="41"/>
      <c r="C50" s="41"/>
      <c r="D50" s="9" t="s">
        <v>52</v>
      </c>
      <c r="E50" s="10">
        <v>310934</v>
      </c>
      <c r="F50" s="10">
        <v>299335</v>
      </c>
      <c r="G50" s="10">
        <f t="shared" si="0"/>
        <v>11599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>
        <v>506102</v>
      </c>
      <c r="F54" s="10">
        <v>510000</v>
      </c>
      <c r="G54" s="10">
        <f t="shared" si="0"/>
        <v>-3898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>
        <v>47182</v>
      </c>
      <c r="F56" s="10">
        <v>185000</v>
      </c>
      <c r="G56" s="10">
        <f t="shared" si="0"/>
        <v>-137818</v>
      </c>
    </row>
    <row r="57" spans="2:7" ht="14.25">
      <c r="B57" s="41"/>
      <c r="C57" s="41"/>
      <c r="D57" s="9" t="s">
        <v>59</v>
      </c>
      <c r="E57" s="10">
        <v>52490</v>
      </c>
      <c r="F57" s="10">
        <v>49040</v>
      </c>
      <c r="G57" s="10">
        <f t="shared" si="0"/>
        <v>3450</v>
      </c>
    </row>
    <row r="58" spans="2:7" ht="14.25">
      <c r="B58" s="41"/>
      <c r="C58" s="41"/>
      <c r="D58" s="9" t="s">
        <v>60</v>
      </c>
      <c r="E58" s="10">
        <v>53460</v>
      </c>
      <c r="F58" s="10">
        <v>58536</v>
      </c>
      <c r="G58" s="10">
        <f t="shared" si="0"/>
        <v>-5076</v>
      </c>
    </row>
    <row r="59" spans="2:7" ht="14.25">
      <c r="B59" s="41"/>
      <c r="C59" s="41"/>
      <c r="D59" s="9" t="s">
        <v>61</v>
      </c>
      <c r="E59" s="10">
        <v>157764</v>
      </c>
      <c r="F59" s="10">
        <v>149000</v>
      </c>
      <c r="G59" s="10">
        <f t="shared" si="0"/>
        <v>8764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>
        <v>63988</v>
      </c>
      <c r="F62" s="10">
        <v>120581</v>
      </c>
      <c r="G62" s="10">
        <f t="shared" si="0"/>
        <v>-56593</v>
      </c>
    </row>
    <row r="63" spans="2:7" ht="14.25">
      <c r="B63" s="41"/>
      <c r="C63" s="41"/>
      <c r="D63" s="9" t="s">
        <v>65</v>
      </c>
      <c r="E63" s="10">
        <v>80000</v>
      </c>
      <c r="F63" s="10">
        <v>72183</v>
      </c>
      <c r="G63" s="10">
        <f t="shared" si="0"/>
        <v>7817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1474481</v>
      </c>
      <c r="F64" s="10">
        <f>+F65+F66+F67+F68+F69+F70+F71+F72+F73+F74+F75+F76+F77+F78+F79+F80+F81+F82+F83+F84+F85+F86</f>
        <v>1442079</v>
      </c>
      <c r="G64" s="10">
        <f t="shared" si="0"/>
        <v>32402</v>
      </c>
    </row>
    <row r="65" spans="2:7" ht="14.25">
      <c r="B65" s="41"/>
      <c r="C65" s="41"/>
      <c r="D65" s="9" t="s">
        <v>67</v>
      </c>
      <c r="E65" s="10">
        <v>46464</v>
      </c>
      <c r="F65" s="10">
        <v>45954</v>
      </c>
      <c r="G65" s="10">
        <f t="shared" si="0"/>
        <v>510</v>
      </c>
    </row>
    <row r="66" spans="2:7" ht="14.25">
      <c r="B66" s="41"/>
      <c r="C66" s="41"/>
      <c r="D66" s="9" t="s">
        <v>68</v>
      </c>
      <c r="E66" s="10">
        <v>0</v>
      </c>
      <c r="F66" s="10">
        <v>2916</v>
      </c>
      <c r="G66" s="10">
        <f t="shared" si="0"/>
        <v>-2916</v>
      </c>
    </row>
    <row r="67" spans="2:7" ht="14.25">
      <c r="B67" s="41"/>
      <c r="C67" s="41"/>
      <c r="D67" s="9" t="s">
        <v>69</v>
      </c>
      <c r="E67" s="10">
        <v>17117</v>
      </c>
      <c r="F67" s="10">
        <v>11607</v>
      </c>
      <c r="G67" s="10">
        <f t="shared" si="0"/>
        <v>5510</v>
      </c>
    </row>
    <row r="68" spans="2:7" ht="14.25">
      <c r="B68" s="41"/>
      <c r="C68" s="41"/>
      <c r="D68" s="9" t="s">
        <v>70</v>
      </c>
      <c r="E68" s="10">
        <v>56488</v>
      </c>
      <c r="F68" s="10">
        <v>70064</v>
      </c>
      <c r="G68" s="10">
        <f t="shared" si="0"/>
        <v>-13576</v>
      </c>
    </row>
    <row r="69" spans="2:7" ht="14.25">
      <c r="B69" s="41"/>
      <c r="C69" s="41"/>
      <c r="D69" s="9" t="s">
        <v>71</v>
      </c>
      <c r="E69" s="10">
        <v>16000</v>
      </c>
      <c r="F69" s="10">
        <v>70632</v>
      </c>
      <c r="G69" s="10">
        <f t="shared" si="0"/>
        <v>-54632</v>
      </c>
    </row>
    <row r="70" spans="2:7" ht="14.25">
      <c r="B70" s="41"/>
      <c r="C70" s="41"/>
      <c r="D70" s="9" t="s">
        <v>72</v>
      </c>
      <c r="E70" s="10">
        <v>98632</v>
      </c>
      <c r="F70" s="10">
        <v>145605</v>
      </c>
      <c r="G70" s="10">
        <f t="shared" si="0"/>
        <v>-46973</v>
      </c>
    </row>
    <row r="71" spans="2:7" ht="14.25">
      <c r="B71" s="41"/>
      <c r="C71" s="41"/>
      <c r="D71" s="9" t="s">
        <v>56</v>
      </c>
      <c r="E71" s="10">
        <v>177820</v>
      </c>
      <c r="F71" s="10">
        <v>149965</v>
      </c>
      <c r="G71" s="10">
        <f t="shared" si="0"/>
        <v>27855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91499</v>
      </c>
      <c r="F73" s="10">
        <v>33219</v>
      </c>
      <c r="G73" s="10">
        <f t="shared" si="1"/>
        <v>58280</v>
      </c>
    </row>
    <row r="74" spans="2:7" ht="14.25">
      <c r="B74" s="41"/>
      <c r="C74" s="41"/>
      <c r="D74" s="9" t="s">
        <v>74</v>
      </c>
      <c r="E74" s="10">
        <v>241885</v>
      </c>
      <c r="F74" s="10">
        <v>278178</v>
      </c>
      <c r="G74" s="10">
        <f t="shared" si="1"/>
        <v>-36293</v>
      </c>
    </row>
    <row r="75" spans="2:7" ht="14.25">
      <c r="B75" s="41"/>
      <c r="C75" s="41"/>
      <c r="D75" s="9" t="s">
        <v>75</v>
      </c>
      <c r="E75" s="10">
        <v>6558</v>
      </c>
      <c r="F75" s="10">
        <v>0</v>
      </c>
      <c r="G75" s="10">
        <f t="shared" si="1"/>
        <v>6558</v>
      </c>
    </row>
    <row r="76" spans="2:7" ht="14.25">
      <c r="B76" s="41"/>
      <c r="C76" s="41"/>
      <c r="D76" s="9" t="s">
        <v>76</v>
      </c>
      <c r="E76" s="10"/>
      <c r="F76" s="10"/>
      <c r="G76" s="10">
        <f t="shared" si="1"/>
        <v>0</v>
      </c>
    </row>
    <row r="77" spans="2:7" ht="14.25">
      <c r="B77" s="41"/>
      <c r="C77" s="41"/>
      <c r="D77" s="9" t="s">
        <v>77</v>
      </c>
      <c r="E77" s="10">
        <v>139104</v>
      </c>
      <c r="F77" s="10">
        <v>140868</v>
      </c>
      <c r="G77" s="10">
        <f t="shared" si="1"/>
        <v>-1764</v>
      </c>
    </row>
    <row r="78" spans="2:7" ht="14.25" customHeight="1">
      <c r="B78" s="41"/>
      <c r="C78" s="41"/>
      <c r="D78" s="9" t="s">
        <v>78</v>
      </c>
      <c r="E78" s="10">
        <v>2074</v>
      </c>
      <c r="F78" s="10">
        <v>1860</v>
      </c>
      <c r="G78" s="10">
        <f t="shared" si="1"/>
        <v>214</v>
      </c>
    </row>
    <row r="79" spans="2:7" ht="14.25">
      <c r="B79" s="41"/>
      <c r="C79" s="41"/>
      <c r="D79" s="9" t="s">
        <v>59</v>
      </c>
      <c r="E79" s="10">
        <v>134623</v>
      </c>
      <c r="F79" s="10">
        <v>155805</v>
      </c>
      <c r="G79" s="10">
        <f t="shared" si="1"/>
        <v>-21182</v>
      </c>
    </row>
    <row r="80" spans="2:7" ht="14.25">
      <c r="B80" s="41"/>
      <c r="C80" s="41"/>
      <c r="D80" s="9" t="s">
        <v>60</v>
      </c>
      <c r="E80" s="10">
        <v>165060</v>
      </c>
      <c r="F80" s="10">
        <v>95760</v>
      </c>
      <c r="G80" s="10">
        <f t="shared" si="1"/>
        <v>69300</v>
      </c>
    </row>
    <row r="81" spans="2:7" ht="14.25">
      <c r="B81" s="41"/>
      <c r="C81" s="41"/>
      <c r="D81" s="9" t="s">
        <v>79</v>
      </c>
      <c r="E81" s="10"/>
      <c r="F81" s="10"/>
      <c r="G81" s="10">
        <f t="shared" si="1"/>
        <v>0</v>
      </c>
    </row>
    <row r="82" spans="2:7" ht="14.25">
      <c r="B82" s="41"/>
      <c r="C82" s="41"/>
      <c r="D82" s="9" t="s">
        <v>80</v>
      </c>
      <c r="E82" s="10">
        <v>97706</v>
      </c>
      <c r="F82" s="10">
        <v>113285</v>
      </c>
      <c r="G82" s="10">
        <f t="shared" si="1"/>
        <v>-15579</v>
      </c>
    </row>
    <row r="83" spans="2:7" ht="14.25" customHeight="1">
      <c r="B83" s="41"/>
      <c r="C83" s="41"/>
      <c r="D83" s="9" t="s">
        <v>81</v>
      </c>
      <c r="E83" s="10">
        <v>75600</v>
      </c>
      <c r="F83" s="10">
        <v>21600</v>
      </c>
      <c r="G83" s="10">
        <f t="shared" si="1"/>
        <v>54000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79400</v>
      </c>
      <c r="F85" s="10">
        <v>79400</v>
      </c>
      <c r="G85" s="10">
        <f t="shared" si="1"/>
        <v>0</v>
      </c>
    </row>
    <row r="86" spans="2:7" ht="14.25">
      <c r="B86" s="41"/>
      <c r="C86" s="41"/>
      <c r="D86" s="9" t="s">
        <v>65</v>
      </c>
      <c r="E86" s="10">
        <v>28451</v>
      </c>
      <c r="F86" s="10">
        <v>25361</v>
      </c>
      <c r="G86" s="10">
        <f t="shared" si="1"/>
        <v>3090</v>
      </c>
    </row>
    <row r="87" spans="2:7" ht="14.25">
      <c r="B87" s="41"/>
      <c r="C87" s="41"/>
      <c r="D87" s="9" t="s">
        <v>84</v>
      </c>
      <c r="E87" s="10">
        <f>+E88+E93</f>
        <v>3616873</v>
      </c>
      <c r="F87" s="10">
        <f>+F88+F93</f>
        <v>3257028</v>
      </c>
      <c r="G87" s="10">
        <f t="shared" si="1"/>
        <v>359845</v>
      </c>
    </row>
    <row r="88" spans="2:7" ht="14.25">
      <c r="B88" s="41"/>
      <c r="C88" s="41"/>
      <c r="D88" s="9" t="s">
        <v>85</v>
      </c>
      <c r="E88" s="10">
        <f>+E89+E90+E91-E92</f>
        <v>3616873</v>
      </c>
      <c r="F88" s="10">
        <f>+F89+F90+F91-F92</f>
        <v>3257028</v>
      </c>
      <c r="G88" s="10">
        <f t="shared" si="1"/>
        <v>359845</v>
      </c>
    </row>
    <row r="89" spans="2:7" ht="14.25">
      <c r="B89" s="41"/>
      <c r="C89" s="41"/>
      <c r="D89" s="9" t="s">
        <v>86</v>
      </c>
      <c r="E89" s="10">
        <v>109417</v>
      </c>
      <c r="F89" s="10">
        <v>140170</v>
      </c>
      <c r="G89" s="10">
        <f t="shared" si="1"/>
        <v>-30753</v>
      </c>
    </row>
    <row r="90" spans="2:7" ht="14.25">
      <c r="B90" s="41"/>
      <c r="C90" s="41"/>
      <c r="D90" s="9" t="s">
        <v>87</v>
      </c>
      <c r="E90" s="10">
        <v>3645042</v>
      </c>
      <c r="F90" s="10">
        <v>3226275</v>
      </c>
      <c r="G90" s="10">
        <f t="shared" si="1"/>
        <v>418767</v>
      </c>
    </row>
    <row r="91" spans="2:7" ht="14.25" customHeight="1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>
        <v>137586</v>
      </c>
      <c r="F92" s="10">
        <v>109417</v>
      </c>
      <c r="G92" s="10">
        <f t="shared" si="1"/>
        <v>28169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1153217</v>
      </c>
      <c r="F95" s="10">
        <v>1125236</v>
      </c>
      <c r="G95" s="10">
        <f t="shared" si="1"/>
        <v>27981</v>
      </c>
    </row>
    <row r="96" spans="2:7" ht="14.25">
      <c r="B96" s="41"/>
      <c r="C96" s="41"/>
      <c r="D96" s="9" t="s">
        <v>93</v>
      </c>
      <c r="E96" s="10">
        <v>-665517</v>
      </c>
      <c r="F96" s="10">
        <v>-658850</v>
      </c>
      <c r="G96" s="10">
        <f t="shared" si="1"/>
        <v>-6667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32350573</v>
      </c>
      <c r="F100" s="12">
        <f>+F34+F42+F64+F87+F94+F95+F96+F97+F98+F99</f>
        <v>31872829</v>
      </c>
      <c r="G100" s="12">
        <f t="shared" si="1"/>
        <v>477744</v>
      </c>
    </row>
    <row r="101" spans="2:7" ht="14.25">
      <c r="B101" s="42"/>
      <c r="C101" s="13" t="s">
        <v>98</v>
      </c>
      <c r="D101" s="14"/>
      <c r="E101" s="15">
        <f xml:space="preserve"> +E33 - E100</f>
        <v>13810794</v>
      </c>
      <c r="F101" s="15">
        <f xml:space="preserve"> +F33 - F100</f>
        <v>10107372</v>
      </c>
      <c r="G101" s="15">
        <f t="shared" si="1"/>
        <v>3703422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373</v>
      </c>
      <c r="F103" s="10">
        <v>352</v>
      </c>
      <c r="G103" s="10">
        <f t="shared" si="1"/>
        <v>21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0</v>
      </c>
      <c r="F108" s="10">
        <f>+F109+F110+F111+F112</f>
        <v>0</v>
      </c>
      <c r="G108" s="10">
        <f t="shared" si="1"/>
        <v>0</v>
      </c>
    </row>
    <row r="109" spans="2:7" ht="14.25">
      <c r="B109" s="41"/>
      <c r="C109" s="41"/>
      <c r="D109" s="9" t="s">
        <v>107</v>
      </c>
      <c r="E109" s="10"/>
      <c r="F109" s="10"/>
      <c r="G109" s="10">
        <f t="shared" si="1"/>
        <v>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/>
      <c r="F112" s="10"/>
      <c r="G112" s="10">
        <f t="shared" si="1"/>
        <v>0</v>
      </c>
    </row>
    <row r="113" spans="2:7" ht="14.25">
      <c r="B113" s="41"/>
      <c r="C113" s="42"/>
      <c r="D113" s="11" t="s">
        <v>111</v>
      </c>
      <c r="E113" s="12">
        <f>+E102+E103+E104+E105+E106+E107+E108</f>
        <v>373</v>
      </c>
      <c r="F113" s="12">
        <f>+F102+F103+F104+F105+F106+F107+F108</f>
        <v>352</v>
      </c>
      <c r="G113" s="12">
        <f t="shared" si="1"/>
        <v>21</v>
      </c>
    </row>
    <row r="114" spans="2:7" ht="14.25">
      <c r="B114" s="41"/>
      <c r="C114" s="40" t="s">
        <v>35</v>
      </c>
      <c r="D114" s="9" t="s">
        <v>112</v>
      </c>
      <c r="E114" s="10"/>
      <c r="F114" s="10"/>
      <c r="G114" s="10">
        <f t="shared" si="1"/>
        <v>0</v>
      </c>
    </row>
    <row r="115" spans="2:7" ht="14.25" customHeight="1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0</v>
      </c>
      <c r="F123" s="12">
        <f>+F114+F115+F116+F117+F118+F119</f>
        <v>0</v>
      </c>
      <c r="G123" s="12">
        <f t="shared" si="1"/>
        <v>0</v>
      </c>
    </row>
    <row r="124" spans="2:7" ht="14.25">
      <c r="B124" s="42"/>
      <c r="C124" s="13" t="s">
        <v>122</v>
      </c>
      <c r="D124" s="16"/>
      <c r="E124" s="17">
        <f xml:space="preserve"> +E113 - E123</f>
        <v>373</v>
      </c>
      <c r="F124" s="17">
        <f xml:space="preserve"> +F113 - F123</f>
        <v>352</v>
      </c>
      <c r="G124" s="17">
        <f t="shared" si="1"/>
        <v>21</v>
      </c>
    </row>
    <row r="125" spans="2:7" ht="14.25">
      <c r="B125" s="13" t="s">
        <v>123</v>
      </c>
      <c r="C125" s="18"/>
      <c r="D125" s="14"/>
      <c r="E125" s="15">
        <f xml:space="preserve"> +E101 +E124</f>
        <v>13811167</v>
      </c>
      <c r="F125" s="15">
        <f xml:space="preserve"> +F101 +F124</f>
        <v>10107724</v>
      </c>
      <c r="G125" s="15">
        <f t="shared" si="1"/>
        <v>3703443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100000</v>
      </c>
      <c r="F126" s="10">
        <f>+F127+F128+F129</f>
        <v>0</v>
      </c>
      <c r="G126" s="10">
        <f t="shared" si="1"/>
        <v>100000</v>
      </c>
    </row>
    <row r="127" spans="2:7" ht="14.25">
      <c r="B127" s="41"/>
      <c r="C127" s="41"/>
      <c r="D127" s="9" t="s">
        <v>126</v>
      </c>
      <c r="E127" s="10">
        <v>100000</v>
      </c>
      <c r="F127" s="10">
        <v>0</v>
      </c>
      <c r="G127" s="10">
        <f t="shared" si="1"/>
        <v>100000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/>
      <c r="F129" s="10"/>
      <c r="G129" s="10">
        <f t="shared" si="1"/>
        <v>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 customHeight="1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/>
      <c r="F143" s="10"/>
      <c r="G143" s="10">
        <f t="shared" si="2"/>
        <v>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100000</v>
      </c>
      <c r="F149" s="12">
        <f>+F126+F130+F133+F134+F139+F142+F143+F144+F145+F146</f>
        <v>0</v>
      </c>
      <c r="G149" s="12">
        <f t="shared" si="2"/>
        <v>100000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1</v>
      </c>
      <c r="F152" s="10">
        <f>+F153+F154+F155+F156</f>
        <v>1</v>
      </c>
      <c r="G152" s="10">
        <f t="shared" si="2"/>
        <v>0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/>
      <c r="F154" s="10"/>
      <c r="G154" s="10">
        <f t="shared" si="2"/>
        <v>0</v>
      </c>
    </row>
    <row r="155" spans="2:7" ht="14.25">
      <c r="B155" s="41"/>
      <c r="C155" s="41"/>
      <c r="D155" s="9" t="s">
        <v>154</v>
      </c>
      <c r="E155" s="10">
        <v>1</v>
      </c>
      <c r="F155" s="10">
        <v>1</v>
      </c>
      <c r="G155" s="10">
        <f t="shared" si="2"/>
        <v>0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>
        <v>100000</v>
      </c>
      <c r="F158" s="10"/>
      <c r="G158" s="10">
        <f t="shared" si="2"/>
        <v>100000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>
        <v>14210000</v>
      </c>
      <c r="F161" s="10">
        <v>10170000</v>
      </c>
      <c r="G161" s="10">
        <f t="shared" si="2"/>
        <v>4040000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14310001</v>
      </c>
      <c r="F165" s="12">
        <f>+F150+F151+F152+F157+F158+F159+F160+F161+F162+F163+F164</f>
        <v>10170001</v>
      </c>
      <c r="G165" s="12">
        <f t="shared" si="2"/>
        <v>4140000</v>
      </c>
    </row>
    <row r="166" spans="2:7" ht="14.25">
      <c r="B166" s="42"/>
      <c r="C166" s="19" t="s">
        <v>165</v>
      </c>
      <c r="D166" s="20"/>
      <c r="E166" s="21">
        <f xml:space="preserve"> +E149 - E165</f>
        <v>-14210001</v>
      </c>
      <c r="F166" s="21">
        <f xml:space="preserve"> +F149 - F165</f>
        <v>-10170001</v>
      </c>
      <c r="G166" s="21">
        <f t="shared" si="2"/>
        <v>-4040000</v>
      </c>
    </row>
    <row r="167" spans="2:7" ht="14.25">
      <c r="B167" s="13" t="s">
        <v>166</v>
      </c>
      <c r="C167" s="22"/>
      <c r="D167" s="23"/>
      <c r="E167" s="24">
        <f xml:space="preserve"> +E125 +E166</f>
        <v>-398834</v>
      </c>
      <c r="F167" s="24">
        <f xml:space="preserve"> +F125 +F166</f>
        <v>-62277</v>
      </c>
      <c r="G167" s="24">
        <f t="shared" si="2"/>
        <v>-336557</v>
      </c>
    </row>
    <row r="168" spans="2:7" ht="14.25">
      <c r="B168" s="37" t="s">
        <v>167</v>
      </c>
      <c r="C168" s="22" t="s">
        <v>168</v>
      </c>
      <c r="D168" s="23"/>
      <c r="E168" s="24">
        <v>4128830</v>
      </c>
      <c r="F168" s="24">
        <v>4691107</v>
      </c>
      <c r="G168" s="24">
        <f t="shared" si="2"/>
        <v>-562277</v>
      </c>
    </row>
    <row r="169" spans="2:7" ht="14.25">
      <c r="B169" s="38"/>
      <c r="C169" s="22" t="s">
        <v>169</v>
      </c>
      <c r="D169" s="23"/>
      <c r="E169" s="24">
        <f xml:space="preserve"> +E167 +E168</f>
        <v>3729996</v>
      </c>
      <c r="F169" s="24">
        <f xml:space="preserve"> +F167 +F168</f>
        <v>4628830</v>
      </c>
      <c r="G169" s="24">
        <f t="shared" si="2"/>
        <v>-898834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200000</v>
      </c>
      <c r="F171" s="24">
        <f>+F172+F173+F174</f>
        <v>0</v>
      </c>
      <c r="G171" s="24">
        <f t="shared" si="2"/>
        <v>200000</v>
      </c>
    </row>
    <row r="172" spans="2:7" ht="14.25">
      <c r="B172" s="38"/>
      <c r="C172" s="25" t="s">
        <v>172</v>
      </c>
      <c r="D172" s="20"/>
      <c r="E172" s="21">
        <v>200000</v>
      </c>
      <c r="F172" s="21">
        <v>0</v>
      </c>
      <c r="G172" s="21">
        <f t="shared" si="2"/>
        <v>200000</v>
      </c>
    </row>
    <row r="173" spans="2:7" ht="14.25">
      <c r="B173" s="38"/>
      <c r="C173" s="25" t="s">
        <v>173</v>
      </c>
      <c r="D173" s="20"/>
      <c r="E173" s="21"/>
      <c r="F173" s="21"/>
      <c r="G173" s="21">
        <f t="shared" si="2"/>
        <v>0</v>
      </c>
    </row>
    <row r="174" spans="2:7" ht="14.25">
      <c r="B174" s="38"/>
      <c r="C174" s="25" t="s">
        <v>174</v>
      </c>
      <c r="D174" s="20"/>
      <c r="E174" s="21"/>
      <c r="F174" s="21"/>
      <c r="G174" s="21">
        <f t="shared" si="2"/>
        <v>0</v>
      </c>
    </row>
    <row r="175" spans="2:7" ht="14.25">
      <c r="B175" s="38"/>
      <c r="C175" s="22" t="s">
        <v>175</v>
      </c>
      <c r="D175" s="23"/>
      <c r="E175" s="24">
        <f>+E176+E177+E178</f>
        <v>0</v>
      </c>
      <c r="F175" s="24">
        <f>+F176+F177+F178</f>
        <v>500000</v>
      </c>
      <c r="G175" s="24">
        <f t="shared" si="2"/>
        <v>-500000</v>
      </c>
    </row>
    <row r="176" spans="2:7" ht="14.25">
      <c r="B176" s="38"/>
      <c r="C176" s="25" t="s">
        <v>176</v>
      </c>
      <c r="D176" s="20"/>
      <c r="E176" s="21">
        <v>0</v>
      </c>
      <c r="F176" s="21">
        <v>500000</v>
      </c>
      <c r="G176" s="21">
        <f t="shared" si="2"/>
        <v>-500000</v>
      </c>
    </row>
    <row r="177" spans="2:7" ht="14.25">
      <c r="B177" s="38"/>
      <c r="C177" s="25" t="s">
        <v>177</v>
      </c>
      <c r="D177" s="20"/>
      <c r="E177" s="21"/>
      <c r="F177" s="21"/>
      <c r="G177" s="21">
        <f t="shared" si="2"/>
        <v>0</v>
      </c>
    </row>
    <row r="178" spans="2:7" ht="14.25">
      <c r="B178" s="38"/>
      <c r="C178" s="25" t="s">
        <v>178</v>
      </c>
      <c r="D178" s="20"/>
      <c r="E178" s="21"/>
      <c r="F178" s="21"/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3929996</v>
      </c>
      <c r="F179" s="24">
        <f xml:space="preserve"> +F169 +F170 +F171 - F175</f>
        <v>4128830</v>
      </c>
      <c r="G179" s="24">
        <f t="shared" si="2"/>
        <v>-198834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224</v>
      </c>
      <c r="C1" s="1"/>
      <c r="D1" s="1"/>
      <c r="E1" s="2"/>
      <c r="F1" s="2"/>
      <c r="G1" s="3" t="s">
        <v>0</v>
      </c>
    </row>
    <row r="2" spans="2:7" ht="21">
      <c r="B2" s="43" t="s">
        <v>186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187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188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2710986</v>
      </c>
      <c r="F6" s="8">
        <f>+F7</f>
        <v>1898306</v>
      </c>
      <c r="G6" s="8">
        <f>E6-F6</f>
        <v>812680</v>
      </c>
    </row>
    <row r="7" spans="2:7" ht="14.25">
      <c r="B7" s="41"/>
      <c r="C7" s="41"/>
      <c r="D7" s="9" t="s">
        <v>10</v>
      </c>
      <c r="E7" s="10">
        <f>+E8</f>
        <v>2710986</v>
      </c>
      <c r="F7" s="10">
        <f>+F8</f>
        <v>1898306</v>
      </c>
      <c r="G7" s="10">
        <f t="shared" ref="G7:G71" si="0">E7-F7</f>
        <v>812680</v>
      </c>
    </row>
    <row r="8" spans="2:7" ht="14.25">
      <c r="B8" s="41"/>
      <c r="C8" s="41"/>
      <c r="D8" s="9" t="s">
        <v>11</v>
      </c>
      <c r="E8" s="10">
        <v>2710986</v>
      </c>
      <c r="F8" s="10">
        <v>1898306</v>
      </c>
      <c r="G8" s="10">
        <f t="shared" si="0"/>
        <v>812680</v>
      </c>
    </row>
    <row r="9" spans="2:7" ht="14.25">
      <c r="B9" s="41"/>
      <c r="C9" s="41"/>
      <c r="D9" s="9" t="s">
        <v>12</v>
      </c>
      <c r="E9" s="10">
        <f>+E10+E19+E20+E24+E25+E30</f>
        <v>35889965</v>
      </c>
      <c r="F9" s="10">
        <f>+F10+F19+F20+F24+F25+F30</f>
        <v>34472227</v>
      </c>
      <c r="G9" s="10">
        <f t="shared" si="0"/>
        <v>1417738</v>
      </c>
    </row>
    <row r="10" spans="2:7" ht="14.25">
      <c r="B10" s="41"/>
      <c r="C10" s="41"/>
      <c r="D10" s="9" t="s">
        <v>13</v>
      </c>
      <c r="E10" s="10">
        <f>+E11+E12+E13+E14+E15+E16+E17+E18</f>
        <v>35078025</v>
      </c>
      <c r="F10" s="10">
        <f>+F11+F12+F13+F14+F15+F16+F17+F18</f>
        <v>34350427</v>
      </c>
      <c r="G10" s="10">
        <f t="shared" si="0"/>
        <v>727598</v>
      </c>
    </row>
    <row r="11" spans="2:7" ht="14.25">
      <c r="B11" s="41"/>
      <c r="C11" s="41"/>
      <c r="D11" s="9" t="s">
        <v>14</v>
      </c>
      <c r="E11" s="10">
        <v>15858285</v>
      </c>
      <c r="F11" s="10">
        <v>14385596</v>
      </c>
      <c r="G11" s="10">
        <f t="shared" si="0"/>
        <v>1472689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>
        <v>19219740</v>
      </c>
      <c r="F13" s="10">
        <v>19964831</v>
      </c>
      <c r="G13" s="10">
        <f t="shared" si="0"/>
        <v>-745091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>
        <v>56200</v>
      </c>
      <c r="F19" s="10">
        <v>16800</v>
      </c>
      <c r="G19" s="10">
        <f t="shared" si="0"/>
        <v>39400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755740</v>
      </c>
      <c r="F25" s="10">
        <f>+F26+F27+F28+F29</f>
        <v>105000</v>
      </c>
      <c r="G25" s="10">
        <f t="shared" si="0"/>
        <v>650740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>
        <v>755740</v>
      </c>
      <c r="F27" s="10">
        <v>105000</v>
      </c>
      <c r="G27" s="10">
        <f t="shared" si="0"/>
        <v>650740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>
        <v>254915</v>
      </c>
      <c r="F31" s="10">
        <v>184513</v>
      </c>
      <c r="G31" s="10">
        <f t="shared" si="0"/>
        <v>70402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38855866</v>
      </c>
      <c r="F33" s="12">
        <f>+F6+F9+F31+F32</f>
        <v>36555046</v>
      </c>
      <c r="G33" s="12">
        <f t="shared" si="0"/>
        <v>2300820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27385870</v>
      </c>
      <c r="F34" s="10">
        <f>+F35+F36+F37+F38+F39+F40+F41</f>
        <v>24988236</v>
      </c>
      <c r="G34" s="10">
        <f t="shared" si="0"/>
        <v>2397634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15204257</v>
      </c>
      <c r="F36" s="10">
        <v>13890022</v>
      </c>
      <c r="G36" s="10">
        <f t="shared" si="0"/>
        <v>1314235</v>
      </c>
    </row>
    <row r="37" spans="2:7" ht="14.25">
      <c r="B37" s="41"/>
      <c r="C37" s="41"/>
      <c r="D37" s="9" t="s">
        <v>39</v>
      </c>
      <c r="E37" s="10">
        <v>2223300</v>
      </c>
      <c r="F37" s="10">
        <v>2025550</v>
      </c>
      <c r="G37" s="10">
        <f t="shared" si="0"/>
        <v>197750</v>
      </c>
    </row>
    <row r="38" spans="2:7" ht="14.25">
      <c r="B38" s="41"/>
      <c r="C38" s="41"/>
      <c r="D38" s="9" t="s">
        <v>40</v>
      </c>
      <c r="E38" s="10">
        <v>1625200</v>
      </c>
      <c r="F38" s="10">
        <v>1556600</v>
      </c>
      <c r="G38" s="10">
        <f t="shared" si="0"/>
        <v>68600</v>
      </c>
    </row>
    <row r="39" spans="2:7" ht="14.25">
      <c r="B39" s="41"/>
      <c r="C39" s="41"/>
      <c r="D39" s="9" t="s">
        <v>41</v>
      </c>
      <c r="E39" s="10">
        <v>4649667</v>
      </c>
      <c r="F39" s="10">
        <v>4322613</v>
      </c>
      <c r="G39" s="10">
        <f t="shared" si="0"/>
        <v>327054</v>
      </c>
    </row>
    <row r="40" spans="2:7" ht="14.25">
      <c r="B40" s="41"/>
      <c r="C40" s="41"/>
      <c r="D40" s="9" t="s">
        <v>42</v>
      </c>
      <c r="E40" s="10">
        <v>578500</v>
      </c>
      <c r="F40" s="10">
        <v>311500</v>
      </c>
      <c r="G40" s="10">
        <f t="shared" si="0"/>
        <v>267000</v>
      </c>
    </row>
    <row r="41" spans="2:7" ht="14.25">
      <c r="B41" s="41"/>
      <c r="C41" s="41"/>
      <c r="D41" s="9" t="s">
        <v>43</v>
      </c>
      <c r="E41" s="10">
        <v>3104946</v>
      </c>
      <c r="F41" s="10">
        <v>2881951</v>
      </c>
      <c r="G41" s="10">
        <f t="shared" si="0"/>
        <v>222995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1253949</v>
      </c>
      <c r="F42" s="10">
        <f>+F43+F44+F45+F46+F47+F48+F49+F50+F51+F52+F53+F54+F55+F56+F57+F58+F59+F60+F61+F62+F63</f>
        <v>1075015</v>
      </c>
      <c r="G42" s="10">
        <f t="shared" si="0"/>
        <v>178934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>
        <v>7933</v>
      </c>
      <c r="F47" s="10">
        <v>13816</v>
      </c>
      <c r="G47" s="10">
        <f t="shared" si="0"/>
        <v>-5883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>
        <v>0</v>
      </c>
      <c r="F49" s="10">
        <v>612</v>
      </c>
      <c r="G49" s="10">
        <f t="shared" si="0"/>
        <v>-612</v>
      </c>
    </row>
    <row r="50" spans="2:7" ht="14.25">
      <c r="B50" s="41"/>
      <c r="C50" s="41"/>
      <c r="D50" s="9" t="s">
        <v>52</v>
      </c>
      <c r="E50" s="10">
        <v>209078</v>
      </c>
      <c r="F50" s="10">
        <v>226301</v>
      </c>
      <c r="G50" s="10">
        <f t="shared" si="0"/>
        <v>-17223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>
        <v>354838</v>
      </c>
      <c r="F54" s="10">
        <v>326986</v>
      </c>
      <c r="G54" s="10">
        <f t="shared" si="0"/>
        <v>27852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>
        <v>257696</v>
      </c>
      <c r="F56" s="10">
        <v>157386</v>
      </c>
      <c r="G56" s="10">
        <f t="shared" si="0"/>
        <v>100310</v>
      </c>
    </row>
    <row r="57" spans="2:7" ht="14.25">
      <c r="B57" s="41"/>
      <c r="C57" s="41"/>
      <c r="D57" s="9" t="s">
        <v>59</v>
      </c>
      <c r="E57" s="10">
        <v>52490</v>
      </c>
      <c r="F57" s="10">
        <v>49040</v>
      </c>
      <c r="G57" s="10">
        <f t="shared" si="0"/>
        <v>3450</v>
      </c>
    </row>
    <row r="58" spans="2:7" ht="14.25">
      <c r="B58" s="41"/>
      <c r="C58" s="41"/>
      <c r="D58" s="9" t="s">
        <v>60</v>
      </c>
      <c r="E58" s="10"/>
      <c r="F58" s="10"/>
      <c r="G58" s="10">
        <f t="shared" si="0"/>
        <v>0</v>
      </c>
    </row>
    <row r="59" spans="2:7" ht="14.25">
      <c r="B59" s="41"/>
      <c r="C59" s="41"/>
      <c r="D59" s="9" t="s">
        <v>61</v>
      </c>
      <c r="E59" s="10">
        <v>146377</v>
      </c>
      <c r="F59" s="10">
        <v>115866</v>
      </c>
      <c r="G59" s="10">
        <f t="shared" si="0"/>
        <v>30511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>
        <v>95423</v>
      </c>
      <c r="F62" s="10">
        <v>95917</v>
      </c>
      <c r="G62" s="10">
        <f t="shared" si="0"/>
        <v>-494</v>
      </c>
    </row>
    <row r="63" spans="2:7" ht="14.25">
      <c r="B63" s="41"/>
      <c r="C63" s="41"/>
      <c r="D63" s="9" t="s">
        <v>65</v>
      </c>
      <c r="E63" s="10">
        <v>130114</v>
      </c>
      <c r="F63" s="10">
        <v>89091</v>
      </c>
      <c r="G63" s="10">
        <f t="shared" si="0"/>
        <v>41023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1947875</v>
      </c>
      <c r="F64" s="10">
        <f>+F65+F66+F67+F68+F69+F70+F71+F72+F73+F74+F75+F76+F77+F78+F79+F80+F81+F82+F83+F84+F85+F86</f>
        <v>1205394</v>
      </c>
      <c r="G64" s="10">
        <f t="shared" si="0"/>
        <v>742481</v>
      </c>
    </row>
    <row r="65" spans="2:7" ht="14.25">
      <c r="B65" s="41"/>
      <c r="C65" s="41"/>
      <c r="D65" s="9" t="s">
        <v>67</v>
      </c>
      <c r="E65" s="10">
        <v>56464</v>
      </c>
      <c r="F65" s="10">
        <v>43674</v>
      </c>
      <c r="G65" s="10">
        <f t="shared" si="0"/>
        <v>12790</v>
      </c>
    </row>
    <row r="66" spans="2:7" ht="14.25">
      <c r="B66" s="41"/>
      <c r="C66" s="41"/>
      <c r="D66" s="9" t="s">
        <v>68</v>
      </c>
      <c r="E66" s="10">
        <v>16200</v>
      </c>
      <c r="F66" s="10">
        <v>3046</v>
      </c>
      <c r="G66" s="10">
        <f t="shared" si="0"/>
        <v>13154</v>
      </c>
    </row>
    <row r="67" spans="2:7" ht="14.25">
      <c r="B67" s="41"/>
      <c r="C67" s="41"/>
      <c r="D67" s="9" t="s">
        <v>69</v>
      </c>
      <c r="E67" s="10">
        <v>37752</v>
      </c>
      <c r="F67" s="10">
        <v>25197</v>
      </c>
      <c r="G67" s="10">
        <f t="shared" si="0"/>
        <v>12555</v>
      </c>
    </row>
    <row r="68" spans="2:7" ht="14.25">
      <c r="B68" s="41"/>
      <c r="C68" s="41"/>
      <c r="D68" s="9" t="s">
        <v>70</v>
      </c>
      <c r="E68" s="10">
        <v>53642</v>
      </c>
      <c r="F68" s="10">
        <v>48320</v>
      </c>
      <c r="G68" s="10">
        <f t="shared" si="0"/>
        <v>5322</v>
      </c>
    </row>
    <row r="69" spans="2:7" ht="14.25">
      <c r="B69" s="41"/>
      <c r="C69" s="41"/>
      <c r="D69" s="9" t="s">
        <v>71</v>
      </c>
      <c r="E69" s="10">
        <v>48576</v>
      </c>
      <c r="F69" s="10">
        <v>58212</v>
      </c>
      <c r="G69" s="10">
        <f t="shared" si="0"/>
        <v>-9636</v>
      </c>
    </row>
    <row r="70" spans="2:7" ht="14.25">
      <c r="B70" s="41"/>
      <c r="C70" s="41"/>
      <c r="D70" s="9" t="s">
        <v>72</v>
      </c>
      <c r="E70" s="10">
        <v>875</v>
      </c>
      <c r="F70" s="10">
        <v>437</v>
      </c>
      <c r="G70" s="10">
        <f t="shared" si="0"/>
        <v>438</v>
      </c>
    </row>
    <row r="71" spans="2:7" ht="14.25">
      <c r="B71" s="41"/>
      <c r="C71" s="41"/>
      <c r="D71" s="9" t="s">
        <v>56</v>
      </c>
      <c r="E71" s="10">
        <v>131241</v>
      </c>
      <c r="F71" s="10">
        <v>120940</v>
      </c>
      <c r="G71" s="10">
        <f t="shared" si="0"/>
        <v>10301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750415</v>
      </c>
      <c r="F73" s="10">
        <v>87303</v>
      </c>
      <c r="G73" s="10">
        <f t="shared" si="1"/>
        <v>663112</v>
      </c>
    </row>
    <row r="74" spans="2:7" ht="14.25">
      <c r="B74" s="41"/>
      <c r="C74" s="41"/>
      <c r="D74" s="9" t="s">
        <v>74</v>
      </c>
      <c r="E74" s="10">
        <v>229209</v>
      </c>
      <c r="F74" s="10">
        <v>215303</v>
      </c>
      <c r="G74" s="10">
        <f t="shared" si="1"/>
        <v>13906</v>
      </c>
    </row>
    <row r="75" spans="2:7" ht="14.25">
      <c r="B75" s="41"/>
      <c r="C75" s="41"/>
      <c r="D75" s="9" t="s">
        <v>75</v>
      </c>
      <c r="E75" s="10"/>
      <c r="F75" s="10"/>
      <c r="G75" s="10">
        <f t="shared" si="1"/>
        <v>0</v>
      </c>
    </row>
    <row r="76" spans="2:7" ht="14.25">
      <c r="B76" s="41"/>
      <c r="C76" s="41"/>
      <c r="D76" s="9" t="s">
        <v>76</v>
      </c>
      <c r="E76" s="10"/>
      <c r="F76" s="10"/>
      <c r="G76" s="10">
        <f t="shared" si="1"/>
        <v>0</v>
      </c>
    </row>
    <row r="77" spans="2:7" ht="14.25">
      <c r="B77" s="41"/>
      <c r="C77" s="41"/>
      <c r="D77" s="9" t="s">
        <v>77</v>
      </c>
      <c r="E77" s="10">
        <v>149040</v>
      </c>
      <c r="F77" s="10">
        <v>130800</v>
      </c>
      <c r="G77" s="10">
        <f t="shared" si="1"/>
        <v>18240</v>
      </c>
    </row>
    <row r="78" spans="2:7" ht="14.25">
      <c r="B78" s="41"/>
      <c r="C78" s="41"/>
      <c r="D78" s="9" t="s">
        <v>78</v>
      </c>
      <c r="E78" s="10">
        <v>4482</v>
      </c>
      <c r="F78" s="10">
        <v>3292</v>
      </c>
      <c r="G78" s="10">
        <f t="shared" si="1"/>
        <v>1190</v>
      </c>
    </row>
    <row r="79" spans="2:7" ht="14.25">
      <c r="B79" s="41"/>
      <c r="C79" s="41"/>
      <c r="D79" s="9" t="s">
        <v>59</v>
      </c>
      <c r="E79" s="10">
        <v>103041</v>
      </c>
      <c r="F79" s="10">
        <v>125891</v>
      </c>
      <c r="G79" s="10">
        <f t="shared" si="1"/>
        <v>-22850</v>
      </c>
    </row>
    <row r="80" spans="2:7" ht="14.25">
      <c r="B80" s="41"/>
      <c r="C80" s="41"/>
      <c r="D80" s="9" t="s">
        <v>60</v>
      </c>
      <c r="E80" s="10">
        <v>171864</v>
      </c>
      <c r="F80" s="10">
        <v>176220</v>
      </c>
      <c r="G80" s="10">
        <f t="shared" si="1"/>
        <v>-4356</v>
      </c>
    </row>
    <row r="81" spans="2:7" ht="14.25">
      <c r="B81" s="41"/>
      <c r="C81" s="41"/>
      <c r="D81" s="9" t="s">
        <v>79</v>
      </c>
      <c r="E81" s="10"/>
      <c r="F81" s="10"/>
      <c r="G81" s="10">
        <f t="shared" si="1"/>
        <v>0</v>
      </c>
    </row>
    <row r="82" spans="2:7" ht="14.25">
      <c r="B82" s="41"/>
      <c r="C82" s="41"/>
      <c r="D82" s="9" t="s">
        <v>80</v>
      </c>
      <c r="E82" s="10">
        <v>68713</v>
      </c>
      <c r="F82" s="10">
        <v>58335</v>
      </c>
      <c r="G82" s="10">
        <f t="shared" si="1"/>
        <v>10378</v>
      </c>
    </row>
    <row r="83" spans="2:7" ht="14.25">
      <c r="B83" s="41"/>
      <c r="C83" s="41"/>
      <c r="D83" s="9" t="s">
        <v>81</v>
      </c>
      <c r="E83" s="10">
        <v>7236</v>
      </c>
      <c r="F83" s="10">
        <v>14472</v>
      </c>
      <c r="G83" s="10">
        <f t="shared" si="1"/>
        <v>-7236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71000</v>
      </c>
      <c r="F85" s="10">
        <v>61000</v>
      </c>
      <c r="G85" s="10">
        <f t="shared" si="1"/>
        <v>10000</v>
      </c>
    </row>
    <row r="86" spans="2:7" ht="14.25">
      <c r="B86" s="41"/>
      <c r="C86" s="41"/>
      <c r="D86" s="9" t="s">
        <v>65</v>
      </c>
      <c r="E86" s="10">
        <v>48125</v>
      </c>
      <c r="F86" s="10">
        <v>32952</v>
      </c>
      <c r="G86" s="10">
        <f t="shared" si="1"/>
        <v>15173</v>
      </c>
    </row>
    <row r="87" spans="2:7" ht="14.25">
      <c r="B87" s="41"/>
      <c r="C87" s="41"/>
      <c r="D87" s="9" t="s">
        <v>84</v>
      </c>
      <c r="E87" s="10">
        <f>+E88+E93</f>
        <v>2690289</v>
      </c>
      <c r="F87" s="10">
        <f>+F88+F93</f>
        <v>1863490</v>
      </c>
      <c r="G87" s="10">
        <f t="shared" si="1"/>
        <v>826799</v>
      </c>
    </row>
    <row r="88" spans="2:7" ht="14.25">
      <c r="B88" s="41"/>
      <c r="C88" s="41"/>
      <c r="D88" s="9" t="s">
        <v>85</v>
      </c>
      <c r="E88" s="10">
        <f>+E89+E90+E91-E92</f>
        <v>2690289</v>
      </c>
      <c r="F88" s="10">
        <f>+F89+F90+F91-F92</f>
        <v>1863490</v>
      </c>
      <c r="G88" s="10">
        <f t="shared" si="1"/>
        <v>826799</v>
      </c>
    </row>
    <row r="89" spans="2:7" ht="14.25">
      <c r="B89" s="41"/>
      <c r="C89" s="41"/>
      <c r="D89" s="9" t="s">
        <v>86</v>
      </c>
      <c r="E89" s="10">
        <v>62930</v>
      </c>
      <c r="F89" s="10">
        <v>21735</v>
      </c>
      <c r="G89" s="10">
        <f t="shared" si="1"/>
        <v>41195</v>
      </c>
    </row>
    <row r="90" spans="2:7" ht="14.25">
      <c r="B90" s="41"/>
      <c r="C90" s="41"/>
      <c r="D90" s="9" t="s">
        <v>87</v>
      </c>
      <c r="E90" s="10">
        <v>2727074</v>
      </c>
      <c r="F90" s="10">
        <v>1904685</v>
      </c>
      <c r="G90" s="10">
        <f t="shared" si="1"/>
        <v>822389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>
        <v>99715</v>
      </c>
      <c r="F92" s="10">
        <v>62930</v>
      </c>
      <c r="G92" s="10">
        <f t="shared" si="1"/>
        <v>36785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382428</v>
      </c>
      <c r="F95" s="10">
        <v>425909</v>
      </c>
      <c r="G95" s="10">
        <f t="shared" si="1"/>
        <v>-43481</v>
      </c>
    </row>
    <row r="96" spans="2:7" ht="14.25">
      <c r="B96" s="41"/>
      <c r="C96" s="41"/>
      <c r="D96" s="9" t="s">
        <v>93</v>
      </c>
      <c r="E96" s="10">
        <v>-58667</v>
      </c>
      <c r="F96" s="10">
        <v>-58667</v>
      </c>
      <c r="G96" s="10">
        <f t="shared" si="1"/>
        <v>0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33601744</v>
      </c>
      <c r="F100" s="12">
        <f>+F34+F42+F64+F87+F94+F95+F96+F97+F98+F99</f>
        <v>29499377</v>
      </c>
      <c r="G100" s="12">
        <f t="shared" si="1"/>
        <v>4102367</v>
      </c>
    </row>
    <row r="101" spans="2:7" ht="14.25">
      <c r="B101" s="42"/>
      <c r="C101" s="13" t="s">
        <v>98</v>
      </c>
      <c r="D101" s="14"/>
      <c r="E101" s="15">
        <f xml:space="preserve"> +E33 - E100</f>
        <v>5254122</v>
      </c>
      <c r="F101" s="15">
        <f xml:space="preserve"> +F33 - F100</f>
        <v>7055669</v>
      </c>
      <c r="G101" s="15">
        <f t="shared" si="1"/>
        <v>-1801547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72</v>
      </c>
      <c r="F103" s="10">
        <v>20</v>
      </c>
      <c r="G103" s="10">
        <f t="shared" si="1"/>
        <v>52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12000</v>
      </c>
      <c r="F108" s="10">
        <f>+F109+F110+F111+F112</f>
        <v>23000</v>
      </c>
      <c r="G108" s="10">
        <f t="shared" si="1"/>
        <v>-11000</v>
      </c>
    </row>
    <row r="109" spans="2:7" ht="14.25">
      <c r="B109" s="41"/>
      <c r="C109" s="41"/>
      <c r="D109" s="9" t="s">
        <v>107</v>
      </c>
      <c r="E109" s="10">
        <v>0</v>
      </c>
      <c r="F109" s="10">
        <v>5000</v>
      </c>
      <c r="G109" s="10">
        <f t="shared" si="1"/>
        <v>-5000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>
        <v>12000</v>
      </c>
      <c r="F112" s="10">
        <v>18000</v>
      </c>
      <c r="G112" s="10">
        <f t="shared" si="1"/>
        <v>-6000</v>
      </c>
    </row>
    <row r="113" spans="2:7" ht="14.25">
      <c r="B113" s="41"/>
      <c r="C113" s="42"/>
      <c r="D113" s="11" t="s">
        <v>111</v>
      </c>
      <c r="E113" s="12">
        <f>+E102+E103+E104+E105+E106+E107+E108</f>
        <v>12072</v>
      </c>
      <c r="F113" s="12">
        <f>+F102+F103+F104+F105+F106+F107+F108</f>
        <v>23020</v>
      </c>
      <c r="G113" s="12">
        <f t="shared" si="1"/>
        <v>-10948</v>
      </c>
    </row>
    <row r="114" spans="2:7" ht="14.25">
      <c r="B114" s="41"/>
      <c r="C114" s="40" t="s">
        <v>35</v>
      </c>
      <c r="D114" s="9" t="s">
        <v>112</v>
      </c>
      <c r="E114" s="10"/>
      <c r="F114" s="10"/>
      <c r="G114" s="10">
        <f t="shared" si="1"/>
        <v>0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0</v>
      </c>
      <c r="F123" s="12">
        <f>+F114+F115+F116+F117+F118+F119</f>
        <v>0</v>
      </c>
      <c r="G123" s="12">
        <f t="shared" si="1"/>
        <v>0</v>
      </c>
    </row>
    <row r="124" spans="2:7" ht="14.25">
      <c r="B124" s="42"/>
      <c r="C124" s="13" t="s">
        <v>122</v>
      </c>
      <c r="D124" s="16"/>
      <c r="E124" s="17">
        <f xml:space="preserve"> +E113 - E123</f>
        <v>12072</v>
      </c>
      <c r="F124" s="17">
        <f xml:space="preserve"> +F113 - F123</f>
        <v>23020</v>
      </c>
      <c r="G124" s="17">
        <f t="shared" si="1"/>
        <v>-10948</v>
      </c>
    </row>
    <row r="125" spans="2:7" ht="14.25">
      <c r="B125" s="13" t="s">
        <v>123</v>
      </c>
      <c r="C125" s="18"/>
      <c r="D125" s="14"/>
      <c r="E125" s="15">
        <f xml:space="preserve"> +E101 +E124</f>
        <v>5266194</v>
      </c>
      <c r="F125" s="15">
        <f xml:space="preserve"> +F101 +F124</f>
        <v>7078689</v>
      </c>
      <c r="G125" s="15">
        <f t="shared" si="1"/>
        <v>-1812495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0</v>
      </c>
      <c r="F126" s="10">
        <f>+F127+F128+F129</f>
        <v>0</v>
      </c>
      <c r="G126" s="10">
        <f t="shared" si="1"/>
        <v>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/>
      <c r="F129" s="10"/>
      <c r="G129" s="10">
        <f t="shared" si="1"/>
        <v>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/>
      <c r="F143" s="10"/>
      <c r="G143" s="10">
        <f t="shared" si="2"/>
        <v>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0</v>
      </c>
      <c r="F149" s="12">
        <f>+F126+F130+F133+F134+F139+F142+F143+F144+F145+F146</f>
        <v>0</v>
      </c>
      <c r="G149" s="12">
        <f t="shared" si="2"/>
        <v>0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2</v>
      </c>
      <c r="F152" s="10">
        <f>+F153+F154+F155+F156</f>
        <v>0</v>
      </c>
      <c r="G152" s="10">
        <f t="shared" si="2"/>
        <v>2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/>
      <c r="F154" s="10"/>
      <c r="G154" s="10">
        <f t="shared" si="2"/>
        <v>0</v>
      </c>
    </row>
    <row r="155" spans="2:7" ht="14.25">
      <c r="B155" s="41"/>
      <c r="C155" s="41"/>
      <c r="D155" s="9" t="s">
        <v>154</v>
      </c>
      <c r="E155" s="10">
        <v>2</v>
      </c>
      <c r="F155" s="10"/>
      <c r="G155" s="10">
        <f t="shared" si="2"/>
        <v>2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/>
      <c r="F158" s="10"/>
      <c r="G158" s="10">
        <f t="shared" si="2"/>
        <v>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>
        <v>5617000</v>
      </c>
      <c r="F161" s="10">
        <v>6876000</v>
      </c>
      <c r="G161" s="10">
        <f t="shared" si="2"/>
        <v>-1259000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5617002</v>
      </c>
      <c r="F165" s="12">
        <f>+F150+F151+F152+F157+F158+F159+F160+F161+F162+F163+F164</f>
        <v>6876000</v>
      </c>
      <c r="G165" s="12">
        <f t="shared" si="2"/>
        <v>-1258998</v>
      </c>
    </row>
    <row r="166" spans="2:7" ht="14.25">
      <c r="B166" s="42"/>
      <c r="C166" s="19" t="s">
        <v>165</v>
      </c>
      <c r="D166" s="20"/>
      <c r="E166" s="21">
        <f xml:space="preserve"> +E149 - E165</f>
        <v>-5617002</v>
      </c>
      <c r="F166" s="21">
        <f xml:space="preserve"> +F149 - F165</f>
        <v>-6876000</v>
      </c>
      <c r="G166" s="21">
        <f t="shared" si="2"/>
        <v>1258998</v>
      </c>
    </row>
    <row r="167" spans="2:7" ht="14.25">
      <c r="B167" s="13" t="s">
        <v>166</v>
      </c>
      <c r="C167" s="22"/>
      <c r="D167" s="23"/>
      <c r="E167" s="24">
        <f xml:space="preserve"> +E125 +E166</f>
        <v>-350808</v>
      </c>
      <c r="F167" s="24">
        <f xml:space="preserve"> +F125 +F166</f>
        <v>202689</v>
      </c>
      <c r="G167" s="24">
        <f t="shared" si="2"/>
        <v>-553497</v>
      </c>
    </row>
    <row r="168" spans="2:7" ht="14.25">
      <c r="B168" s="37" t="s">
        <v>167</v>
      </c>
      <c r="C168" s="22" t="s">
        <v>168</v>
      </c>
      <c r="D168" s="23"/>
      <c r="E168" s="24">
        <v>-1994713</v>
      </c>
      <c r="F168" s="24">
        <v>-1697402</v>
      </c>
      <c r="G168" s="24">
        <f t="shared" si="2"/>
        <v>-297311</v>
      </c>
    </row>
    <row r="169" spans="2:7" ht="14.25">
      <c r="B169" s="38"/>
      <c r="C169" s="22" t="s">
        <v>169</v>
      </c>
      <c r="D169" s="23"/>
      <c r="E169" s="24">
        <f xml:space="preserve"> +E167 +E168</f>
        <v>-2345521</v>
      </c>
      <c r="F169" s="24">
        <f xml:space="preserve"> +F167 +F168</f>
        <v>-1494713</v>
      </c>
      <c r="G169" s="24">
        <f t="shared" si="2"/>
        <v>-850808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0</v>
      </c>
      <c r="F171" s="24">
        <f>+F172+F173+F174</f>
        <v>0</v>
      </c>
      <c r="G171" s="24">
        <f t="shared" si="2"/>
        <v>0</v>
      </c>
    </row>
    <row r="172" spans="2:7" ht="14.25">
      <c r="B172" s="38"/>
      <c r="C172" s="25" t="s">
        <v>172</v>
      </c>
      <c r="D172" s="20"/>
      <c r="E172" s="21"/>
      <c r="F172" s="21"/>
      <c r="G172" s="21">
        <f t="shared" si="2"/>
        <v>0</v>
      </c>
    </row>
    <row r="173" spans="2:7" ht="14.25">
      <c r="B173" s="38"/>
      <c r="C173" s="25" t="s">
        <v>173</v>
      </c>
      <c r="D173" s="20"/>
      <c r="E173" s="21"/>
      <c r="F173" s="21"/>
      <c r="G173" s="21">
        <f t="shared" si="2"/>
        <v>0</v>
      </c>
    </row>
    <row r="174" spans="2:7" ht="14.25">
      <c r="B174" s="38"/>
      <c r="C174" s="25" t="s">
        <v>174</v>
      </c>
      <c r="D174" s="20"/>
      <c r="E174" s="21"/>
      <c r="F174" s="21"/>
      <c r="G174" s="21">
        <f t="shared" si="2"/>
        <v>0</v>
      </c>
    </row>
    <row r="175" spans="2:7" ht="14.25">
      <c r="B175" s="38"/>
      <c r="C175" s="22" t="s">
        <v>175</v>
      </c>
      <c r="D175" s="23"/>
      <c r="E175" s="24">
        <f>+E176+E177+E178</f>
        <v>0</v>
      </c>
      <c r="F175" s="24">
        <f>+F176+F177+F178</f>
        <v>500000</v>
      </c>
      <c r="G175" s="24">
        <f t="shared" si="2"/>
        <v>-500000</v>
      </c>
    </row>
    <row r="176" spans="2:7" ht="14.25">
      <c r="B176" s="38"/>
      <c r="C176" s="25" t="s">
        <v>176</v>
      </c>
      <c r="D176" s="20"/>
      <c r="E176" s="21">
        <v>0</v>
      </c>
      <c r="F176" s="21">
        <v>500000</v>
      </c>
      <c r="G176" s="21">
        <f t="shared" si="2"/>
        <v>-500000</v>
      </c>
    </row>
    <row r="177" spans="2:7" ht="14.25">
      <c r="B177" s="38"/>
      <c r="C177" s="25" t="s">
        <v>177</v>
      </c>
      <c r="D177" s="20"/>
      <c r="E177" s="21"/>
      <c r="F177" s="21"/>
      <c r="G177" s="21">
        <f t="shared" si="2"/>
        <v>0</v>
      </c>
    </row>
    <row r="178" spans="2:7" ht="14.25">
      <c r="B178" s="38"/>
      <c r="C178" s="25" t="s">
        <v>178</v>
      </c>
      <c r="D178" s="20"/>
      <c r="E178" s="21"/>
      <c r="F178" s="21"/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-2345521</v>
      </c>
      <c r="F179" s="24">
        <f xml:space="preserve"> +F169 +F170 +F171 - F175</f>
        <v>-1994713</v>
      </c>
      <c r="G179" s="24">
        <f t="shared" si="2"/>
        <v>-350808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229</v>
      </c>
      <c r="C1" s="1"/>
      <c r="D1" s="1"/>
      <c r="E1" s="2"/>
      <c r="F1" s="2"/>
      <c r="G1" s="3" t="s">
        <v>0</v>
      </c>
    </row>
    <row r="2" spans="2:7" ht="21">
      <c r="B2" s="43" t="s">
        <v>189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190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191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2087405</v>
      </c>
      <c r="F6" s="8">
        <f>+F7</f>
        <v>2107175</v>
      </c>
      <c r="G6" s="8">
        <f>E6-F6</f>
        <v>-19770</v>
      </c>
    </row>
    <row r="7" spans="2:7" ht="14.25">
      <c r="B7" s="41"/>
      <c r="C7" s="41"/>
      <c r="D7" s="9" t="s">
        <v>10</v>
      </c>
      <c r="E7" s="10">
        <f>+E8</f>
        <v>2087405</v>
      </c>
      <c r="F7" s="10">
        <f>+F8</f>
        <v>2107175</v>
      </c>
      <c r="G7" s="10">
        <f t="shared" ref="G7:G71" si="0">E7-F7</f>
        <v>-19770</v>
      </c>
    </row>
    <row r="8" spans="2:7" ht="14.25">
      <c r="B8" s="41"/>
      <c r="C8" s="41"/>
      <c r="D8" s="9" t="s">
        <v>11</v>
      </c>
      <c r="E8" s="10">
        <v>2087405</v>
      </c>
      <c r="F8" s="10">
        <v>2107175</v>
      </c>
      <c r="G8" s="10">
        <f t="shared" si="0"/>
        <v>-19770</v>
      </c>
    </row>
    <row r="9" spans="2:7" ht="14.25">
      <c r="B9" s="41"/>
      <c r="C9" s="41"/>
      <c r="D9" s="9" t="s">
        <v>12</v>
      </c>
      <c r="E9" s="10">
        <f>+E10+E19+E20+E24+E25+E30</f>
        <v>31642720</v>
      </c>
      <c r="F9" s="10">
        <f>+F10+F19+F20+F24+F25+F30</f>
        <v>31812702</v>
      </c>
      <c r="G9" s="10">
        <f t="shared" si="0"/>
        <v>-169982</v>
      </c>
    </row>
    <row r="10" spans="2:7" ht="14.25">
      <c r="B10" s="41"/>
      <c r="C10" s="41"/>
      <c r="D10" s="9" t="s">
        <v>13</v>
      </c>
      <c r="E10" s="10">
        <f>+E11+E12+E13+E14+E15+E16+E17+E18</f>
        <v>31632720</v>
      </c>
      <c r="F10" s="10">
        <f>+F11+F12+F13+F14+F15+F16+F17+F18</f>
        <v>31812702</v>
      </c>
      <c r="G10" s="10">
        <f t="shared" si="0"/>
        <v>-179982</v>
      </c>
    </row>
    <row r="11" spans="2:7" ht="14.25">
      <c r="B11" s="41"/>
      <c r="C11" s="41"/>
      <c r="D11" s="9" t="s">
        <v>14</v>
      </c>
      <c r="E11" s="10"/>
      <c r="F11" s="10"/>
      <c r="G11" s="10">
        <f t="shared" si="0"/>
        <v>0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>
        <v>31632720</v>
      </c>
      <c r="F13" s="10">
        <v>31812702</v>
      </c>
      <c r="G13" s="10">
        <f t="shared" si="0"/>
        <v>-179982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/>
      <c r="F19" s="10"/>
      <c r="G19" s="10">
        <f t="shared" si="0"/>
        <v>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10000</v>
      </c>
      <c r="F25" s="10">
        <f>+F26+F27+F28+F29</f>
        <v>0</v>
      </c>
      <c r="G25" s="10">
        <f t="shared" si="0"/>
        <v>10000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>
        <v>10000</v>
      </c>
      <c r="F27" s="10">
        <v>0</v>
      </c>
      <c r="G27" s="10">
        <f t="shared" si="0"/>
        <v>10000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/>
      <c r="F31" s="10"/>
      <c r="G31" s="10">
        <f t="shared" si="0"/>
        <v>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33730125</v>
      </c>
      <c r="F33" s="12">
        <f>+F6+F9+F31+F32</f>
        <v>33919877</v>
      </c>
      <c r="G33" s="12">
        <f t="shared" si="0"/>
        <v>-189752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22494729</v>
      </c>
      <c r="F34" s="10">
        <f>+F35+F36+F37+F38+F39+F40+F41</f>
        <v>21386334</v>
      </c>
      <c r="G34" s="10">
        <f t="shared" si="0"/>
        <v>1108395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13070383</v>
      </c>
      <c r="F36" s="10">
        <v>11459432</v>
      </c>
      <c r="G36" s="10">
        <f t="shared" si="0"/>
        <v>1610951</v>
      </c>
    </row>
    <row r="37" spans="2:7" ht="14.25">
      <c r="B37" s="41"/>
      <c r="C37" s="41"/>
      <c r="D37" s="9" t="s">
        <v>39</v>
      </c>
      <c r="E37" s="10">
        <v>2033200</v>
      </c>
      <c r="F37" s="10">
        <v>1666100</v>
      </c>
      <c r="G37" s="10">
        <f t="shared" si="0"/>
        <v>367100</v>
      </c>
    </row>
    <row r="38" spans="2:7" ht="14.25">
      <c r="B38" s="41"/>
      <c r="C38" s="41"/>
      <c r="D38" s="9" t="s">
        <v>40</v>
      </c>
      <c r="E38" s="10">
        <v>1442150</v>
      </c>
      <c r="F38" s="10">
        <v>1371800</v>
      </c>
      <c r="G38" s="10">
        <f t="shared" si="0"/>
        <v>70350</v>
      </c>
    </row>
    <row r="39" spans="2:7" ht="14.25">
      <c r="B39" s="41"/>
      <c r="C39" s="41"/>
      <c r="D39" s="9" t="s">
        <v>41</v>
      </c>
      <c r="E39" s="10">
        <v>2959804</v>
      </c>
      <c r="F39" s="10">
        <v>4119353</v>
      </c>
      <c r="G39" s="10">
        <f t="shared" si="0"/>
        <v>-1159549</v>
      </c>
    </row>
    <row r="40" spans="2:7" ht="14.25">
      <c r="B40" s="41"/>
      <c r="C40" s="41"/>
      <c r="D40" s="9" t="s">
        <v>42</v>
      </c>
      <c r="E40" s="10">
        <v>356000</v>
      </c>
      <c r="F40" s="10">
        <v>400500</v>
      </c>
      <c r="G40" s="10">
        <f t="shared" si="0"/>
        <v>-44500</v>
      </c>
    </row>
    <row r="41" spans="2:7" ht="14.25">
      <c r="B41" s="41"/>
      <c r="C41" s="41"/>
      <c r="D41" s="9" t="s">
        <v>43</v>
      </c>
      <c r="E41" s="10">
        <v>2633192</v>
      </c>
      <c r="F41" s="10">
        <v>2369149</v>
      </c>
      <c r="G41" s="10">
        <f t="shared" si="0"/>
        <v>264043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963148</v>
      </c>
      <c r="F42" s="10">
        <f>+F43+F44+F45+F46+F47+F48+F49+F50+F51+F52+F53+F54+F55+F56+F57+F58+F59+F60+F61+F62+F63</f>
        <v>1028943</v>
      </c>
      <c r="G42" s="10">
        <f t="shared" si="0"/>
        <v>-65795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>
        <v>3939</v>
      </c>
      <c r="F47" s="10">
        <v>3486</v>
      </c>
      <c r="G47" s="10">
        <f t="shared" si="0"/>
        <v>453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>
        <v>0</v>
      </c>
      <c r="F49" s="10">
        <v>5000</v>
      </c>
      <c r="G49" s="10">
        <f t="shared" si="0"/>
        <v>-5000</v>
      </c>
    </row>
    <row r="50" spans="2:7" ht="14.25">
      <c r="B50" s="41"/>
      <c r="C50" s="41"/>
      <c r="D50" s="9" t="s">
        <v>52</v>
      </c>
      <c r="E50" s="10">
        <v>229256</v>
      </c>
      <c r="F50" s="10">
        <v>264268</v>
      </c>
      <c r="G50" s="10">
        <f t="shared" si="0"/>
        <v>-35012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>
        <v>320000</v>
      </c>
      <c r="F54" s="10">
        <v>340000</v>
      </c>
      <c r="G54" s="10">
        <f t="shared" si="0"/>
        <v>-20000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>
        <v>145451</v>
      </c>
      <c r="F56" s="10">
        <v>111548</v>
      </c>
      <c r="G56" s="10">
        <f t="shared" si="0"/>
        <v>33903</v>
      </c>
    </row>
    <row r="57" spans="2:7" ht="14.25">
      <c r="B57" s="41"/>
      <c r="C57" s="41"/>
      <c r="D57" s="9" t="s">
        <v>59</v>
      </c>
      <c r="E57" s="10">
        <v>52490</v>
      </c>
      <c r="F57" s="10">
        <v>49040</v>
      </c>
      <c r="G57" s="10">
        <f t="shared" si="0"/>
        <v>3450</v>
      </c>
    </row>
    <row r="58" spans="2:7" ht="14.25">
      <c r="B58" s="41"/>
      <c r="C58" s="41"/>
      <c r="D58" s="9" t="s">
        <v>60</v>
      </c>
      <c r="E58" s="10"/>
      <c r="F58" s="10"/>
      <c r="G58" s="10">
        <f t="shared" si="0"/>
        <v>0</v>
      </c>
    </row>
    <row r="59" spans="2:7" ht="14.25">
      <c r="B59" s="41"/>
      <c r="C59" s="41"/>
      <c r="D59" s="9" t="s">
        <v>61</v>
      </c>
      <c r="E59" s="10">
        <v>112012</v>
      </c>
      <c r="F59" s="10">
        <v>105637</v>
      </c>
      <c r="G59" s="10">
        <f t="shared" si="0"/>
        <v>6375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/>
      <c r="F62" s="10"/>
      <c r="G62" s="10">
        <f t="shared" si="0"/>
        <v>0</v>
      </c>
    </row>
    <row r="63" spans="2:7" ht="14.25">
      <c r="B63" s="41"/>
      <c r="C63" s="41"/>
      <c r="D63" s="9" t="s">
        <v>65</v>
      </c>
      <c r="E63" s="10">
        <v>100000</v>
      </c>
      <c r="F63" s="10">
        <v>149964</v>
      </c>
      <c r="G63" s="10">
        <f t="shared" si="0"/>
        <v>-49964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1137354</v>
      </c>
      <c r="F64" s="10">
        <f>+F65+F66+F67+F68+F69+F70+F71+F72+F73+F74+F75+F76+F77+F78+F79+F80+F81+F82+F83+F84+F85+F86</f>
        <v>1232781</v>
      </c>
      <c r="G64" s="10">
        <f t="shared" si="0"/>
        <v>-95427</v>
      </c>
    </row>
    <row r="65" spans="2:7" ht="14.25">
      <c r="B65" s="41"/>
      <c r="C65" s="41"/>
      <c r="D65" s="9" t="s">
        <v>67</v>
      </c>
      <c r="E65" s="10">
        <v>44888</v>
      </c>
      <c r="F65" s="10">
        <v>39378</v>
      </c>
      <c r="G65" s="10">
        <f t="shared" si="0"/>
        <v>5510</v>
      </c>
    </row>
    <row r="66" spans="2:7" ht="14.25">
      <c r="B66" s="41"/>
      <c r="C66" s="41"/>
      <c r="D66" s="9" t="s">
        <v>68</v>
      </c>
      <c r="E66" s="10">
        <v>27792</v>
      </c>
      <c r="F66" s="10">
        <v>21162</v>
      </c>
      <c r="G66" s="10">
        <f t="shared" si="0"/>
        <v>6630</v>
      </c>
    </row>
    <row r="67" spans="2:7" ht="14.25">
      <c r="B67" s="41"/>
      <c r="C67" s="41"/>
      <c r="D67" s="9" t="s">
        <v>69</v>
      </c>
      <c r="E67" s="10">
        <v>48600</v>
      </c>
      <c r="F67" s="10">
        <v>56970</v>
      </c>
      <c r="G67" s="10">
        <f t="shared" si="0"/>
        <v>-8370</v>
      </c>
    </row>
    <row r="68" spans="2:7" ht="14.25">
      <c r="B68" s="41"/>
      <c r="C68" s="41"/>
      <c r="D68" s="9" t="s">
        <v>70</v>
      </c>
      <c r="E68" s="10">
        <v>38762</v>
      </c>
      <c r="F68" s="10">
        <v>178424</v>
      </c>
      <c r="G68" s="10">
        <f t="shared" si="0"/>
        <v>-139662</v>
      </c>
    </row>
    <row r="69" spans="2:7" ht="14.25">
      <c r="B69" s="41"/>
      <c r="C69" s="41"/>
      <c r="D69" s="9" t="s">
        <v>71</v>
      </c>
      <c r="E69" s="10">
        <v>51104</v>
      </c>
      <c r="F69" s="10">
        <v>39192</v>
      </c>
      <c r="G69" s="10">
        <f t="shared" si="0"/>
        <v>11912</v>
      </c>
    </row>
    <row r="70" spans="2:7" ht="14.25">
      <c r="B70" s="41"/>
      <c r="C70" s="41"/>
      <c r="D70" s="9" t="s">
        <v>72</v>
      </c>
      <c r="E70" s="10">
        <v>71463</v>
      </c>
      <c r="F70" s="10">
        <v>34560</v>
      </c>
      <c r="G70" s="10">
        <f t="shared" si="0"/>
        <v>36903</v>
      </c>
    </row>
    <row r="71" spans="2:7" ht="14.25">
      <c r="B71" s="41"/>
      <c r="C71" s="41"/>
      <c r="D71" s="9" t="s">
        <v>56</v>
      </c>
      <c r="E71" s="10">
        <v>111870</v>
      </c>
      <c r="F71" s="10">
        <v>126118</v>
      </c>
      <c r="G71" s="10">
        <f t="shared" si="0"/>
        <v>-14248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0</v>
      </c>
      <c r="F73" s="10">
        <v>17997</v>
      </c>
      <c r="G73" s="10">
        <f t="shared" si="1"/>
        <v>-17997</v>
      </c>
    </row>
    <row r="74" spans="2:7" ht="14.25">
      <c r="B74" s="41"/>
      <c r="C74" s="41"/>
      <c r="D74" s="9" t="s">
        <v>74</v>
      </c>
      <c r="E74" s="10">
        <v>171955</v>
      </c>
      <c r="F74" s="10">
        <v>167434</v>
      </c>
      <c r="G74" s="10">
        <f t="shared" si="1"/>
        <v>4521</v>
      </c>
    </row>
    <row r="75" spans="2:7" ht="14.25">
      <c r="B75" s="41"/>
      <c r="C75" s="41"/>
      <c r="D75" s="9" t="s">
        <v>75</v>
      </c>
      <c r="E75" s="10">
        <v>3024</v>
      </c>
      <c r="F75" s="10">
        <v>5138</v>
      </c>
      <c r="G75" s="10">
        <f t="shared" si="1"/>
        <v>-2114</v>
      </c>
    </row>
    <row r="76" spans="2:7" ht="14.25">
      <c r="B76" s="41"/>
      <c r="C76" s="41"/>
      <c r="D76" s="9" t="s">
        <v>76</v>
      </c>
      <c r="E76" s="10">
        <v>0</v>
      </c>
      <c r="F76" s="10">
        <v>2068</v>
      </c>
      <c r="G76" s="10">
        <f t="shared" si="1"/>
        <v>-2068</v>
      </c>
    </row>
    <row r="77" spans="2:7" ht="14.25">
      <c r="B77" s="41"/>
      <c r="C77" s="41"/>
      <c r="D77" s="9" t="s">
        <v>77</v>
      </c>
      <c r="E77" s="10">
        <v>139104</v>
      </c>
      <c r="F77" s="10">
        <v>160980</v>
      </c>
      <c r="G77" s="10">
        <f t="shared" si="1"/>
        <v>-21876</v>
      </c>
    </row>
    <row r="78" spans="2:7" ht="14.25">
      <c r="B78" s="41"/>
      <c r="C78" s="41"/>
      <c r="D78" s="9" t="s">
        <v>78</v>
      </c>
      <c r="E78" s="10">
        <v>5098</v>
      </c>
      <c r="F78" s="10">
        <v>5378</v>
      </c>
      <c r="G78" s="10">
        <f t="shared" si="1"/>
        <v>-280</v>
      </c>
    </row>
    <row r="79" spans="2:7" ht="14.25">
      <c r="B79" s="41"/>
      <c r="C79" s="41"/>
      <c r="D79" s="9" t="s">
        <v>59</v>
      </c>
      <c r="E79" s="10">
        <v>56193</v>
      </c>
      <c r="F79" s="10">
        <v>54715</v>
      </c>
      <c r="G79" s="10">
        <f t="shared" si="1"/>
        <v>1478</v>
      </c>
    </row>
    <row r="80" spans="2:7" ht="14.25">
      <c r="B80" s="41"/>
      <c r="C80" s="41"/>
      <c r="D80" s="9" t="s">
        <v>60</v>
      </c>
      <c r="E80" s="10">
        <v>217224</v>
      </c>
      <c r="F80" s="10">
        <v>153540</v>
      </c>
      <c r="G80" s="10">
        <f t="shared" si="1"/>
        <v>63684</v>
      </c>
    </row>
    <row r="81" spans="2:7" ht="14.25">
      <c r="B81" s="41"/>
      <c r="C81" s="41"/>
      <c r="D81" s="9" t="s">
        <v>79</v>
      </c>
      <c r="E81" s="10"/>
      <c r="F81" s="10"/>
      <c r="G81" s="10">
        <f t="shared" si="1"/>
        <v>0</v>
      </c>
    </row>
    <row r="82" spans="2:7" ht="14.25">
      <c r="B82" s="41"/>
      <c r="C82" s="41"/>
      <c r="D82" s="9" t="s">
        <v>80</v>
      </c>
      <c r="E82" s="10">
        <v>53542</v>
      </c>
      <c r="F82" s="10">
        <v>57037</v>
      </c>
      <c r="G82" s="10">
        <f t="shared" si="1"/>
        <v>-3495</v>
      </c>
    </row>
    <row r="83" spans="2:7" ht="14.25">
      <c r="B83" s="41"/>
      <c r="C83" s="41"/>
      <c r="D83" s="9" t="s">
        <v>81</v>
      </c>
      <c r="E83" s="10"/>
      <c r="F83" s="10"/>
      <c r="G83" s="10">
        <f t="shared" si="1"/>
        <v>0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60000</v>
      </c>
      <c r="F85" s="10">
        <v>60000</v>
      </c>
      <c r="G85" s="10">
        <f t="shared" si="1"/>
        <v>0</v>
      </c>
    </row>
    <row r="86" spans="2:7" ht="14.25">
      <c r="B86" s="41"/>
      <c r="C86" s="41"/>
      <c r="D86" s="9" t="s">
        <v>65</v>
      </c>
      <c r="E86" s="10">
        <v>36735</v>
      </c>
      <c r="F86" s="10">
        <v>52690</v>
      </c>
      <c r="G86" s="10">
        <f t="shared" si="1"/>
        <v>-15955</v>
      </c>
    </row>
    <row r="87" spans="2:7" ht="14.25">
      <c r="B87" s="41"/>
      <c r="C87" s="41"/>
      <c r="D87" s="9" t="s">
        <v>84</v>
      </c>
      <c r="E87" s="10">
        <f>+E88+E93</f>
        <v>2074760</v>
      </c>
      <c r="F87" s="10">
        <f>+F88+F93</f>
        <v>2096396</v>
      </c>
      <c r="G87" s="10">
        <f t="shared" si="1"/>
        <v>-21636</v>
      </c>
    </row>
    <row r="88" spans="2:7" ht="14.25">
      <c r="B88" s="41"/>
      <c r="C88" s="41"/>
      <c r="D88" s="9" t="s">
        <v>85</v>
      </c>
      <c r="E88" s="10">
        <f>+E89+E90+E91-E92</f>
        <v>2074760</v>
      </c>
      <c r="F88" s="10">
        <f>+F89+F90+F91-F92</f>
        <v>2096396</v>
      </c>
      <c r="G88" s="10">
        <f t="shared" si="1"/>
        <v>-21636</v>
      </c>
    </row>
    <row r="89" spans="2:7" ht="14.25">
      <c r="B89" s="41"/>
      <c r="C89" s="41"/>
      <c r="D89" s="9" t="s">
        <v>86</v>
      </c>
      <c r="E89" s="10"/>
      <c r="F89" s="10"/>
      <c r="G89" s="10">
        <f t="shared" si="1"/>
        <v>0</v>
      </c>
    </row>
    <row r="90" spans="2:7" ht="14.25">
      <c r="B90" s="41"/>
      <c r="C90" s="41"/>
      <c r="D90" s="9" t="s">
        <v>87</v>
      </c>
      <c r="E90" s="10">
        <v>2074760</v>
      </c>
      <c r="F90" s="10">
        <v>2096396</v>
      </c>
      <c r="G90" s="10">
        <f t="shared" si="1"/>
        <v>-21636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/>
      <c r="F92" s="10"/>
      <c r="G92" s="10">
        <f t="shared" si="1"/>
        <v>0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114257</v>
      </c>
      <c r="F95" s="10">
        <v>193778</v>
      </c>
      <c r="G95" s="10">
        <f t="shared" si="1"/>
        <v>-79521</v>
      </c>
    </row>
    <row r="96" spans="2:7" ht="14.25">
      <c r="B96" s="41"/>
      <c r="C96" s="41"/>
      <c r="D96" s="9" t="s">
        <v>93</v>
      </c>
      <c r="E96" s="10"/>
      <c r="F96" s="10"/>
      <c r="G96" s="10">
        <f t="shared" si="1"/>
        <v>0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26784248</v>
      </c>
      <c r="F100" s="12">
        <f>+F34+F42+F64+F87+F94+F95+F96+F97+F98+F99</f>
        <v>25938232</v>
      </c>
      <c r="G100" s="12">
        <f t="shared" si="1"/>
        <v>846016</v>
      </c>
    </row>
    <row r="101" spans="2:7" ht="14.25">
      <c r="B101" s="42"/>
      <c r="C101" s="13" t="s">
        <v>98</v>
      </c>
      <c r="D101" s="14"/>
      <c r="E101" s="15">
        <f xml:space="preserve"> +E33 - E100</f>
        <v>6945877</v>
      </c>
      <c r="F101" s="15">
        <f xml:space="preserve"> +F33 - F100</f>
        <v>7981645</v>
      </c>
      <c r="G101" s="15">
        <f t="shared" si="1"/>
        <v>-1035768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778</v>
      </c>
      <c r="F103" s="10">
        <v>1055</v>
      </c>
      <c r="G103" s="10">
        <f t="shared" si="1"/>
        <v>-277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25000</v>
      </c>
      <c r="F108" s="10">
        <f>+F109+F110+F111+F112</f>
        <v>10000</v>
      </c>
      <c r="G108" s="10">
        <f t="shared" si="1"/>
        <v>15000</v>
      </c>
    </row>
    <row r="109" spans="2:7" ht="14.25">
      <c r="B109" s="41"/>
      <c r="C109" s="41"/>
      <c r="D109" s="9" t="s">
        <v>107</v>
      </c>
      <c r="E109" s="10">
        <v>25000</v>
      </c>
      <c r="F109" s="10">
        <v>10000</v>
      </c>
      <c r="G109" s="10">
        <f t="shared" si="1"/>
        <v>15000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/>
      <c r="F112" s="10"/>
      <c r="G112" s="10">
        <f t="shared" si="1"/>
        <v>0</v>
      </c>
    </row>
    <row r="113" spans="2:7" ht="14.25">
      <c r="B113" s="41"/>
      <c r="C113" s="42"/>
      <c r="D113" s="11" t="s">
        <v>111</v>
      </c>
      <c r="E113" s="12">
        <f>+E102+E103+E104+E105+E106+E107+E108</f>
        <v>25778</v>
      </c>
      <c r="F113" s="12">
        <f>+F102+F103+F104+F105+F106+F107+F108</f>
        <v>11055</v>
      </c>
      <c r="G113" s="12">
        <f t="shared" si="1"/>
        <v>14723</v>
      </c>
    </row>
    <row r="114" spans="2:7" ht="14.25">
      <c r="B114" s="41"/>
      <c r="C114" s="40" t="s">
        <v>35</v>
      </c>
      <c r="D114" s="9" t="s">
        <v>112</v>
      </c>
      <c r="E114" s="10"/>
      <c r="F114" s="10"/>
      <c r="G114" s="10">
        <f t="shared" si="1"/>
        <v>0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0</v>
      </c>
      <c r="F123" s="12">
        <f>+F114+F115+F116+F117+F118+F119</f>
        <v>0</v>
      </c>
      <c r="G123" s="12">
        <f t="shared" si="1"/>
        <v>0</v>
      </c>
    </row>
    <row r="124" spans="2:7" ht="14.25">
      <c r="B124" s="42"/>
      <c r="C124" s="13" t="s">
        <v>122</v>
      </c>
      <c r="D124" s="16"/>
      <c r="E124" s="17">
        <f xml:space="preserve"> +E113 - E123</f>
        <v>25778</v>
      </c>
      <c r="F124" s="17">
        <f xml:space="preserve"> +F113 - F123</f>
        <v>11055</v>
      </c>
      <c r="G124" s="17">
        <f t="shared" si="1"/>
        <v>14723</v>
      </c>
    </row>
    <row r="125" spans="2:7" ht="14.25">
      <c r="B125" s="13" t="s">
        <v>123</v>
      </c>
      <c r="C125" s="18"/>
      <c r="D125" s="14"/>
      <c r="E125" s="15">
        <f xml:space="preserve"> +E101 +E124</f>
        <v>6971655</v>
      </c>
      <c r="F125" s="15">
        <f xml:space="preserve"> +F101 +F124</f>
        <v>7992700</v>
      </c>
      <c r="G125" s="15">
        <f t="shared" si="1"/>
        <v>-1021045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0</v>
      </c>
      <c r="F126" s="10">
        <f>+F127+F128+F129</f>
        <v>0</v>
      </c>
      <c r="G126" s="10">
        <f t="shared" si="1"/>
        <v>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/>
      <c r="F129" s="10"/>
      <c r="G129" s="10">
        <f t="shared" si="1"/>
        <v>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/>
      <c r="F143" s="10"/>
      <c r="G143" s="10">
        <f t="shared" si="2"/>
        <v>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0</v>
      </c>
      <c r="F149" s="12">
        <f>+F126+F130+F133+F134+F139+F142+F143+F144+F145+F146</f>
        <v>0</v>
      </c>
      <c r="G149" s="12">
        <f t="shared" si="2"/>
        <v>0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0</v>
      </c>
      <c r="F152" s="10">
        <f>+F153+F154+F155+F156</f>
        <v>1</v>
      </c>
      <c r="G152" s="10">
        <f t="shared" si="2"/>
        <v>-1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/>
      <c r="F154" s="10"/>
      <c r="G154" s="10">
        <f t="shared" si="2"/>
        <v>0</v>
      </c>
    </row>
    <row r="155" spans="2:7" ht="14.25">
      <c r="B155" s="41"/>
      <c r="C155" s="41"/>
      <c r="D155" s="9" t="s">
        <v>154</v>
      </c>
      <c r="E155" s="10"/>
      <c r="F155" s="10">
        <v>1</v>
      </c>
      <c r="G155" s="10">
        <f t="shared" si="2"/>
        <v>-1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/>
      <c r="F158" s="10"/>
      <c r="G158" s="10">
        <f t="shared" si="2"/>
        <v>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>
        <v>6822000</v>
      </c>
      <c r="F161" s="10">
        <v>8243000</v>
      </c>
      <c r="G161" s="10">
        <f t="shared" si="2"/>
        <v>-1421000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6822000</v>
      </c>
      <c r="F165" s="12">
        <f>+F150+F151+F152+F157+F158+F159+F160+F161+F162+F163+F164</f>
        <v>8243001</v>
      </c>
      <c r="G165" s="12">
        <f t="shared" si="2"/>
        <v>-1421001</v>
      </c>
    </row>
    <row r="166" spans="2:7" ht="14.25">
      <c r="B166" s="42"/>
      <c r="C166" s="19" t="s">
        <v>165</v>
      </c>
      <c r="D166" s="20"/>
      <c r="E166" s="21">
        <f xml:space="preserve"> +E149 - E165</f>
        <v>-6822000</v>
      </c>
      <c r="F166" s="21">
        <f xml:space="preserve"> +F149 - F165</f>
        <v>-8243001</v>
      </c>
      <c r="G166" s="21">
        <f t="shared" si="2"/>
        <v>1421001</v>
      </c>
    </row>
    <row r="167" spans="2:7" ht="14.25">
      <c r="B167" s="13" t="s">
        <v>166</v>
      </c>
      <c r="C167" s="22"/>
      <c r="D167" s="23"/>
      <c r="E167" s="24">
        <f xml:space="preserve"> +E125 +E166</f>
        <v>149655</v>
      </c>
      <c r="F167" s="24">
        <f xml:space="preserve"> +F125 +F166</f>
        <v>-250301</v>
      </c>
      <c r="G167" s="24">
        <f t="shared" si="2"/>
        <v>399956</v>
      </c>
    </row>
    <row r="168" spans="2:7" ht="14.25">
      <c r="B168" s="37" t="s">
        <v>167</v>
      </c>
      <c r="C168" s="22" t="s">
        <v>168</v>
      </c>
      <c r="D168" s="23"/>
      <c r="E168" s="24">
        <v>4143694</v>
      </c>
      <c r="F168" s="24">
        <v>4393995</v>
      </c>
      <c r="G168" s="24">
        <f t="shared" si="2"/>
        <v>-250301</v>
      </c>
    </row>
    <row r="169" spans="2:7" ht="14.25">
      <c r="B169" s="38"/>
      <c r="C169" s="22" t="s">
        <v>169</v>
      </c>
      <c r="D169" s="23"/>
      <c r="E169" s="24">
        <f xml:space="preserve"> +E167 +E168</f>
        <v>4293349</v>
      </c>
      <c r="F169" s="24">
        <f xml:space="preserve"> +F167 +F168</f>
        <v>4143694</v>
      </c>
      <c r="G169" s="24">
        <f t="shared" si="2"/>
        <v>149655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0</v>
      </c>
      <c r="F171" s="24">
        <f>+F172+F173+F174</f>
        <v>0</v>
      </c>
      <c r="G171" s="24">
        <f t="shared" si="2"/>
        <v>0</v>
      </c>
    </row>
    <row r="172" spans="2:7" ht="14.25">
      <c r="B172" s="38"/>
      <c r="C172" s="25" t="s">
        <v>172</v>
      </c>
      <c r="D172" s="20"/>
      <c r="E172" s="21"/>
      <c r="F172" s="21"/>
      <c r="G172" s="21">
        <f t="shared" si="2"/>
        <v>0</v>
      </c>
    </row>
    <row r="173" spans="2:7" ht="14.25">
      <c r="B173" s="38"/>
      <c r="C173" s="25" t="s">
        <v>173</v>
      </c>
      <c r="D173" s="20"/>
      <c r="E173" s="21"/>
      <c r="F173" s="21"/>
      <c r="G173" s="21">
        <f t="shared" si="2"/>
        <v>0</v>
      </c>
    </row>
    <row r="174" spans="2:7" ht="14.25">
      <c r="B174" s="38"/>
      <c r="C174" s="25" t="s">
        <v>174</v>
      </c>
      <c r="D174" s="20"/>
      <c r="E174" s="21"/>
      <c r="F174" s="21"/>
      <c r="G174" s="21">
        <f t="shared" si="2"/>
        <v>0</v>
      </c>
    </row>
    <row r="175" spans="2:7" ht="14.25">
      <c r="B175" s="38"/>
      <c r="C175" s="22" t="s">
        <v>175</v>
      </c>
      <c r="D175" s="23"/>
      <c r="E175" s="24">
        <f>+E176+E177+E178</f>
        <v>0</v>
      </c>
      <c r="F175" s="24">
        <f>+F176+F177+F178</f>
        <v>0</v>
      </c>
      <c r="G175" s="24">
        <f t="shared" si="2"/>
        <v>0</v>
      </c>
    </row>
    <row r="176" spans="2:7" ht="14.25">
      <c r="B176" s="38"/>
      <c r="C176" s="25" t="s">
        <v>176</v>
      </c>
      <c r="D176" s="20"/>
      <c r="E176" s="21"/>
      <c r="F176" s="21"/>
      <c r="G176" s="21">
        <f t="shared" si="2"/>
        <v>0</v>
      </c>
    </row>
    <row r="177" spans="2:7" ht="14.25">
      <c r="B177" s="38"/>
      <c r="C177" s="25" t="s">
        <v>177</v>
      </c>
      <c r="D177" s="20"/>
      <c r="E177" s="21"/>
      <c r="F177" s="21"/>
      <c r="G177" s="21">
        <f t="shared" si="2"/>
        <v>0</v>
      </c>
    </row>
    <row r="178" spans="2:7" ht="14.25">
      <c r="B178" s="38"/>
      <c r="C178" s="25" t="s">
        <v>178</v>
      </c>
      <c r="D178" s="20"/>
      <c r="E178" s="21"/>
      <c r="F178" s="21"/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4293349</v>
      </c>
      <c r="F179" s="24">
        <f xml:space="preserve"> +F169 +F170 +F171 - F175</f>
        <v>4143694</v>
      </c>
      <c r="G179" s="24">
        <f t="shared" si="2"/>
        <v>149655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230</v>
      </c>
      <c r="C1" s="1"/>
      <c r="D1" s="1"/>
      <c r="E1" s="2"/>
      <c r="F1" s="2"/>
      <c r="G1" s="3" t="s">
        <v>0</v>
      </c>
    </row>
    <row r="2" spans="2:7" ht="21">
      <c r="B2" s="43" t="s">
        <v>192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193</v>
      </c>
    </row>
    <row r="5" spans="2:7" ht="14.25">
      <c r="B5" s="45" t="s">
        <v>3</v>
      </c>
      <c r="C5" s="45"/>
      <c r="D5" s="45"/>
      <c r="E5" s="6" t="s">
        <v>4</v>
      </c>
      <c r="F5" s="6" t="s">
        <v>5</v>
      </c>
      <c r="G5" s="6" t="s">
        <v>194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7505440</v>
      </c>
      <c r="F6" s="8">
        <f>+F7</f>
        <v>6526224</v>
      </c>
      <c r="G6" s="8">
        <f>E6-F6</f>
        <v>979216</v>
      </c>
    </row>
    <row r="7" spans="2:7" ht="14.25">
      <c r="B7" s="41"/>
      <c r="C7" s="41"/>
      <c r="D7" s="9" t="s">
        <v>10</v>
      </c>
      <c r="E7" s="10">
        <f>+E8</f>
        <v>7505440</v>
      </c>
      <c r="F7" s="10">
        <f>+F8</f>
        <v>6526224</v>
      </c>
      <c r="G7" s="10">
        <f t="shared" ref="G7:G71" si="0">E7-F7</f>
        <v>979216</v>
      </c>
    </row>
    <row r="8" spans="2:7" ht="14.25">
      <c r="B8" s="41"/>
      <c r="C8" s="41"/>
      <c r="D8" s="9" t="s">
        <v>11</v>
      </c>
      <c r="E8" s="10">
        <v>7505440</v>
      </c>
      <c r="F8" s="10">
        <v>6526224</v>
      </c>
      <c r="G8" s="10">
        <f t="shared" si="0"/>
        <v>979216</v>
      </c>
    </row>
    <row r="9" spans="2:7" ht="14.25">
      <c r="B9" s="41"/>
      <c r="C9" s="41"/>
      <c r="D9" s="9" t="s">
        <v>12</v>
      </c>
      <c r="E9" s="10">
        <f>+E10+E19+E20+E24+E25+E30</f>
        <v>34583756</v>
      </c>
      <c r="F9" s="10">
        <f>+F10+F19+F20+F24+F25+F30</f>
        <v>30593413</v>
      </c>
      <c r="G9" s="10">
        <f t="shared" si="0"/>
        <v>3990343</v>
      </c>
    </row>
    <row r="10" spans="2:7" ht="14.25">
      <c r="B10" s="41"/>
      <c r="C10" s="41"/>
      <c r="D10" s="9" t="s">
        <v>13</v>
      </c>
      <c r="E10" s="10">
        <f>+E11+E12+E13+E14+E15+E16+E17+E18</f>
        <v>34583756</v>
      </c>
      <c r="F10" s="10">
        <f>+F11+F12+F13+F14+F15+F16+F17+F18</f>
        <v>30328813</v>
      </c>
      <c r="G10" s="10">
        <f t="shared" si="0"/>
        <v>4254943</v>
      </c>
    </row>
    <row r="11" spans="2:7" ht="14.25">
      <c r="B11" s="41"/>
      <c r="C11" s="41"/>
      <c r="D11" s="9" t="s">
        <v>14</v>
      </c>
      <c r="E11" s="10"/>
      <c r="F11" s="10"/>
      <c r="G11" s="10">
        <f t="shared" si="0"/>
        <v>0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>
        <v>34583756</v>
      </c>
      <c r="F13" s="10">
        <v>30328813</v>
      </c>
      <c r="G13" s="10">
        <f t="shared" si="0"/>
        <v>4254943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/>
      <c r="F19" s="10"/>
      <c r="G19" s="10">
        <f t="shared" si="0"/>
        <v>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0</v>
      </c>
      <c r="F25" s="10">
        <f>+F26+F27+F28+F29</f>
        <v>264600</v>
      </c>
      <c r="G25" s="10">
        <f t="shared" si="0"/>
        <v>-264600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>
        <v>0</v>
      </c>
      <c r="F27" s="10">
        <v>264600</v>
      </c>
      <c r="G27" s="10">
        <f t="shared" si="0"/>
        <v>-264600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>
        <v>316000</v>
      </c>
      <c r="F31" s="10">
        <v>159000</v>
      </c>
      <c r="G31" s="10">
        <f t="shared" si="0"/>
        <v>157000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42405196</v>
      </c>
      <c r="F33" s="12">
        <f>+F6+F9+F31+F32</f>
        <v>37278637</v>
      </c>
      <c r="G33" s="12">
        <f t="shared" si="0"/>
        <v>5126559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23636167</v>
      </c>
      <c r="F34" s="10">
        <f>+F35+F36+F37+F38+F39+F40+F41</f>
        <v>23015667</v>
      </c>
      <c r="G34" s="10">
        <f t="shared" si="0"/>
        <v>620500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16559914</v>
      </c>
      <c r="F36" s="10">
        <v>16029263</v>
      </c>
      <c r="G36" s="10">
        <f t="shared" si="0"/>
        <v>530651</v>
      </c>
    </row>
    <row r="37" spans="2:7" ht="14.25">
      <c r="B37" s="41"/>
      <c r="C37" s="41"/>
      <c r="D37" s="9" t="s">
        <v>39</v>
      </c>
      <c r="E37" s="10">
        <v>2484700</v>
      </c>
      <c r="F37" s="10">
        <v>2470200</v>
      </c>
      <c r="G37" s="10">
        <f t="shared" si="0"/>
        <v>14500</v>
      </c>
    </row>
    <row r="38" spans="2:7" ht="14.25">
      <c r="B38" s="41"/>
      <c r="C38" s="41"/>
      <c r="D38" s="9" t="s">
        <v>40</v>
      </c>
      <c r="E38" s="10">
        <v>1210100</v>
      </c>
      <c r="F38" s="10">
        <v>1409500</v>
      </c>
      <c r="G38" s="10">
        <f t="shared" si="0"/>
        <v>-199400</v>
      </c>
    </row>
    <row r="39" spans="2:7" ht="14.25">
      <c r="B39" s="41"/>
      <c r="C39" s="41"/>
      <c r="D39" s="9" t="s">
        <v>41</v>
      </c>
      <c r="E39" s="10">
        <v>175410</v>
      </c>
      <c r="F39" s="10">
        <v>0</v>
      </c>
      <c r="G39" s="10">
        <f t="shared" si="0"/>
        <v>175410</v>
      </c>
    </row>
    <row r="40" spans="2:7" ht="14.25">
      <c r="B40" s="41"/>
      <c r="C40" s="41"/>
      <c r="D40" s="9" t="s">
        <v>42</v>
      </c>
      <c r="E40" s="10">
        <v>311500</v>
      </c>
      <c r="F40" s="10">
        <v>311500</v>
      </c>
      <c r="G40" s="10">
        <f t="shared" si="0"/>
        <v>0</v>
      </c>
    </row>
    <row r="41" spans="2:7" ht="14.25">
      <c r="B41" s="41"/>
      <c r="C41" s="41"/>
      <c r="D41" s="9" t="s">
        <v>43</v>
      </c>
      <c r="E41" s="10">
        <v>2894543</v>
      </c>
      <c r="F41" s="10">
        <v>2795204</v>
      </c>
      <c r="G41" s="10">
        <f t="shared" si="0"/>
        <v>99339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1469848</v>
      </c>
      <c r="F42" s="10">
        <f>+F43+F44+F45+F46+F47+F48+F49+F50+F51+F52+F53+F54+F55+F56+F57+F58+F59+F60+F61+F62+F63</f>
        <v>1385639</v>
      </c>
      <c r="G42" s="10">
        <f t="shared" si="0"/>
        <v>84209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>
        <v>4229</v>
      </c>
      <c r="F47" s="10">
        <v>1134</v>
      </c>
      <c r="G47" s="10">
        <f t="shared" si="0"/>
        <v>3095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>
        <v>10600</v>
      </c>
      <c r="F49" s="10">
        <v>0</v>
      </c>
      <c r="G49" s="10">
        <f t="shared" si="0"/>
        <v>10600</v>
      </c>
    </row>
    <row r="50" spans="2:7" ht="14.25">
      <c r="B50" s="41"/>
      <c r="C50" s="41"/>
      <c r="D50" s="9" t="s">
        <v>52</v>
      </c>
      <c r="E50" s="10">
        <v>250038</v>
      </c>
      <c r="F50" s="10">
        <v>286237</v>
      </c>
      <c r="G50" s="10">
        <f t="shared" si="0"/>
        <v>-36199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>
        <v>225659</v>
      </c>
      <c r="F54" s="10">
        <v>454192</v>
      </c>
      <c r="G54" s="10">
        <f t="shared" si="0"/>
        <v>-228533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>
        <v>341480</v>
      </c>
      <c r="F56" s="10">
        <v>90656</v>
      </c>
      <c r="G56" s="10">
        <f t="shared" si="0"/>
        <v>250824</v>
      </c>
    </row>
    <row r="57" spans="2:7" ht="14.25">
      <c r="B57" s="41"/>
      <c r="C57" s="41"/>
      <c r="D57" s="9" t="s">
        <v>59</v>
      </c>
      <c r="E57" s="10">
        <v>52490</v>
      </c>
      <c r="F57" s="10">
        <v>49040</v>
      </c>
      <c r="G57" s="10">
        <f t="shared" si="0"/>
        <v>3450</v>
      </c>
    </row>
    <row r="58" spans="2:7" ht="14.25">
      <c r="B58" s="41"/>
      <c r="C58" s="41"/>
      <c r="D58" s="9" t="s">
        <v>60</v>
      </c>
      <c r="E58" s="10">
        <v>1544</v>
      </c>
      <c r="F58" s="10">
        <v>0</v>
      </c>
      <c r="G58" s="10">
        <f t="shared" si="0"/>
        <v>1544</v>
      </c>
    </row>
    <row r="59" spans="2:7" ht="14.25">
      <c r="B59" s="41"/>
      <c r="C59" s="41"/>
      <c r="D59" s="9" t="s">
        <v>61</v>
      </c>
      <c r="E59" s="10">
        <v>104108</v>
      </c>
      <c r="F59" s="10">
        <v>101000</v>
      </c>
      <c r="G59" s="10">
        <f t="shared" si="0"/>
        <v>3108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>
        <v>355858</v>
      </c>
      <c r="F62" s="10">
        <v>282435</v>
      </c>
      <c r="G62" s="10">
        <f t="shared" si="0"/>
        <v>73423</v>
      </c>
    </row>
    <row r="63" spans="2:7" ht="14.25">
      <c r="B63" s="41"/>
      <c r="C63" s="41"/>
      <c r="D63" s="9" t="s">
        <v>65</v>
      </c>
      <c r="E63" s="10">
        <v>123842</v>
      </c>
      <c r="F63" s="10">
        <v>120945</v>
      </c>
      <c r="G63" s="10">
        <f t="shared" si="0"/>
        <v>2897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5747194</v>
      </c>
      <c r="F64" s="10">
        <f>+F65+F66+F67+F68+F69+F70+F71+F72+F73+F74+F75+F76+F77+F78+F79+F80+F81+F82+F83+F84+F85+F86</f>
        <v>5716990</v>
      </c>
      <c r="G64" s="10">
        <f t="shared" si="0"/>
        <v>30204</v>
      </c>
    </row>
    <row r="65" spans="2:7" ht="14.25">
      <c r="B65" s="41"/>
      <c r="C65" s="41"/>
      <c r="D65" s="9" t="s">
        <v>67</v>
      </c>
      <c r="E65" s="10">
        <v>46464</v>
      </c>
      <c r="F65" s="10">
        <v>47674</v>
      </c>
      <c r="G65" s="10">
        <f t="shared" si="0"/>
        <v>-1210</v>
      </c>
    </row>
    <row r="66" spans="2:7" ht="14.25">
      <c r="B66" s="41"/>
      <c r="C66" s="41"/>
      <c r="D66" s="9" t="s">
        <v>68</v>
      </c>
      <c r="E66" s="10">
        <v>1400</v>
      </c>
      <c r="F66" s="10">
        <v>0</v>
      </c>
      <c r="G66" s="10">
        <f t="shared" si="0"/>
        <v>1400</v>
      </c>
    </row>
    <row r="67" spans="2:7" ht="14.25">
      <c r="B67" s="41"/>
      <c r="C67" s="41"/>
      <c r="D67" s="9" t="s">
        <v>69</v>
      </c>
      <c r="E67" s="10">
        <v>57080</v>
      </c>
      <c r="F67" s="10">
        <v>73950</v>
      </c>
      <c r="G67" s="10">
        <f t="shared" si="0"/>
        <v>-16870</v>
      </c>
    </row>
    <row r="68" spans="2:7" ht="14.25">
      <c r="B68" s="41"/>
      <c r="C68" s="41"/>
      <c r="D68" s="9" t="s">
        <v>70</v>
      </c>
      <c r="E68" s="10">
        <v>326062</v>
      </c>
      <c r="F68" s="10">
        <v>379734</v>
      </c>
      <c r="G68" s="10">
        <f t="shared" si="0"/>
        <v>-53672</v>
      </c>
    </row>
    <row r="69" spans="2:7" ht="14.25">
      <c r="B69" s="41"/>
      <c r="C69" s="41"/>
      <c r="D69" s="9" t="s">
        <v>71</v>
      </c>
      <c r="E69" s="10">
        <v>120092</v>
      </c>
      <c r="F69" s="10">
        <v>22664</v>
      </c>
      <c r="G69" s="10">
        <f t="shared" si="0"/>
        <v>97428</v>
      </c>
    </row>
    <row r="70" spans="2:7" ht="14.25">
      <c r="B70" s="41"/>
      <c r="C70" s="41"/>
      <c r="D70" s="9" t="s">
        <v>72</v>
      </c>
      <c r="E70" s="10">
        <v>97200</v>
      </c>
      <c r="F70" s="10">
        <v>101735</v>
      </c>
      <c r="G70" s="10">
        <f t="shared" si="0"/>
        <v>-4535</v>
      </c>
    </row>
    <row r="71" spans="2:7" ht="14.25">
      <c r="B71" s="41"/>
      <c r="C71" s="41"/>
      <c r="D71" s="9" t="s">
        <v>56</v>
      </c>
      <c r="E71" s="10">
        <v>56415</v>
      </c>
      <c r="F71" s="10">
        <v>113548</v>
      </c>
      <c r="G71" s="10">
        <f t="shared" si="0"/>
        <v>-57133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0</v>
      </c>
      <c r="F73" s="10">
        <v>50620</v>
      </c>
      <c r="G73" s="10">
        <f t="shared" si="1"/>
        <v>-50620</v>
      </c>
    </row>
    <row r="74" spans="2:7" ht="14.25">
      <c r="B74" s="41"/>
      <c r="C74" s="41"/>
      <c r="D74" s="9" t="s">
        <v>74</v>
      </c>
      <c r="E74" s="10">
        <v>252541</v>
      </c>
      <c r="F74" s="10">
        <v>251672</v>
      </c>
      <c r="G74" s="10">
        <f t="shared" si="1"/>
        <v>869</v>
      </c>
    </row>
    <row r="75" spans="2:7" ht="14.25">
      <c r="B75" s="41"/>
      <c r="C75" s="41"/>
      <c r="D75" s="9" t="s">
        <v>75</v>
      </c>
      <c r="E75" s="10">
        <v>0</v>
      </c>
      <c r="F75" s="10">
        <v>1112</v>
      </c>
      <c r="G75" s="10">
        <f t="shared" si="1"/>
        <v>-1112</v>
      </c>
    </row>
    <row r="76" spans="2:7" ht="14.25">
      <c r="B76" s="41"/>
      <c r="C76" s="41"/>
      <c r="D76" s="9" t="s">
        <v>76</v>
      </c>
      <c r="E76" s="10"/>
      <c r="F76" s="10"/>
      <c r="G76" s="10">
        <f t="shared" si="1"/>
        <v>0</v>
      </c>
    </row>
    <row r="77" spans="2:7" ht="14.25">
      <c r="B77" s="41"/>
      <c r="C77" s="41"/>
      <c r="D77" s="9" t="s">
        <v>77</v>
      </c>
      <c r="E77" s="10">
        <v>99360</v>
      </c>
      <c r="F77" s="10">
        <v>100620</v>
      </c>
      <c r="G77" s="10">
        <f t="shared" si="1"/>
        <v>-1260</v>
      </c>
    </row>
    <row r="78" spans="2:7" ht="14.25">
      <c r="B78" s="41"/>
      <c r="C78" s="41"/>
      <c r="D78" s="9" t="s">
        <v>78</v>
      </c>
      <c r="E78" s="10">
        <v>5153</v>
      </c>
      <c r="F78" s="10">
        <v>5297</v>
      </c>
      <c r="G78" s="10">
        <f t="shared" si="1"/>
        <v>-144</v>
      </c>
    </row>
    <row r="79" spans="2:7" ht="14.25">
      <c r="B79" s="41"/>
      <c r="C79" s="41"/>
      <c r="D79" s="9" t="s">
        <v>59</v>
      </c>
      <c r="E79" s="10">
        <v>183561</v>
      </c>
      <c r="F79" s="10">
        <v>159094</v>
      </c>
      <c r="G79" s="10">
        <f t="shared" si="1"/>
        <v>24467</v>
      </c>
    </row>
    <row r="80" spans="2:7" ht="14.25">
      <c r="B80" s="41"/>
      <c r="C80" s="41"/>
      <c r="D80" s="9" t="s">
        <v>60</v>
      </c>
      <c r="E80" s="10">
        <v>231426</v>
      </c>
      <c r="F80" s="10">
        <v>135320</v>
      </c>
      <c r="G80" s="10">
        <f t="shared" si="1"/>
        <v>96106</v>
      </c>
    </row>
    <row r="81" spans="2:7" ht="14.25">
      <c r="B81" s="41"/>
      <c r="C81" s="41"/>
      <c r="D81" s="9" t="s">
        <v>79</v>
      </c>
      <c r="E81" s="10">
        <v>3906000</v>
      </c>
      <c r="F81" s="10">
        <v>3906000</v>
      </c>
      <c r="G81" s="10">
        <f t="shared" si="1"/>
        <v>0</v>
      </c>
    </row>
    <row r="82" spans="2:7" ht="14.25">
      <c r="B82" s="41"/>
      <c r="C82" s="41"/>
      <c r="D82" s="9" t="s">
        <v>80</v>
      </c>
      <c r="E82" s="10">
        <v>245379</v>
      </c>
      <c r="F82" s="10">
        <v>227264</v>
      </c>
      <c r="G82" s="10">
        <f t="shared" si="1"/>
        <v>18115</v>
      </c>
    </row>
    <row r="83" spans="2:7" ht="14.25">
      <c r="B83" s="41"/>
      <c r="C83" s="41"/>
      <c r="D83" s="9" t="s">
        <v>81</v>
      </c>
      <c r="E83" s="10">
        <v>0</v>
      </c>
      <c r="F83" s="10">
        <v>9450</v>
      </c>
      <c r="G83" s="10">
        <f t="shared" si="1"/>
        <v>-9450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88100</v>
      </c>
      <c r="F85" s="10">
        <v>100000</v>
      </c>
      <c r="G85" s="10">
        <f t="shared" si="1"/>
        <v>-11900</v>
      </c>
    </row>
    <row r="86" spans="2:7" ht="14.25">
      <c r="B86" s="41"/>
      <c r="C86" s="41"/>
      <c r="D86" s="9" t="s">
        <v>65</v>
      </c>
      <c r="E86" s="10">
        <v>30961</v>
      </c>
      <c r="F86" s="10">
        <v>31236</v>
      </c>
      <c r="G86" s="10">
        <f t="shared" si="1"/>
        <v>-275</v>
      </c>
    </row>
    <row r="87" spans="2:7" ht="14.25">
      <c r="B87" s="41"/>
      <c r="C87" s="41"/>
      <c r="D87" s="9" t="s">
        <v>84</v>
      </c>
      <c r="E87" s="10">
        <f>+E88+E93</f>
        <v>7384528</v>
      </c>
      <c r="F87" s="10">
        <f>+F88+F93</f>
        <v>6641658</v>
      </c>
      <c r="G87" s="10">
        <f t="shared" si="1"/>
        <v>742870</v>
      </c>
    </row>
    <row r="88" spans="2:7" ht="14.25">
      <c r="B88" s="41"/>
      <c r="C88" s="41"/>
      <c r="D88" s="9" t="s">
        <v>85</v>
      </c>
      <c r="E88" s="10">
        <f>+E89+E90+E91-E92</f>
        <v>7384528</v>
      </c>
      <c r="F88" s="10">
        <f>+F89+F90+F91-F92</f>
        <v>6641658</v>
      </c>
      <c r="G88" s="10">
        <f t="shared" si="1"/>
        <v>742870</v>
      </c>
    </row>
    <row r="89" spans="2:7" ht="14.25">
      <c r="B89" s="41"/>
      <c r="C89" s="41"/>
      <c r="D89" s="9" t="s">
        <v>86</v>
      </c>
      <c r="E89" s="10">
        <v>436457</v>
      </c>
      <c r="F89" s="10">
        <v>359961</v>
      </c>
      <c r="G89" s="10">
        <f t="shared" si="1"/>
        <v>76496</v>
      </c>
    </row>
    <row r="90" spans="2:7" ht="14.25">
      <c r="B90" s="41"/>
      <c r="C90" s="41"/>
      <c r="D90" s="9" t="s">
        <v>87</v>
      </c>
      <c r="E90" s="10">
        <v>7348730</v>
      </c>
      <c r="F90" s="10">
        <v>6718154</v>
      </c>
      <c r="G90" s="10">
        <f t="shared" si="1"/>
        <v>630576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>
        <v>400659</v>
      </c>
      <c r="F92" s="10">
        <v>436457</v>
      </c>
      <c r="G92" s="10">
        <f t="shared" si="1"/>
        <v>-35798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596159</v>
      </c>
      <c r="F95" s="10">
        <v>849558</v>
      </c>
      <c r="G95" s="10">
        <f t="shared" si="1"/>
        <v>-253399</v>
      </c>
    </row>
    <row r="96" spans="2:7" ht="14.25">
      <c r="B96" s="41"/>
      <c r="C96" s="41"/>
      <c r="D96" s="9" t="s">
        <v>93</v>
      </c>
      <c r="E96" s="10">
        <v>-95910</v>
      </c>
      <c r="F96" s="10">
        <v>-256327</v>
      </c>
      <c r="G96" s="10">
        <f t="shared" si="1"/>
        <v>160417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38737986</v>
      </c>
      <c r="F100" s="12">
        <f>+F34+F42+F64+F87+F94+F95+F96+F97+F98+F99</f>
        <v>37353185</v>
      </c>
      <c r="G100" s="12">
        <f t="shared" si="1"/>
        <v>1384801</v>
      </c>
    </row>
    <row r="101" spans="2:7" ht="14.25">
      <c r="B101" s="42"/>
      <c r="C101" s="13" t="s">
        <v>98</v>
      </c>
      <c r="D101" s="14"/>
      <c r="E101" s="15">
        <f xml:space="preserve"> +E33 - E100</f>
        <v>3667210</v>
      </c>
      <c r="F101" s="15">
        <f xml:space="preserve"> +F33 - F100</f>
        <v>-74548</v>
      </c>
      <c r="G101" s="15">
        <f t="shared" si="1"/>
        <v>3741758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387</v>
      </c>
      <c r="F103" s="10">
        <v>492</v>
      </c>
      <c r="G103" s="10">
        <f t="shared" si="1"/>
        <v>-105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0</v>
      </c>
      <c r="F108" s="10">
        <f>+F109+F110+F111+F112</f>
        <v>10000</v>
      </c>
      <c r="G108" s="10">
        <f t="shared" si="1"/>
        <v>-10000</v>
      </c>
    </row>
    <row r="109" spans="2:7" ht="14.25">
      <c r="B109" s="41"/>
      <c r="C109" s="41"/>
      <c r="D109" s="9" t="s">
        <v>107</v>
      </c>
      <c r="E109" s="10">
        <v>0</v>
      </c>
      <c r="F109" s="10">
        <v>10000</v>
      </c>
      <c r="G109" s="10">
        <f t="shared" si="1"/>
        <v>-10000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/>
      <c r="F112" s="10"/>
      <c r="G112" s="10">
        <f t="shared" si="1"/>
        <v>0</v>
      </c>
    </row>
    <row r="113" spans="2:7" ht="14.25">
      <c r="B113" s="41"/>
      <c r="C113" s="42"/>
      <c r="D113" s="11" t="s">
        <v>111</v>
      </c>
      <c r="E113" s="12">
        <f>+E102+E103+E104+E105+E106+E107+E108</f>
        <v>387</v>
      </c>
      <c r="F113" s="12">
        <f>+F102+F103+F104+F105+F106+F107+F108</f>
        <v>10492</v>
      </c>
      <c r="G113" s="12">
        <f t="shared" si="1"/>
        <v>-10105</v>
      </c>
    </row>
    <row r="114" spans="2:7" ht="14.25">
      <c r="B114" s="41"/>
      <c r="C114" s="40" t="s">
        <v>35</v>
      </c>
      <c r="D114" s="9" t="s">
        <v>112</v>
      </c>
      <c r="E114" s="10"/>
      <c r="F114" s="10"/>
      <c r="G114" s="10">
        <f t="shared" si="1"/>
        <v>0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0</v>
      </c>
      <c r="F123" s="12">
        <f>+F114+F115+F116+F117+F118+F119</f>
        <v>0</v>
      </c>
      <c r="G123" s="12">
        <f t="shared" si="1"/>
        <v>0</v>
      </c>
    </row>
    <row r="124" spans="2:7" ht="14.25">
      <c r="B124" s="42"/>
      <c r="C124" s="13" t="s">
        <v>122</v>
      </c>
      <c r="D124" s="16"/>
      <c r="E124" s="17">
        <f xml:space="preserve"> +E113 - E123</f>
        <v>387</v>
      </c>
      <c r="F124" s="17">
        <f xml:space="preserve"> +F113 - F123</f>
        <v>10492</v>
      </c>
      <c r="G124" s="17">
        <f t="shared" si="1"/>
        <v>-10105</v>
      </c>
    </row>
    <row r="125" spans="2:7" ht="14.25">
      <c r="B125" s="13" t="s">
        <v>123</v>
      </c>
      <c r="C125" s="18"/>
      <c r="D125" s="14"/>
      <c r="E125" s="15">
        <f xml:space="preserve"> +E101 +E124</f>
        <v>3667597</v>
      </c>
      <c r="F125" s="15">
        <f xml:space="preserve"> +F101 +F124</f>
        <v>-64056</v>
      </c>
      <c r="G125" s="15">
        <f t="shared" si="1"/>
        <v>3731653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0</v>
      </c>
      <c r="F126" s="10">
        <f>+F127+F128+F129</f>
        <v>0</v>
      </c>
      <c r="G126" s="10">
        <f t="shared" si="1"/>
        <v>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/>
      <c r="F129" s="10"/>
      <c r="G129" s="10">
        <f t="shared" si="1"/>
        <v>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/>
      <c r="F143" s="10"/>
      <c r="G143" s="10">
        <f t="shared" si="2"/>
        <v>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0</v>
      </c>
      <c r="F149" s="12">
        <f>+F126+F130+F133+F134+F139+F142+F143+F144+F145+F146</f>
        <v>0</v>
      </c>
      <c r="G149" s="12">
        <f t="shared" si="2"/>
        <v>0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0</v>
      </c>
      <c r="F152" s="10">
        <f>+F153+F154+F155+F156</f>
        <v>1</v>
      </c>
      <c r="G152" s="10">
        <f t="shared" si="2"/>
        <v>-1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/>
      <c r="F154" s="10"/>
      <c r="G154" s="10">
        <f t="shared" si="2"/>
        <v>0</v>
      </c>
    </row>
    <row r="155" spans="2:7" ht="14.25">
      <c r="B155" s="41"/>
      <c r="C155" s="41"/>
      <c r="D155" s="9" t="s">
        <v>154</v>
      </c>
      <c r="E155" s="10">
        <v>0</v>
      </c>
      <c r="F155" s="10">
        <v>1</v>
      </c>
      <c r="G155" s="10">
        <f t="shared" si="2"/>
        <v>-1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/>
      <c r="F158" s="10"/>
      <c r="G158" s="10">
        <f t="shared" si="2"/>
        <v>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>
        <v>4882000</v>
      </c>
      <c r="F161" s="10">
        <v>4149000</v>
      </c>
      <c r="G161" s="10">
        <f t="shared" si="2"/>
        <v>733000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4882000</v>
      </c>
      <c r="F165" s="12">
        <f>+F150+F151+F152+F157+F158+F159+F160+F161+F162+F163+F164</f>
        <v>4149001</v>
      </c>
      <c r="G165" s="12">
        <f t="shared" si="2"/>
        <v>732999</v>
      </c>
    </row>
    <row r="166" spans="2:7" ht="14.25">
      <c r="B166" s="42"/>
      <c r="C166" s="19" t="s">
        <v>165</v>
      </c>
      <c r="D166" s="20"/>
      <c r="E166" s="21">
        <f xml:space="preserve"> +E149 - E165</f>
        <v>-4882000</v>
      </c>
      <c r="F166" s="21">
        <f xml:space="preserve"> +F149 - F165</f>
        <v>-4149001</v>
      </c>
      <c r="G166" s="21">
        <f t="shared" si="2"/>
        <v>-732999</v>
      </c>
    </row>
    <row r="167" spans="2:7" ht="14.25">
      <c r="B167" s="13" t="s">
        <v>166</v>
      </c>
      <c r="C167" s="22"/>
      <c r="D167" s="23"/>
      <c r="E167" s="24">
        <f xml:space="preserve"> +E125 +E166</f>
        <v>-1214403</v>
      </c>
      <c r="F167" s="24">
        <f xml:space="preserve"> +F125 +F166</f>
        <v>-4213057</v>
      </c>
      <c r="G167" s="24">
        <f t="shared" si="2"/>
        <v>2998654</v>
      </c>
    </row>
    <row r="168" spans="2:7" ht="14.25">
      <c r="B168" s="37" t="s">
        <v>167</v>
      </c>
      <c r="C168" s="22" t="s">
        <v>168</v>
      </c>
      <c r="D168" s="23"/>
      <c r="E168" s="24">
        <v>11428005</v>
      </c>
      <c r="F168" s="24">
        <v>12405662</v>
      </c>
      <c r="G168" s="24">
        <f t="shared" si="2"/>
        <v>-977657</v>
      </c>
    </row>
    <row r="169" spans="2:7" ht="14.25">
      <c r="B169" s="38"/>
      <c r="C169" s="22" t="s">
        <v>169</v>
      </c>
      <c r="D169" s="23"/>
      <c r="E169" s="24">
        <f xml:space="preserve"> +E167 +E168</f>
        <v>10213602</v>
      </c>
      <c r="F169" s="24">
        <f xml:space="preserve"> +F167 +F168</f>
        <v>8192605</v>
      </c>
      <c r="G169" s="24">
        <f t="shared" si="2"/>
        <v>2020997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300000</v>
      </c>
      <c r="F171" s="24">
        <f>+F172+F173+F174</f>
        <v>3500000</v>
      </c>
      <c r="G171" s="24">
        <f t="shared" si="2"/>
        <v>-3200000</v>
      </c>
    </row>
    <row r="172" spans="2:7" ht="14.25">
      <c r="B172" s="38"/>
      <c r="C172" s="25" t="s">
        <v>172</v>
      </c>
      <c r="D172" s="20"/>
      <c r="E172" s="21">
        <v>300000</v>
      </c>
      <c r="F172" s="21">
        <v>0</v>
      </c>
      <c r="G172" s="21">
        <f t="shared" si="2"/>
        <v>300000</v>
      </c>
    </row>
    <row r="173" spans="2:7" ht="14.25">
      <c r="B173" s="38"/>
      <c r="C173" s="25" t="s">
        <v>173</v>
      </c>
      <c r="D173" s="20"/>
      <c r="E173" s="21">
        <v>0</v>
      </c>
      <c r="F173" s="21">
        <v>0</v>
      </c>
      <c r="G173" s="21">
        <f t="shared" si="2"/>
        <v>0</v>
      </c>
    </row>
    <row r="174" spans="2:7" ht="14.25">
      <c r="B174" s="38"/>
      <c r="C174" s="25" t="s">
        <v>174</v>
      </c>
      <c r="D174" s="20"/>
      <c r="E174" s="21">
        <v>0</v>
      </c>
      <c r="F174" s="21">
        <v>3500000</v>
      </c>
      <c r="G174" s="21">
        <f t="shared" si="2"/>
        <v>-3500000</v>
      </c>
    </row>
    <row r="175" spans="2:7" ht="14.25">
      <c r="B175" s="38"/>
      <c r="C175" s="22" t="s">
        <v>175</v>
      </c>
      <c r="D175" s="23"/>
      <c r="E175" s="24">
        <f>+E176+E177+E178</f>
        <v>250000</v>
      </c>
      <c r="F175" s="24">
        <f>+F176+F177+F178</f>
        <v>264600</v>
      </c>
      <c r="G175" s="24">
        <f t="shared" si="2"/>
        <v>-14600</v>
      </c>
    </row>
    <row r="176" spans="2:7" ht="14.25">
      <c r="B176" s="38"/>
      <c r="C176" s="25" t="s">
        <v>176</v>
      </c>
      <c r="D176" s="20"/>
      <c r="E176" s="21">
        <v>250000</v>
      </c>
      <c r="F176" s="21">
        <v>264600</v>
      </c>
      <c r="G176" s="21">
        <f t="shared" si="2"/>
        <v>-14600</v>
      </c>
    </row>
    <row r="177" spans="2:7" ht="14.25">
      <c r="B177" s="38"/>
      <c r="C177" s="25" t="s">
        <v>177</v>
      </c>
      <c r="D177" s="20"/>
      <c r="E177" s="21">
        <v>0</v>
      </c>
      <c r="F177" s="21">
        <v>0</v>
      </c>
      <c r="G177" s="21">
        <f t="shared" si="2"/>
        <v>0</v>
      </c>
    </row>
    <row r="178" spans="2:7" ht="14.25">
      <c r="B178" s="38"/>
      <c r="C178" s="25" t="s">
        <v>178</v>
      </c>
      <c r="D178" s="20"/>
      <c r="E178" s="21">
        <v>0</v>
      </c>
      <c r="F178" s="21">
        <v>0</v>
      </c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10263602</v>
      </c>
      <c r="F179" s="24">
        <f xml:space="preserve"> +F169 +F170 +F171 - F175</f>
        <v>11428005</v>
      </c>
      <c r="G179" s="24">
        <f t="shared" si="2"/>
        <v>-1164403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9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49" t="s">
        <v>228</v>
      </c>
      <c r="C1" s="26"/>
      <c r="D1" s="26"/>
      <c r="E1" s="2"/>
      <c r="F1" s="2"/>
      <c r="G1" s="3" t="s">
        <v>0</v>
      </c>
    </row>
    <row r="2" spans="2:7" ht="21">
      <c r="B2" s="43" t="s">
        <v>223</v>
      </c>
      <c r="C2" s="43"/>
      <c r="D2" s="43"/>
      <c r="E2" s="43"/>
      <c r="F2" s="43"/>
      <c r="G2" s="43"/>
    </row>
    <row r="3" spans="2:7" ht="21">
      <c r="B3" s="44" t="s">
        <v>219</v>
      </c>
      <c r="C3" s="44"/>
      <c r="D3" s="44"/>
      <c r="E3" s="44"/>
      <c r="F3" s="44"/>
      <c r="G3" s="44"/>
    </row>
    <row r="4" spans="2:7" ht="15.75">
      <c r="B4" s="5"/>
      <c r="C4" s="5"/>
      <c r="D4" s="5"/>
      <c r="E4" s="5"/>
      <c r="F4" s="2"/>
      <c r="G4" s="5" t="s">
        <v>2</v>
      </c>
    </row>
    <row r="5" spans="2:7" ht="14.25">
      <c r="B5" s="45" t="s">
        <v>3</v>
      </c>
      <c r="C5" s="45"/>
      <c r="D5" s="45"/>
      <c r="E5" s="27" t="s">
        <v>4</v>
      </c>
      <c r="F5" s="27" t="s">
        <v>5</v>
      </c>
      <c r="G5" s="27" t="s">
        <v>6</v>
      </c>
    </row>
    <row r="6" spans="2:7" ht="14.25">
      <c r="B6" s="40" t="s">
        <v>7</v>
      </c>
      <c r="C6" s="40" t="s">
        <v>8</v>
      </c>
      <c r="D6" s="7" t="s">
        <v>9</v>
      </c>
      <c r="E6" s="8">
        <f>+E7</f>
        <v>4381355</v>
      </c>
      <c r="F6" s="8">
        <f>+F7</f>
        <v>4348304</v>
      </c>
      <c r="G6" s="8">
        <f>E6-F6</f>
        <v>33051</v>
      </c>
    </row>
    <row r="7" spans="2:7" ht="14.25">
      <c r="B7" s="41"/>
      <c r="C7" s="41"/>
      <c r="D7" s="9" t="s">
        <v>10</v>
      </c>
      <c r="E7" s="10">
        <f>+E8</f>
        <v>4381355</v>
      </c>
      <c r="F7" s="10">
        <f>+F8</f>
        <v>4348304</v>
      </c>
      <c r="G7" s="10">
        <f t="shared" ref="G7:G71" si="0">E7-F7</f>
        <v>33051</v>
      </c>
    </row>
    <row r="8" spans="2:7" ht="14.25">
      <c r="B8" s="41"/>
      <c r="C8" s="41"/>
      <c r="D8" s="9" t="s">
        <v>11</v>
      </c>
      <c r="E8" s="10">
        <v>4381355</v>
      </c>
      <c r="F8" s="10">
        <v>4348304</v>
      </c>
      <c r="G8" s="10">
        <f t="shared" si="0"/>
        <v>33051</v>
      </c>
    </row>
    <row r="9" spans="2:7" ht="14.25">
      <c r="B9" s="41"/>
      <c r="C9" s="41"/>
      <c r="D9" s="9" t="s">
        <v>12</v>
      </c>
      <c r="E9" s="10">
        <f>+E10+E19+E20+E24+E25+E30</f>
        <v>19829250</v>
      </c>
      <c r="F9" s="10">
        <f>+F10+F19+F20+F24+F25+F30</f>
        <v>22528437</v>
      </c>
      <c r="G9" s="10">
        <f t="shared" si="0"/>
        <v>-2699187</v>
      </c>
    </row>
    <row r="10" spans="2:7" ht="14.25">
      <c r="B10" s="41"/>
      <c r="C10" s="41"/>
      <c r="D10" s="9" t="s">
        <v>13</v>
      </c>
      <c r="E10" s="10">
        <f>+E11+E12+E13+E14+E15+E16+E17+E18</f>
        <v>19808450</v>
      </c>
      <c r="F10" s="10">
        <f>+F11+F12+F13+F14+F15+F16+F17+F18</f>
        <v>22517937</v>
      </c>
      <c r="G10" s="10">
        <f t="shared" si="0"/>
        <v>-2709487</v>
      </c>
    </row>
    <row r="11" spans="2:7" ht="14.25">
      <c r="B11" s="41"/>
      <c r="C11" s="41"/>
      <c r="D11" s="9" t="s">
        <v>14</v>
      </c>
      <c r="E11" s="10"/>
      <c r="F11" s="10"/>
      <c r="G11" s="10">
        <f t="shared" si="0"/>
        <v>0</v>
      </c>
    </row>
    <row r="12" spans="2:7" ht="14.25">
      <c r="B12" s="41"/>
      <c r="C12" s="41"/>
      <c r="D12" s="9" t="s">
        <v>15</v>
      </c>
      <c r="E12" s="10"/>
      <c r="F12" s="10"/>
      <c r="G12" s="10">
        <f t="shared" si="0"/>
        <v>0</v>
      </c>
    </row>
    <row r="13" spans="2:7" ht="14.25">
      <c r="B13" s="41"/>
      <c r="C13" s="41"/>
      <c r="D13" s="9" t="s">
        <v>16</v>
      </c>
      <c r="E13" s="10">
        <v>19808450</v>
      </c>
      <c r="F13" s="10">
        <v>22517937</v>
      </c>
      <c r="G13" s="10">
        <f t="shared" si="0"/>
        <v>-2709487</v>
      </c>
    </row>
    <row r="14" spans="2:7" ht="14.25">
      <c r="B14" s="41"/>
      <c r="C14" s="41"/>
      <c r="D14" s="9" t="s">
        <v>17</v>
      </c>
      <c r="E14" s="10"/>
      <c r="F14" s="10"/>
      <c r="G14" s="10">
        <f t="shared" si="0"/>
        <v>0</v>
      </c>
    </row>
    <row r="15" spans="2:7" ht="14.25">
      <c r="B15" s="41"/>
      <c r="C15" s="41"/>
      <c r="D15" s="9" t="s">
        <v>18</v>
      </c>
      <c r="E15" s="10"/>
      <c r="F15" s="10"/>
      <c r="G15" s="10">
        <f t="shared" si="0"/>
        <v>0</v>
      </c>
    </row>
    <row r="16" spans="2:7" ht="14.25">
      <c r="B16" s="41"/>
      <c r="C16" s="41"/>
      <c r="D16" s="9" t="s">
        <v>19</v>
      </c>
      <c r="E16" s="10"/>
      <c r="F16" s="10"/>
      <c r="G16" s="10">
        <f t="shared" si="0"/>
        <v>0</v>
      </c>
    </row>
    <row r="17" spans="2:7" ht="14.25">
      <c r="B17" s="41"/>
      <c r="C17" s="41"/>
      <c r="D17" s="9" t="s">
        <v>20</v>
      </c>
      <c r="E17" s="10"/>
      <c r="F17" s="10"/>
      <c r="G17" s="10">
        <f t="shared" si="0"/>
        <v>0</v>
      </c>
    </row>
    <row r="18" spans="2:7" ht="14.25">
      <c r="B18" s="41"/>
      <c r="C18" s="41"/>
      <c r="D18" s="9" t="s">
        <v>21</v>
      </c>
      <c r="E18" s="10"/>
      <c r="F18" s="10"/>
      <c r="G18" s="10">
        <f t="shared" si="0"/>
        <v>0</v>
      </c>
    </row>
    <row r="19" spans="2:7" ht="14.25">
      <c r="B19" s="41"/>
      <c r="C19" s="41"/>
      <c r="D19" s="9" t="s">
        <v>22</v>
      </c>
      <c r="E19" s="10">
        <v>10800</v>
      </c>
      <c r="F19" s="10">
        <v>0</v>
      </c>
      <c r="G19" s="10">
        <f t="shared" si="0"/>
        <v>10800</v>
      </c>
    </row>
    <row r="20" spans="2:7" ht="14.25">
      <c r="B20" s="41"/>
      <c r="C20" s="41"/>
      <c r="D20" s="9" t="s">
        <v>23</v>
      </c>
      <c r="E20" s="10">
        <f>+E21+E22+E23</f>
        <v>0</v>
      </c>
      <c r="F20" s="10">
        <f>+F21+F22+F23</f>
        <v>0</v>
      </c>
      <c r="G20" s="10">
        <f t="shared" si="0"/>
        <v>0</v>
      </c>
    </row>
    <row r="21" spans="2:7" ht="14.25">
      <c r="B21" s="41"/>
      <c r="C21" s="41"/>
      <c r="D21" s="9" t="s">
        <v>24</v>
      </c>
      <c r="E21" s="10"/>
      <c r="F21" s="10"/>
      <c r="G21" s="10">
        <f t="shared" si="0"/>
        <v>0</v>
      </c>
    </row>
    <row r="22" spans="2:7" ht="14.25">
      <c r="B22" s="41"/>
      <c r="C22" s="41"/>
      <c r="D22" s="9" t="s">
        <v>25</v>
      </c>
      <c r="E22" s="10"/>
      <c r="F22" s="10"/>
      <c r="G22" s="10">
        <f t="shared" si="0"/>
        <v>0</v>
      </c>
    </row>
    <row r="23" spans="2:7" ht="14.25">
      <c r="B23" s="41"/>
      <c r="C23" s="41"/>
      <c r="D23" s="9" t="s">
        <v>26</v>
      </c>
      <c r="E23" s="10"/>
      <c r="F23" s="10"/>
      <c r="G23" s="10">
        <f t="shared" si="0"/>
        <v>0</v>
      </c>
    </row>
    <row r="24" spans="2:7" ht="14.25">
      <c r="B24" s="41"/>
      <c r="C24" s="41"/>
      <c r="D24" s="9" t="s">
        <v>27</v>
      </c>
      <c r="E24" s="10"/>
      <c r="F24" s="10"/>
      <c r="G24" s="10">
        <f t="shared" si="0"/>
        <v>0</v>
      </c>
    </row>
    <row r="25" spans="2:7" ht="14.25">
      <c r="B25" s="41"/>
      <c r="C25" s="41"/>
      <c r="D25" s="9" t="s">
        <v>28</v>
      </c>
      <c r="E25" s="10">
        <f>+E26+E27+E28+E29</f>
        <v>10000</v>
      </c>
      <c r="F25" s="10">
        <f>+F26+F27+F28+F29</f>
        <v>10500</v>
      </c>
      <c r="G25" s="10">
        <f t="shared" si="0"/>
        <v>-500</v>
      </c>
    </row>
    <row r="26" spans="2:7" ht="14.25">
      <c r="B26" s="41"/>
      <c r="C26" s="41"/>
      <c r="D26" s="9" t="s">
        <v>221</v>
      </c>
      <c r="E26" s="10"/>
      <c r="F26" s="10"/>
      <c r="G26" s="10">
        <f t="shared" si="0"/>
        <v>0</v>
      </c>
    </row>
    <row r="27" spans="2:7" ht="14.25">
      <c r="B27" s="41"/>
      <c r="C27" s="41"/>
      <c r="D27" s="9" t="s">
        <v>222</v>
      </c>
      <c r="E27" s="10">
        <v>10000</v>
      </c>
      <c r="F27" s="10">
        <v>10500</v>
      </c>
      <c r="G27" s="10">
        <f t="shared" si="0"/>
        <v>-500</v>
      </c>
    </row>
    <row r="28" spans="2:7" ht="14.25">
      <c r="B28" s="41"/>
      <c r="C28" s="41"/>
      <c r="D28" s="9" t="s">
        <v>29</v>
      </c>
      <c r="E28" s="10"/>
      <c r="F28" s="10"/>
      <c r="G28" s="10">
        <f t="shared" si="0"/>
        <v>0</v>
      </c>
    </row>
    <row r="29" spans="2:7" ht="14.25">
      <c r="B29" s="41"/>
      <c r="C29" s="41"/>
      <c r="D29" s="9" t="s">
        <v>30</v>
      </c>
      <c r="E29" s="10"/>
      <c r="F29" s="10"/>
      <c r="G29" s="10">
        <f t="shared" si="0"/>
        <v>0</v>
      </c>
    </row>
    <row r="30" spans="2:7" ht="14.25">
      <c r="B30" s="41"/>
      <c r="C30" s="41"/>
      <c r="D30" s="9" t="s">
        <v>31</v>
      </c>
      <c r="E30" s="10"/>
      <c r="F30" s="10"/>
      <c r="G30" s="10">
        <f t="shared" si="0"/>
        <v>0</v>
      </c>
    </row>
    <row r="31" spans="2:7" ht="14.25">
      <c r="B31" s="41"/>
      <c r="C31" s="41"/>
      <c r="D31" s="9" t="s">
        <v>32</v>
      </c>
      <c r="E31" s="10">
        <v>50000</v>
      </c>
      <c r="F31" s="10">
        <v>50000</v>
      </c>
      <c r="G31" s="10">
        <f t="shared" si="0"/>
        <v>0</v>
      </c>
    </row>
    <row r="32" spans="2:7" ht="14.25">
      <c r="B32" s="41"/>
      <c r="C32" s="41"/>
      <c r="D32" s="9" t="s">
        <v>33</v>
      </c>
      <c r="E32" s="10"/>
      <c r="F32" s="10"/>
      <c r="G32" s="10">
        <f t="shared" si="0"/>
        <v>0</v>
      </c>
    </row>
    <row r="33" spans="2:7" ht="14.25">
      <c r="B33" s="41"/>
      <c r="C33" s="42"/>
      <c r="D33" s="11" t="s">
        <v>34</v>
      </c>
      <c r="E33" s="12">
        <f>+E6+E9+E31+E32</f>
        <v>24260605</v>
      </c>
      <c r="F33" s="12">
        <f>+F6+F9+F31+F32</f>
        <v>26926741</v>
      </c>
      <c r="G33" s="12">
        <f t="shared" si="0"/>
        <v>-2666136</v>
      </c>
    </row>
    <row r="34" spans="2:7" ht="14.25">
      <c r="B34" s="41"/>
      <c r="C34" s="40" t="s">
        <v>35</v>
      </c>
      <c r="D34" s="9" t="s">
        <v>36</v>
      </c>
      <c r="E34" s="10">
        <f>+E35+E36+E37+E38+E39+E40+E41</f>
        <v>16089334</v>
      </c>
      <c r="F34" s="10">
        <f>+F35+F36+F37+F38+F39+F40+F41</f>
        <v>14942950</v>
      </c>
      <c r="G34" s="10">
        <f t="shared" si="0"/>
        <v>1146384</v>
      </c>
    </row>
    <row r="35" spans="2:7" ht="14.25">
      <c r="B35" s="41"/>
      <c r="C35" s="41"/>
      <c r="D35" s="9" t="s">
        <v>37</v>
      </c>
      <c r="E35" s="10"/>
      <c r="F35" s="10"/>
      <c r="G35" s="10">
        <f t="shared" si="0"/>
        <v>0</v>
      </c>
    </row>
    <row r="36" spans="2:7" ht="14.25">
      <c r="B36" s="41"/>
      <c r="C36" s="41"/>
      <c r="D36" s="9" t="s">
        <v>38</v>
      </c>
      <c r="E36" s="10">
        <v>9466588</v>
      </c>
      <c r="F36" s="10">
        <v>8820721</v>
      </c>
      <c r="G36" s="10">
        <f t="shared" si="0"/>
        <v>645867</v>
      </c>
    </row>
    <row r="37" spans="2:7" ht="14.25">
      <c r="B37" s="41"/>
      <c r="C37" s="41"/>
      <c r="D37" s="9" t="s">
        <v>39</v>
      </c>
      <c r="E37" s="10">
        <v>1450600</v>
      </c>
      <c r="F37" s="10">
        <v>1271100</v>
      </c>
      <c r="G37" s="10">
        <f t="shared" si="0"/>
        <v>179500</v>
      </c>
    </row>
    <row r="38" spans="2:7" ht="14.25">
      <c r="B38" s="41"/>
      <c r="C38" s="41"/>
      <c r="D38" s="9" t="s">
        <v>40</v>
      </c>
      <c r="E38" s="10">
        <v>996400</v>
      </c>
      <c r="F38" s="10">
        <v>898700</v>
      </c>
      <c r="G38" s="10">
        <f t="shared" si="0"/>
        <v>97700</v>
      </c>
    </row>
    <row r="39" spans="2:7" ht="14.25">
      <c r="B39" s="41"/>
      <c r="C39" s="41"/>
      <c r="D39" s="9" t="s">
        <v>41</v>
      </c>
      <c r="E39" s="10">
        <v>2359414</v>
      </c>
      <c r="F39" s="10">
        <v>2165318</v>
      </c>
      <c r="G39" s="10">
        <f t="shared" si="0"/>
        <v>194096</v>
      </c>
    </row>
    <row r="40" spans="2:7" ht="14.25">
      <c r="B40" s="41"/>
      <c r="C40" s="41"/>
      <c r="D40" s="9" t="s">
        <v>42</v>
      </c>
      <c r="E40" s="10">
        <v>133500</v>
      </c>
      <c r="F40" s="10">
        <v>222500</v>
      </c>
      <c r="G40" s="10">
        <f t="shared" si="0"/>
        <v>-89000</v>
      </c>
    </row>
    <row r="41" spans="2:7" ht="14.25">
      <c r="B41" s="41"/>
      <c r="C41" s="41"/>
      <c r="D41" s="9" t="s">
        <v>43</v>
      </c>
      <c r="E41" s="10">
        <v>1682832</v>
      </c>
      <c r="F41" s="10">
        <v>1564611</v>
      </c>
      <c r="G41" s="10">
        <f t="shared" si="0"/>
        <v>118221</v>
      </c>
    </row>
    <row r="42" spans="2:7" ht="14.25">
      <c r="B42" s="41"/>
      <c r="C42" s="41"/>
      <c r="D42" s="9" t="s">
        <v>44</v>
      </c>
      <c r="E42" s="10">
        <f>+E43+E44+E45+E46+E47+E48+E49+E50+E51+E52+E53+E54+E55+E56+E57+E58+E59+E60+E61+E62+E63</f>
        <v>904365</v>
      </c>
      <c r="F42" s="10">
        <f>+F43+F44+F45+F46+F47+F48+F49+F50+F51+F52+F53+F54+F55+F56+F57+F58+F59+F60+F61+F62+F63</f>
        <v>1025989</v>
      </c>
      <c r="G42" s="10">
        <f t="shared" si="0"/>
        <v>-121624</v>
      </c>
    </row>
    <row r="43" spans="2:7" ht="14.25">
      <c r="B43" s="41"/>
      <c r="C43" s="41"/>
      <c r="D43" s="9" t="s">
        <v>45</v>
      </c>
      <c r="E43" s="10"/>
      <c r="F43" s="10"/>
      <c r="G43" s="10">
        <f t="shared" si="0"/>
        <v>0</v>
      </c>
    </row>
    <row r="44" spans="2:7" ht="14.25">
      <c r="B44" s="41"/>
      <c r="C44" s="41"/>
      <c r="D44" s="9" t="s">
        <v>46</v>
      </c>
      <c r="E44" s="10"/>
      <c r="F44" s="10"/>
      <c r="G44" s="10">
        <f t="shared" si="0"/>
        <v>0</v>
      </c>
    </row>
    <row r="45" spans="2:7" ht="14.25">
      <c r="B45" s="41"/>
      <c r="C45" s="41"/>
      <c r="D45" s="9" t="s">
        <v>47</v>
      </c>
      <c r="E45" s="10"/>
      <c r="F45" s="10"/>
      <c r="G45" s="10">
        <f t="shared" si="0"/>
        <v>0</v>
      </c>
    </row>
    <row r="46" spans="2:7" ht="14.25">
      <c r="B46" s="41"/>
      <c r="C46" s="41"/>
      <c r="D46" s="9" t="s">
        <v>48</v>
      </c>
      <c r="E46" s="10"/>
      <c r="F46" s="10"/>
      <c r="G46" s="10">
        <f t="shared" si="0"/>
        <v>0</v>
      </c>
    </row>
    <row r="47" spans="2:7" ht="14.25">
      <c r="B47" s="41"/>
      <c r="C47" s="41"/>
      <c r="D47" s="9" t="s">
        <v>49</v>
      </c>
      <c r="E47" s="10">
        <v>515</v>
      </c>
      <c r="F47" s="10">
        <v>0</v>
      </c>
      <c r="G47" s="10">
        <f t="shared" si="0"/>
        <v>515</v>
      </c>
    </row>
    <row r="48" spans="2:7" ht="14.25">
      <c r="B48" s="41"/>
      <c r="C48" s="41"/>
      <c r="D48" s="9" t="s">
        <v>50</v>
      </c>
      <c r="E48" s="10"/>
      <c r="F48" s="10"/>
      <c r="G48" s="10">
        <f t="shared" si="0"/>
        <v>0</v>
      </c>
    </row>
    <row r="49" spans="2:7" ht="14.25">
      <c r="B49" s="41"/>
      <c r="C49" s="41"/>
      <c r="D49" s="9" t="s">
        <v>51</v>
      </c>
      <c r="E49" s="10"/>
      <c r="F49" s="10"/>
      <c r="G49" s="10">
        <f t="shared" si="0"/>
        <v>0</v>
      </c>
    </row>
    <row r="50" spans="2:7" ht="14.25">
      <c r="B50" s="41"/>
      <c r="C50" s="41"/>
      <c r="D50" s="9" t="s">
        <v>52</v>
      </c>
      <c r="E50" s="10">
        <v>199066</v>
      </c>
      <c r="F50" s="10">
        <v>219015</v>
      </c>
      <c r="G50" s="10">
        <f t="shared" si="0"/>
        <v>-19949</v>
      </c>
    </row>
    <row r="51" spans="2:7" ht="14.25">
      <c r="B51" s="41"/>
      <c r="C51" s="41"/>
      <c r="D51" s="9" t="s">
        <v>53</v>
      </c>
      <c r="E51" s="10"/>
      <c r="F51" s="10"/>
      <c r="G51" s="10">
        <f t="shared" si="0"/>
        <v>0</v>
      </c>
    </row>
    <row r="52" spans="2:7" ht="14.25">
      <c r="B52" s="41"/>
      <c r="C52" s="41"/>
      <c r="D52" s="9" t="s">
        <v>54</v>
      </c>
      <c r="E52" s="10"/>
      <c r="F52" s="10"/>
      <c r="G52" s="10">
        <f t="shared" si="0"/>
        <v>0</v>
      </c>
    </row>
    <row r="53" spans="2:7" ht="14.25">
      <c r="B53" s="41"/>
      <c r="C53" s="41"/>
      <c r="D53" s="9" t="s">
        <v>55</v>
      </c>
      <c r="E53" s="10"/>
      <c r="F53" s="10"/>
      <c r="G53" s="10">
        <f t="shared" si="0"/>
        <v>0</v>
      </c>
    </row>
    <row r="54" spans="2:7" ht="14.25">
      <c r="B54" s="41"/>
      <c r="C54" s="41"/>
      <c r="D54" s="9" t="s">
        <v>56</v>
      </c>
      <c r="E54" s="10">
        <v>350000</v>
      </c>
      <c r="F54" s="10">
        <v>382000</v>
      </c>
      <c r="G54" s="10">
        <f t="shared" si="0"/>
        <v>-32000</v>
      </c>
    </row>
    <row r="55" spans="2:7" ht="14.25">
      <c r="B55" s="41"/>
      <c r="C55" s="41"/>
      <c r="D55" s="9" t="s">
        <v>57</v>
      </c>
      <c r="E55" s="10"/>
      <c r="F55" s="10"/>
      <c r="G55" s="10">
        <f t="shared" si="0"/>
        <v>0</v>
      </c>
    </row>
    <row r="56" spans="2:7" ht="14.25">
      <c r="B56" s="41"/>
      <c r="C56" s="41"/>
      <c r="D56" s="9" t="s">
        <v>58</v>
      </c>
      <c r="E56" s="10">
        <v>81275</v>
      </c>
      <c r="F56" s="10">
        <v>138000</v>
      </c>
      <c r="G56" s="10">
        <f t="shared" si="0"/>
        <v>-56725</v>
      </c>
    </row>
    <row r="57" spans="2:7" ht="14.25">
      <c r="B57" s="41"/>
      <c r="C57" s="41"/>
      <c r="D57" s="9" t="s">
        <v>59</v>
      </c>
      <c r="E57" s="10">
        <v>52490</v>
      </c>
      <c r="F57" s="10">
        <v>49600</v>
      </c>
      <c r="G57" s="10">
        <f t="shared" si="0"/>
        <v>2890</v>
      </c>
    </row>
    <row r="58" spans="2:7" ht="14.25">
      <c r="B58" s="41"/>
      <c r="C58" s="41"/>
      <c r="D58" s="9" t="s">
        <v>60</v>
      </c>
      <c r="E58" s="10"/>
      <c r="F58" s="10"/>
      <c r="G58" s="10">
        <f t="shared" si="0"/>
        <v>0</v>
      </c>
    </row>
    <row r="59" spans="2:7" ht="14.25">
      <c r="B59" s="41"/>
      <c r="C59" s="41"/>
      <c r="D59" s="9" t="s">
        <v>61</v>
      </c>
      <c r="E59" s="10">
        <v>4253</v>
      </c>
      <c r="F59" s="10">
        <v>8802</v>
      </c>
      <c r="G59" s="10">
        <f t="shared" si="0"/>
        <v>-4549</v>
      </c>
    </row>
    <row r="60" spans="2:7" ht="14.25">
      <c r="B60" s="41"/>
      <c r="C60" s="41"/>
      <c r="D60" s="9" t="s">
        <v>62</v>
      </c>
      <c r="E60" s="10"/>
      <c r="F60" s="10"/>
      <c r="G60" s="10">
        <f t="shared" si="0"/>
        <v>0</v>
      </c>
    </row>
    <row r="61" spans="2:7" ht="14.25">
      <c r="B61" s="41"/>
      <c r="C61" s="41"/>
      <c r="D61" s="9" t="s">
        <v>63</v>
      </c>
      <c r="E61" s="10"/>
      <c r="F61" s="10"/>
      <c r="G61" s="10">
        <f t="shared" si="0"/>
        <v>0</v>
      </c>
    </row>
    <row r="62" spans="2:7" ht="14.25">
      <c r="B62" s="41"/>
      <c r="C62" s="41"/>
      <c r="D62" s="9" t="s">
        <v>64</v>
      </c>
      <c r="E62" s="10">
        <v>156766</v>
      </c>
      <c r="F62" s="10">
        <v>151572</v>
      </c>
      <c r="G62" s="10">
        <f t="shared" si="0"/>
        <v>5194</v>
      </c>
    </row>
    <row r="63" spans="2:7" ht="14.25">
      <c r="B63" s="41"/>
      <c r="C63" s="41"/>
      <c r="D63" s="9" t="s">
        <v>65</v>
      </c>
      <c r="E63" s="10">
        <v>60000</v>
      </c>
      <c r="F63" s="10">
        <v>77000</v>
      </c>
      <c r="G63" s="10">
        <f t="shared" si="0"/>
        <v>-17000</v>
      </c>
    </row>
    <row r="64" spans="2:7" ht="14.25">
      <c r="B64" s="41"/>
      <c r="C64" s="41"/>
      <c r="D64" s="9" t="s">
        <v>66</v>
      </c>
      <c r="E64" s="10">
        <f>+E65+E66+E67+E68+E69+E70+E71+E72+E73+E74+E75+E76+E77+E78+E79+E80+E81+E82+E83+E84+E85+E86</f>
        <v>4027546</v>
      </c>
      <c r="F64" s="10">
        <f>+F65+F66+F67+F68+F69+F70+F71+F72+F73+F74+F75+F76+F77+F78+F79+F80+F81+F82+F83+F84+F85+F86</f>
        <v>3914597</v>
      </c>
      <c r="G64" s="10">
        <f t="shared" si="0"/>
        <v>112949</v>
      </c>
    </row>
    <row r="65" spans="2:7" ht="14.25">
      <c r="B65" s="41"/>
      <c r="C65" s="41"/>
      <c r="D65" s="9" t="s">
        <v>67</v>
      </c>
      <c r="E65" s="10">
        <v>21114</v>
      </c>
      <c r="F65" s="10">
        <v>22201</v>
      </c>
      <c r="G65" s="10">
        <f t="shared" si="0"/>
        <v>-1087</v>
      </c>
    </row>
    <row r="66" spans="2:7" ht="14.25">
      <c r="B66" s="41"/>
      <c r="C66" s="41"/>
      <c r="D66" s="9" t="s">
        <v>68</v>
      </c>
      <c r="E66" s="10"/>
      <c r="F66" s="10"/>
      <c r="G66" s="10">
        <f t="shared" si="0"/>
        <v>0</v>
      </c>
    </row>
    <row r="67" spans="2:7" ht="14.25">
      <c r="B67" s="41"/>
      <c r="C67" s="41"/>
      <c r="D67" s="9" t="s">
        <v>69</v>
      </c>
      <c r="E67" s="10">
        <v>35270</v>
      </c>
      <c r="F67" s="10">
        <v>39980</v>
      </c>
      <c r="G67" s="10">
        <f t="shared" si="0"/>
        <v>-4710</v>
      </c>
    </row>
    <row r="68" spans="2:7" ht="14.25">
      <c r="B68" s="41"/>
      <c r="C68" s="41"/>
      <c r="D68" s="9" t="s">
        <v>70</v>
      </c>
      <c r="E68" s="10">
        <v>72642</v>
      </c>
      <c r="F68" s="10">
        <v>177170</v>
      </c>
      <c r="G68" s="10">
        <f t="shared" si="0"/>
        <v>-104528</v>
      </c>
    </row>
    <row r="69" spans="2:7" ht="14.25">
      <c r="B69" s="41"/>
      <c r="C69" s="41"/>
      <c r="D69" s="9" t="s">
        <v>71</v>
      </c>
      <c r="E69" s="10">
        <v>27092</v>
      </c>
      <c r="F69" s="10">
        <v>32941</v>
      </c>
      <c r="G69" s="10">
        <f t="shared" si="0"/>
        <v>-5849</v>
      </c>
    </row>
    <row r="70" spans="2:7" ht="14.25">
      <c r="B70" s="41"/>
      <c r="C70" s="41"/>
      <c r="D70" s="9" t="s">
        <v>72</v>
      </c>
      <c r="E70" s="10"/>
      <c r="F70" s="10"/>
      <c r="G70" s="10">
        <f t="shared" si="0"/>
        <v>0</v>
      </c>
    </row>
    <row r="71" spans="2:7" ht="14.25">
      <c r="B71" s="41"/>
      <c r="C71" s="41"/>
      <c r="D71" s="9" t="s">
        <v>56</v>
      </c>
      <c r="E71" s="10">
        <v>128132</v>
      </c>
      <c r="F71" s="10">
        <v>99318</v>
      </c>
      <c r="G71" s="10">
        <f t="shared" si="0"/>
        <v>28814</v>
      </c>
    </row>
    <row r="72" spans="2:7" ht="14.25">
      <c r="B72" s="41"/>
      <c r="C72" s="41"/>
      <c r="D72" s="9" t="s">
        <v>57</v>
      </c>
      <c r="E72" s="10"/>
      <c r="F72" s="10"/>
      <c r="G72" s="10">
        <f t="shared" ref="G72:G135" si="1">E72-F72</f>
        <v>0</v>
      </c>
    </row>
    <row r="73" spans="2:7" ht="14.25">
      <c r="B73" s="41"/>
      <c r="C73" s="41"/>
      <c r="D73" s="9" t="s">
        <v>73</v>
      </c>
      <c r="E73" s="10">
        <v>98301</v>
      </c>
      <c r="F73" s="10">
        <v>19440</v>
      </c>
      <c r="G73" s="10">
        <f t="shared" si="1"/>
        <v>78861</v>
      </c>
    </row>
    <row r="74" spans="2:7" ht="14.25">
      <c r="B74" s="41"/>
      <c r="C74" s="41"/>
      <c r="D74" s="9" t="s">
        <v>74</v>
      </c>
      <c r="E74" s="10">
        <v>226040</v>
      </c>
      <c r="F74" s="10">
        <v>195197</v>
      </c>
      <c r="G74" s="10">
        <f t="shared" si="1"/>
        <v>30843</v>
      </c>
    </row>
    <row r="75" spans="2:7" ht="14.25">
      <c r="B75" s="41"/>
      <c r="C75" s="41"/>
      <c r="D75" s="9" t="s">
        <v>75</v>
      </c>
      <c r="E75" s="10">
        <v>5468</v>
      </c>
      <c r="F75" s="10">
        <v>7702</v>
      </c>
      <c r="G75" s="10">
        <f t="shared" si="1"/>
        <v>-2234</v>
      </c>
    </row>
    <row r="76" spans="2:7" ht="14.25">
      <c r="B76" s="41"/>
      <c r="C76" s="41"/>
      <c r="D76" s="9" t="s">
        <v>76</v>
      </c>
      <c r="E76" s="10">
        <v>16200</v>
      </c>
      <c r="F76" s="10">
        <v>0</v>
      </c>
      <c r="G76" s="10">
        <f t="shared" si="1"/>
        <v>16200</v>
      </c>
    </row>
    <row r="77" spans="2:7" ht="14.25">
      <c r="B77" s="41"/>
      <c r="C77" s="41"/>
      <c r="D77" s="9" t="s">
        <v>77</v>
      </c>
      <c r="E77" s="10">
        <v>99360</v>
      </c>
      <c r="F77" s="10">
        <v>100620</v>
      </c>
      <c r="G77" s="10">
        <f t="shared" si="1"/>
        <v>-1260</v>
      </c>
    </row>
    <row r="78" spans="2:7" ht="14.25">
      <c r="B78" s="41"/>
      <c r="C78" s="41"/>
      <c r="D78" s="9" t="s">
        <v>78</v>
      </c>
      <c r="E78" s="10">
        <v>1592</v>
      </c>
      <c r="F78" s="10">
        <v>3570</v>
      </c>
      <c r="G78" s="10">
        <f t="shared" si="1"/>
        <v>-1978</v>
      </c>
    </row>
    <row r="79" spans="2:7" ht="14.25">
      <c r="B79" s="41"/>
      <c r="C79" s="41"/>
      <c r="D79" s="9" t="s">
        <v>59</v>
      </c>
      <c r="E79" s="10">
        <v>107670</v>
      </c>
      <c r="F79" s="10">
        <v>107114</v>
      </c>
      <c r="G79" s="10">
        <f t="shared" si="1"/>
        <v>556</v>
      </c>
    </row>
    <row r="80" spans="2:7" ht="14.25">
      <c r="B80" s="41"/>
      <c r="C80" s="41"/>
      <c r="D80" s="9" t="s">
        <v>60</v>
      </c>
      <c r="E80" s="10">
        <v>101880</v>
      </c>
      <c r="F80" s="10">
        <v>106236</v>
      </c>
      <c r="G80" s="10">
        <f t="shared" si="1"/>
        <v>-4356</v>
      </c>
    </row>
    <row r="81" spans="2:7" ht="14.25">
      <c r="B81" s="41"/>
      <c r="C81" s="41"/>
      <c r="D81" s="9" t="s">
        <v>79</v>
      </c>
      <c r="E81" s="10">
        <v>2851200</v>
      </c>
      <c r="F81" s="10">
        <v>2851200</v>
      </c>
      <c r="G81" s="10">
        <f t="shared" si="1"/>
        <v>0</v>
      </c>
    </row>
    <row r="82" spans="2:7" ht="14.25">
      <c r="B82" s="41"/>
      <c r="C82" s="41"/>
      <c r="D82" s="9" t="s">
        <v>80</v>
      </c>
      <c r="E82" s="10">
        <v>120615</v>
      </c>
      <c r="F82" s="10">
        <v>123769</v>
      </c>
      <c r="G82" s="10">
        <f t="shared" si="1"/>
        <v>-3154</v>
      </c>
    </row>
    <row r="83" spans="2:7" ht="14.25">
      <c r="B83" s="41"/>
      <c r="C83" s="41"/>
      <c r="D83" s="9" t="s">
        <v>81</v>
      </c>
      <c r="E83" s="10">
        <v>23112</v>
      </c>
      <c r="F83" s="10">
        <v>12312</v>
      </c>
      <c r="G83" s="10">
        <f t="shared" si="1"/>
        <v>10800</v>
      </c>
    </row>
    <row r="84" spans="2:7" ht="14.25">
      <c r="B84" s="41"/>
      <c r="C84" s="41"/>
      <c r="D84" s="9" t="s">
        <v>82</v>
      </c>
      <c r="E84" s="10"/>
      <c r="F84" s="10"/>
      <c r="G84" s="10">
        <f t="shared" si="1"/>
        <v>0</v>
      </c>
    </row>
    <row r="85" spans="2:7" ht="14.25">
      <c r="B85" s="41"/>
      <c r="C85" s="41"/>
      <c r="D85" s="9" t="s">
        <v>83</v>
      </c>
      <c r="E85" s="10">
        <v>68000</v>
      </c>
      <c r="F85" s="10">
        <v>11000</v>
      </c>
      <c r="G85" s="10">
        <f t="shared" si="1"/>
        <v>57000</v>
      </c>
    </row>
    <row r="86" spans="2:7" ht="14.25">
      <c r="B86" s="41"/>
      <c r="C86" s="41"/>
      <c r="D86" s="9" t="s">
        <v>65</v>
      </c>
      <c r="E86" s="10">
        <v>23858</v>
      </c>
      <c r="F86" s="10">
        <v>4827</v>
      </c>
      <c r="G86" s="10">
        <f t="shared" si="1"/>
        <v>19031</v>
      </c>
    </row>
    <row r="87" spans="2:7" ht="14.25">
      <c r="B87" s="41"/>
      <c r="C87" s="41"/>
      <c r="D87" s="9" t="s">
        <v>84</v>
      </c>
      <c r="E87" s="10">
        <f>+E88+E93</f>
        <v>4242569</v>
      </c>
      <c r="F87" s="10">
        <f>+F88+F93</f>
        <v>4129105</v>
      </c>
      <c r="G87" s="10">
        <f t="shared" si="1"/>
        <v>113464</v>
      </c>
    </row>
    <row r="88" spans="2:7" ht="14.25">
      <c r="B88" s="41"/>
      <c r="C88" s="41"/>
      <c r="D88" s="9" t="s">
        <v>85</v>
      </c>
      <c r="E88" s="10">
        <f>+E89+E90+E91-E92</f>
        <v>4242569</v>
      </c>
      <c r="F88" s="10">
        <f>+F89+F90+F91-F92</f>
        <v>4129105</v>
      </c>
      <c r="G88" s="10">
        <f t="shared" si="1"/>
        <v>113464</v>
      </c>
    </row>
    <row r="89" spans="2:7" ht="14.25">
      <c r="B89" s="41"/>
      <c r="C89" s="41"/>
      <c r="D89" s="9" t="s">
        <v>86</v>
      </c>
      <c r="E89" s="10">
        <v>464569</v>
      </c>
      <c r="F89" s="10">
        <v>390873</v>
      </c>
      <c r="G89" s="10">
        <f t="shared" si="1"/>
        <v>73696</v>
      </c>
    </row>
    <row r="90" spans="2:7" ht="14.25">
      <c r="B90" s="41"/>
      <c r="C90" s="41"/>
      <c r="D90" s="9" t="s">
        <v>87</v>
      </c>
      <c r="E90" s="10">
        <v>4293487</v>
      </c>
      <c r="F90" s="10">
        <v>4202801</v>
      </c>
      <c r="G90" s="10">
        <f t="shared" si="1"/>
        <v>90686</v>
      </c>
    </row>
    <row r="91" spans="2:7" ht="14.25">
      <c r="B91" s="41"/>
      <c r="C91" s="41"/>
      <c r="D91" s="9" t="s">
        <v>88</v>
      </c>
      <c r="E91" s="10"/>
      <c r="F91" s="10"/>
      <c r="G91" s="10">
        <f t="shared" si="1"/>
        <v>0</v>
      </c>
    </row>
    <row r="92" spans="2:7" ht="14.25">
      <c r="B92" s="41"/>
      <c r="C92" s="41"/>
      <c r="D92" s="9" t="s">
        <v>89</v>
      </c>
      <c r="E92" s="10">
        <v>515487</v>
      </c>
      <c r="F92" s="10">
        <v>464569</v>
      </c>
      <c r="G92" s="10">
        <f t="shared" si="1"/>
        <v>50918</v>
      </c>
    </row>
    <row r="93" spans="2:7" ht="14.25">
      <c r="B93" s="41"/>
      <c r="C93" s="41"/>
      <c r="D93" s="9" t="s">
        <v>90</v>
      </c>
      <c r="E93" s="10"/>
      <c r="F93" s="10"/>
      <c r="G93" s="10">
        <f t="shared" si="1"/>
        <v>0</v>
      </c>
    </row>
    <row r="94" spans="2:7" ht="14.25">
      <c r="B94" s="41"/>
      <c r="C94" s="41"/>
      <c r="D94" s="9" t="s">
        <v>91</v>
      </c>
      <c r="E94" s="10"/>
      <c r="F94" s="10"/>
      <c r="G94" s="10">
        <f t="shared" si="1"/>
        <v>0</v>
      </c>
    </row>
    <row r="95" spans="2:7" ht="14.25">
      <c r="B95" s="41"/>
      <c r="C95" s="41"/>
      <c r="D95" s="9" t="s">
        <v>92</v>
      </c>
      <c r="E95" s="10">
        <v>277580</v>
      </c>
      <c r="F95" s="10">
        <v>247293</v>
      </c>
      <c r="G95" s="10">
        <f t="shared" si="1"/>
        <v>30287</v>
      </c>
    </row>
    <row r="96" spans="2:7" ht="14.25">
      <c r="B96" s="41"/>
      <c r="C96" s="41"/>
      <c r="D96" s="9" t="s">
        <v>93</v>
      </c>
      <c r="E96" s="10"/>
      <c r="F96" s="10"/>
      <c r="G96" s="10">
        <f t="shared" si="1"/>
        <v>0</v>
      </c>
    </row>
    <row r="97" spans="2:7" ht="14.25">
      <c r="B97" s="41"/>
      <c r="C97" s="41"/>
      <c r="D97" s="9" t="s">
        <v>94</v>
      </c>
      <c r="E97" s="10"/>
      <c r="F97" s="10"/>
      <c r="G97" s="10">
        <f t="shared" si="1"/>
        <v>0</v>
      </c>
    </row>
    <row r="98" spans="2:7" ht="14.25">
      <c r="B98" s="41"/>
      <c r="C98" s="41"/>
      <c r="D98" s="9" t="s">
        <v>95</v>
      </c>
      <c r="E98" s="10"/>
      <c r="F98" s="10"/>
      <c r="G98" s="10">
        <f t="shared" si="1"/>
        <v>0</v>
      </c>
    </row>
    <row r="99" spans="2:7" ht="14.25">
      <c r="B99" s="41"/>
      <c r="C99" s="41"/>
      <c r="D99" s="9" t="s">
        <v>96</v>
      </c>
      <c r="E99" s="10"/>
      <c r="F99" s="10"/>
      <c r="G99" s="10">
        <f t="shared" si="1"/>
        <v>0</v>
      </c>
    </row>
    <row r="100" spans="2:7" ht="14.25">
      <c r="B100" s="41"/>
      <c r="C100" s="42"/>
      <c r="D100" s="11" t="s">
        <v>97</v>
      </c>
      <c r="E100" s="12">
        <f>+E34+E42+E64+E87+E94+E95+E96+E97+E98+E99</f>
        <v>25541394</v>
      </c>
      <c r="F100" s="12">
        <f>+F34+F42+F64+F87+F94+F95+F96+F97+F98+F99</f>
        <v>24259934</v>
      </c>
      <c r="G100" s="12">
        <f t="shared" si="1"/>
        <v>1281460</v>
      </c>
    </row>
    <row r="101" spans="2:7" ht="14.25">
      <c r="B101" s="42"/>
      <c r="C101" s="13" t="s">
        <v>98</v>
      </c>
      <c r="D101" s="14"/>
      <c r="E101" s="15">
        <f xml:space="preserve"> +E33 - E100</f>
        <v>-1280789</v>
      </c>
      <c r="F101" s="15">
        <f xml:space="preserve"> +F33 - F100</f>
        <v>2666807</v>
      </c>
      <c r="G101" s="15">
        <f t="shared" si="1"/>
        <v>-3947596</v>
      </c>
    </row>
    <row r="102" spans="2:7" ht="14.25">
      <c r="B102" s="40" t="s">
        <v>99</v>
      </c>
      <c r="C102" s="40" t="s">
        <v>8</v>
      </c>
      <c r="D102" s="9" t="s">
        <v>100</v>
      </c>
      <c r="E102" s="10"/>
      <c r="F102" s="10"/>
      <c r="G102" s="10">
        <f t="shared" si="1"/>
        <v>0</v>
      </c>
    </row>
    <row r="103" spans="2:7" ht="14.25">
      <c r="B103" s="41"/>
      <c r="C103" s="41"/>
      <c r="D103" s="9" t="s">
        <v>101</v>
      </c>
      <c r="E103" s="10">
        <v>248</v>
      </c>
      <c r="F103" s="10">
        <v>274</v>
      </c>
      <c r="G103" s="10">
        <f t="shared" si="1"/>
        <v>-26</v>
      </c>
    </row>
    <row r="104" spans="2:7" ht="14.25">
      <c r="B104" s="41"/>
      <c r="C104" s="41"/>
      <c r="D104" s="9" t="s">
        <v>102</v>
      </c>
      <c r="E104" s="10"/>
      <c r="F104" s="10"/>
      <c r="G104" s="10">
        <f t="shared" si="1"/>
        <v>0</v>
      </c>
    </row>
    <row r="105" spans="2:7" ht="14.25">
      <c r="B105" s="41"/>
      <c r="C105" s="41"/>
      <c r="D105" s="9" t="s">
        <v>103</v>
      </c>
      <c r="E105" s="10"/>
      <c r="F105" s="10"/>
      <c r="G105" s="10">
        <f t="shared" si="1"/>
        <v>0</v>
      </c>
    </row>
    <row r="106" spans="2:7" ht="14.25">
      <c r="B106" s="41"/>
      <c r="C106" s="41"/>
      <c r="D106" s="9" t="s">
        <v>104</v>
      </c>
      <c r="E106" s="10"/>
      <c r="F106" s="10"/>
      <c r="G106" s="10">
        <f t="shared" si="1"/>
        <v>0</v>
      </c>
    </row>
    <row r="107" spans="2:7" ht="14.25">
      <c r="B107" s="41"/>
      <c r="C107" s="41"/>
      <c r="D107" s="9" t="s">
        <v>105</v>
      </c>
      <c r="E107" s="10"/>
      <c r="F107" s="10"/>
      <c r="G107" s="10">
        <f t="shared" si="1"/>
        <v>0</v>
      </c>
    </row>
    <row r="108" spans="2:7" ht="14.25">
      <c r="B108" s="41"/>
      <c r="C108" s="41"/>
      <c r="D108" s="9" t="s">
        <v>106</v>
      </c>
      <c r="E108" s="10">
        <f>+E109+E110+E111+E112</f>
        <v>30000</v>
      </c>
      <c r="F108" s="10">
        <f>+F109+F110+F111+F112</f>
        <v>20000</v>
      </c>
      <c r="G108" s="10">
        <f t="shared" si="1"/>
        <v>10000</v>
      </c>
    </row>
    <row r="109" spans="2:7" ht="14.25">
      <c r="B109" s="41"/>
      <c r="C109" s="41"/>
      <c r="D109" s="9" t="s">
        <v>107</v>
      </c>
      <c r="E109" s="10">
        <v>30000</v>
      </c>
      <c r="F109" s="10">
        <v>20000</v>
      </c>
      <c r="G109" s="10">
        <f t="shared" si="1"/>
        <v>10000</v>
      </c>
    </row>
    <row r="110" spans="2:7" ht="14.25">
      <c r="B110" s="41"/>
      <c r="C110" s="41"/>
      <c r="D110" s="9" t="s">
        <v>108</v>
      </c>
      <c r="E110" s="10"/>
      <c r="F110" s="10"/>
      <c r="G110" s="10">
        <f t="shared" si="1"/>
        <v>0</v>
      </c>
    </row>
    <row r="111" spans="2:7" ht="14.25">
      <c r="B111" s="41"/>
      <c r="C111" s="41"/>
      <c r="D111" s="9" t="s">
        <v>109</v>
      </c>
      <c r="E111" s="10"/>
      <c r="F111" s="10"/>
      <c r="G111" s="10">
        <f t="shared" si="1"/>
        <v>0</v>
      </c>
    </row>
    <row r="112" spans="2:7" ht="14.25">
      <c r="B112" s="41"/>
      <c r="C112" s="41"/>
      <c r="D112" s="9" t="s">
        <v>110</v>
      </c>
      <c r="E112" s="10"/>
      <c r="F112" s="10"/>
      <c r="G112" s="10">
        <f t="shared" si="1"/>
        <v>0</v>
      </c>
    </row>
    <row r="113" spans="2:7" ht="14.25">
      <c r="B113" s="41"/>
      <c r="C113" s="42"/>
      <c r="D113" s="11" t="s">
        <v>111</v>
      </c>
      <c r="E113" s="12">
        <f>+E102+E103+E104+E105+E106+E107+E108</f>
        <v>30248</v>
      </c>
      <c r="F113" s="12">
        <f>+F102+F103+F104+F105+F106+F107+F108</f>
        <v>20274</v>
      </c>
      <c r="G113" s="12">
        <f t="shared" si="1"/>
        <v>9974</v>
      </c>
    </row>
    <row r="114" spans="2:7" ht="14.25">
      <c r="B114" s="41"/>
      <c r="C114" s="40" t="s">
        <v>35</v>
      </c>
      <c r="D114" s="9" t="s">
        <v>112</v>
      </c>
      <c r="E114" s="10"/>
      <c r="F114" s="10"/>
      <c r="G114" s="10">
        <f t="shared" si="1"/>
        <v>0</v>
      </c>
    </row>
    <row r="115" spans="2:7" ht="14.25">
      <c r="B115" s="41"/>
      <c r="C115" s="41"/>
      <c r="D115" s="9" t="s">
        <v>113</v>
      </c>
      <c r="E115" s="10"/>
      <c r="F115" s="10"/>
      <c r="G115" s="10">
        <f t="shared" si="1"/>
        <v>0</v>
      </c>
    </row>
    <row r="116" spans="2:7" ht="14.25">
      <c r="B116" s="41"/>
      <c r="C116" s="41"/>
      <c r="D116" s="9" t="s">
        <v>114</v>
      </c>
      <c r="E116" s="10"/>
      <c r="F116" s="10"/>
      <c r="G116" s="10">
        <f t="shared" si="1"/>
        <v>0</v>
      </c>
    </row>
    <row r="117" spans="2:7" ht="14.25">
      <c r="B117" s="41"/>
      <c r="C117" s="41"/>
      <c r="D117" s="9" t="s">
        <v>115</v>
      </c>
      <c r="E117" s="10"/>
      <c r="F117" s="10"/>
      <c r="G117" s="10">
        <f t="shared" si="1"/>
        <v>0</v>
      </c>
    </row>
    <row r="118" spans="2:7" ht="14.25">
      <c r="B118" s="41"/>
      <c r="C118" s="41"/>
      <c r="D118" s="9" t="s">
        <v>116</v>
      </c>
      <c r="E118" s="10"/>
      <c r="F118" s="10"/>
      <c r="G118" s="10">
        <f t="shared" si="1"/>
        <v>0</v>
      </c>
    </row>
    <row r="119" spans="2:7" ht="14.25">
      <c r="B119" s="41"/>
      <c r="C119" s="41"/>
      <c r="D119" s="9" t="s">
        <v>117</v>
      </c>
      <c r="E119" s="10">
        <f>+E120+E121+E122</f>
        <v>0</v>
      </c>
      <c r="F119" s="10">
        <f>+F120+F121+F122</f>
        <v>0</v>
      </c>
      <c r="G119" s="10">
        <f t="shared" si="1"/>
        <v>0</v>
      </c>
    </row>
    <row r="120" spans="2:7" ht="14.25">
      <c r="B120" s="41"/>
      <c r="C120" s="41"/>
      <c r="D120" s="9" t="s">
        <v>118</v>
      </c>
      <c r="E120" s="10"/>
      <c r="F120" s="10"/>
      <c r="G120" s="10">
        <f t="shared" si="1"/>
        <v>0</v>
      </c>
    </row>
    <row r="121" spans="2:7" ht="14.25">
      <c r="B121" s="41"/>
      <c r="C121" s="41"/>
      <c r="D121" s="9" t="s">
        <v>119</v>
      </c>
      <c r="E121" s="10"/>
      <c r="F121" s="10"/>
      <c r="G121" s="10">
        <f t="shared" si="1"/>
        <v>0</v>
      </c>
    </row>
    <row r="122" spans="2:7" ht="14.25">
      <c r="B122" s="41"/>
      <c r="C122" s="41"/>
      <c r="D122" s="9" t="s">
        <v>120</v>
      </c>
      <c r="E122" s="10"/>
      <c r="F122" s="10"/>
      <c r="G122" s="10">
        <f t="shared" si="1"/>
        <v>0</v>
      </c>
    </row>
    <row r="123" spans="2:7" ht="14.25">
      <c r="B123" s="41"/>
      <c r="C123" s="42"/>
      <c r="D123" s="11" t="s">
        <v>121</v>
      </c>
      <c r="E123" s="12">
        <f>+E114+E115+E116+E117+E118+E119</f>
        <v>0</v>
      </c>
      <c r="F123" s="12">
        <f>+F114+F115+F116+F117+F118+F119</f>
        <v>0</v>
      </c>
      <c r="G123" s="12">
        <f t="shared" si="1"/>
        <v>0</v>
      </c>
    </row>
    <row r="124" spans="2:7" ht="14.25">
      <c r="B124" s="42"/>
      <c r="C124" s="13" t="s">
        <v>122</v>
      </c>
      <c r="D124" s="16"/>
      <c r="E124" s="17">
        <f xml:space="preserve"> +E113 - E123</f>
        <v>30248</v>
      </c>
      <c r="F124" s="17">
        <f xml:space="preserve"> +F113 - F123</f>
        <v>20274</v>
      </c>
      <c r="G124" s="17">
        <f t="shared" si="1"/>
        <v>9974</v>
      </c>
    </row>
    <row r="125" spans="2:7" ht="14.25">
      <c r="B125" s="13" t="s">
        <v>123</v>
      </c>
      <c r="C125" s="18"/>
      <c r="D125" s="14"/>
      <c r="E125" s="15">
        <f xml:space="preserve"> +E101 +E124</f>
        <v>-1250541</v>
      </c>
      <c r="F125" s="15">
        <f xml:space="preserve"> +F101 +F124</f>
        <v>2687081</v>
      </c>
      <c r="G125" s="15">
        <f t="shared" si="1"/>
        <v>-3937622</v>
      </c>
    </row>
    <row r="126" spans="2:7" ht="14.25">
      <c r="B126" s="40" t="s">
        <v>124</v>
      </c>
      <c r="C126" s="40" t="s">
        <v>8</v>
      </c>
      <c r="D126" s="9" t="s">
        <v>125</v>
      </c>
      <c r="E126" s="10">
        <f>+E127+E128+E129</f>
        <v>0</v>
      </c>
      <c r="F126" s="10">
        <f>+F127+F128+F129</f>
        <v>0</v>
      </c>
      <c r="G126" s="10">
        <f t="shared" si="1"/>
        <v>0</v>
      </c>
    </row>
    <row r="127" spans="2:7" ht="14.25">
      <c r="B127" s="41"/>
      <c r="C127" s="41"/>
      <c r="D127" s="9" t="s">
        <v>126</v>
      </c>
      <c r="E127" s="10"/>
      <c r="F127" s="10"/>
      <c r="G127" s="10">
        <f t="shared" si="1"/>
        <v>0</v>
      </c>
    </row>
    <row r="128" spans="2:7" ht="14.25">
      <c r="B128" s="41"/>
      <c r="C128" s="41"/>
      <c r="D128" s="9" t="s">
        <v>127</v>
      </c>
      <c r="E128" s="10"/>
      <c r="F128" s="10"/>
      <c r="G128" s="10">
        <f t="shared" si="1"/>
        <v>0</v>
      </c>
    </row>
    <row r="129" spans="2:7" ht="14.25">
      <c r="B129" s="41"/>
      <c r="C129" s="41"/>
      <c r="D129" s="9" t="s">
        <v>128</v>
      </c>
      <c r="E129" s="10"/>
      <c r="F129" s="10"/>
      <c r="G129" s="10">
        <f t="shared" si="1"/>
        <v>0</v>
      </c>
    </row>
    <row r="130" spans="2:7" ht="14.25">
      <c r="B130" s="41"/>
      <c r="C130" s="41"/>
      <c r="D130" s="9" t="s">
        <v>129</v>
      </c>
      <c r="E130" s="10">
        <f>+E131+E132</f>
        <v>0</v>
      </c>
      <c r="F130" s="10">
        <f>+F131+F132</f>
        <v>0</v>
      </c>
      <c r="G130" s="10">
        <f t="shared" si="1"/>
        <v>0</v>
      </c>
    </row>
    <row r="131" spans="2:7" ht="14.25">
      <c r="B131" s="41"/>
      <c r="C131" s="41"/>
      <c r="D131" s="9" t="s">
        <v>130</v>
      </c>
      <c r="E131" s="10"/>
      <c r="F131" s="10"/>
      <c r="G131" s="10">
        <f t="shared" si="1"/>
        <v>0</v>
      </c>
    </row>
    <row r="132" spans="2:7" ht="14.25">
      <c r="B132" s="41"/>
      <c r="C132" s="41"/>
      <c r="D132" s="9" t="s">
        <v>131</v>
      </c>
      <c r="E132" s="10"/>
      <c r="F132" s="10"/>
      <c r="G132" s="10">
        <f t="shared" si="1"/>
        <v>0</v>
      </c>
    </row>
    <row r="133" spans="2:7" ht="14.25">
      <c r="B133" s="41"/>
      <c r="C133" s="41"/>
      <c r="D133" s="9" t="s">
        <v>132</v>
      </c>
      <c r="E133" s="10"/>
      <c r="F133" s="10"/>
      <c r="G133" s="10">
        <f t="shared" si="1"/>
        <v>0</v>
      </c>
    </row>
    <row r="134" spans="2:7" ht="14.25">
      <c r="B134" s="41"/>
      <c r="C134" s="41"/>
      <c r="D134" s="9" t="s">
        <v>133</v>
      </c>
      <c r="E134" s="10">
        <f>+E135+E136+E137+E138</f>
        <v>0</v>
      </c>
      <c r="F134" s="10">
        <f>+F135+F136+F137+F138</f>
        <v>0</v>
      </c>
      <c r="G134" s="10">
        <f t="shared" si="1"/>
        <v>0</v>
      </c>
    </row>
    <row r="135" spans="2:7" ht="14.25">
      <c r="B135" s="41"/>
      <c r="C135" s="41"/>
      <c r="D135" s="9" t="s">
        <v>134</v>
      </c>
      <c r="E135" s="10"/>
      <c r="F135" s="10"/>
      <c r="G135" s="10">
        <f t="shared" si="1"/>
        <v>0</v>
      </c>
    </row>
    <row r="136" spans="2:7" ht="14.25">
      <c r="B136" s="41"/>
      <c r="C136" s="41"/>
      <c r="D136" s="9" t="s">
        <v>135</v>
      </c>
      <c r="E136" s="10"/>
      <c r="F136" s="10"/>
      <c r="G136" s="10">
        <f t="shared" ref="G136:G179" si="2">E136-F136</f>
        <v>0</v>
      </c>
    </row>
    <row r="137" spans="2:7" ht="14.25">
      <c r="B137" s="41"/>
      <c r="C137" s="41"/>
      <c r="D137" s="9" t="s">
        <v>136</v>
      </c>
      <c r="E137" s="10"/>
      <c r="F137" s="10"/>
      <c r="G137" s="10">
        <f t="shared" si="2"/>
        <v>0</v>
      </c>
    </row>
    <row r="138" spans="2:7" ht="14.25">
      <c r="B138" s="41"/>
      <c r="C138" s="41"/>
      <c r="D138" s="9" t="s">
        <v>137</v>
      </c>
      <c r="E138" s="10"/>
      <c r="F138" s="10"/>
      <c r="G138" s="10">
        <f t="shared" si="2"/>
        <v>0</v>
      </c>
    </row>
    <row r="139" spans="2:7" ht="14.25">
      <c r="B139" s="41"/>
      <c r="C139" s="41"/>
      <c r="D139" s="9" t="s">
        <v>138</v>
      </c>
      <c r="E139" s="10">
        <f>+E140+E141</f>
        <v>0</v>
      </c>
      <c r="F139" s="10">
        <f>+F140+F141</f>
        <v>0</v>
      </c>
      <c r="G139" s="10">
        <f t="shared" si="2"/>
        <v>0</v>
      </c>
    </row>
    <row r="140" spans="2:7" ht="14.25">
      <c r="B140" s="41"/>
      <c r="C140" s="41"/>
      <c r="D140" s="9" t="s">
        <v>139</v>
      </c>
      <c r="E140" s="10"/>
      <c r="F140" s="10"/>
      <c r="G140" s="10">
        <f t="shared" si="2"/>
        <v>0</v>
      </c>
    </row>
    <row r="141" spans="2:7" ht="14.25">
      <c r="B141" s="41"/>
      <c r="C141" s="41"/>
      <c r="D141" s="9" t="s">
        <v>140</v>
      </c>
      <c r="E141" s="10"/>
      <c r="F141" s="10"/>
      <c r="G141" s="10">
        <f t="shared" si="2"/>
        <v>0</v>
      </c>
    </row>
    <row r="142" spans="2:7" ht="14.25">
      <c r="B142" s="41"/>
      <c r="C142" s="41"/>
      <c r="D142" s="9" t="s">
        <v>141</v>
      </c>
      <c r="E142" s="10"/>
      <c r="F142" s="10"/>
      <c r="G142" s="10">
        <f t="shared" si="2"/>
        <v>0</v>
      </c>
    </row>
    <row r="143" spans="2:7" ht="14.25">
      <c r="B143" s="41"/>
      <c r="C143" s="41"/>
      <c r="D143" s="9" t="s">
        <v>142</v>
      </c>
      <c r="E143" s="10">
        <v>852000</v>
      </c>
      <c r="F143" s="10">
        <v>0</v>
      </c>
      <c r="G143" s="10">
        <f t="shared" si="2"/>
        <v>852000</v>
      </c>
    </row>
    <row r="144" spans="2:7" ht="14.25">
      <c r="B144" s="41"/>
      <c r="C144" s="41"/>
      <c r="D144" s="9" t="s">
        <v>143</v>
      </c>
      <c r="E144" s="10"/>
      <c r="F144" s="10"/>
      <c r="G144" s="10">
        <f t="shared" si="2"/>
        <v>0</v>
      </c>
    </row>
    <row r="145" spans="2:7" ht="14.25">
      <c r="B145" s="41"/>
      <c r="C145" s="41"/>
      <c r="D145" s="9" t="s">
        <v>144</v>
      </c>
      <c r="E145" s="10"/>
      <c r="F145" s="10"/>
      <c r="G145" s="10">
        <f t="shared" si="2"/>
        <v>0</v>
      </c>
    </row>
    <row r="146" spans="2:7" ht="14.25">
      <c r="B146" s="41"/>
      <c r="C146" s="41"/>
      <c r="D146" s="9" t="s">
        <v>145</v>
      </c>
      <c r="E146" s="10">
        <f>+E147+E148</f>
        <v>0</v>
      </c>
      <c r="F146" s="10">
        <f>+F147+F148</f>
        <v>0</v>
      </c>
      <c r="G146" s="10">
        <f t="shared" si="2"/>
        <v>0</v>
      </c>
    </row>
    <row r="147" spans="2:7" ht="14.25">
      <c r="B147" s="41"/>
      <c r="C147" s="41"/>
      <c r="D147" s="9" t="s">
        <v>146</v>
      </c>
      <c r="E147" s="10"/>
      <c r="F147" s="10"/>
      <c r="G147" s="10">
        <f t="shared" si="2"/>
        <v>0</v>
      </c>
    </row>
    <row r="148" spans="2:7" ht="14.25">
      <c r="B148" s="41"/>
      <c r="C148" s="41"/>
      <c r="D148" s="9" t="s">
        <v>147</v>
      </c>
      <c r="E148" s="10"/>
      <c r="F148" s="10"/>
      <c r="G148" s="10">
        <f t="shared" si="2"/>
        <v>0</v>
      </c>
    </row>
    <row r="149" spans="2:7" ht="14.25">
      <c r="B149" s="41"/>
      <c r="C149" s="42"/>
      <c r="D149" s="11" t="s">
        <v>148</v>
      </c>
      <c r="E149" s="12">
        <f>+E126+E130+E133+E134+E139+E142+E143+E144+E145+E146</f>
        <v>852000</v>
      </c>
      <c r="F149" s="12">
        <f>+F126+F130+F133+F134+F139+F142+F143+F144+F145+F146</f>
        <v>0</v>
      </c>
      <c r="G149" s="12">
        <f t="shared" si="2"/>
        <v>852000</v>
      </c>
    </row>
    <row r="150" spans="2:7" ht="14.25">
      <c r="B150" s="41"/>
      <c r="C150" s="40" t="s">
        <v>35</v>
      </c>
      <c r="D150" s="9" t="s">
        <v>149</v>
      </c>
      <c r="E150" s="10"/>
      <c r="F150" s="10"/>
      <c r="G150" s="10">
        <f t="shared" si="2"/>
        <v>0</v>
      </c>
    </row>
    <row r="151" spans="2:7" ht="14.25">
      <c r="B151" s="41"/>
      <c r="C151" s="41"/>
      <c r="D151" s="9" t="s">
        <v>150</v>
      </c>
      <c r="E151" s="10"/>
      <c r="F151" s="10"/>
      <c r="G151" s="10">
        <f t="shared" si="2"/>
        <v>0</v>
      </c>
    </row>
    <row r="152" spans="2:7" ht="14.25">
      <c r="B152" s="41"/>
      <c r="C152" s="41"/>
      <c r="D152" s="9" t="s">
        <v>151</v>
      </c>
      <c r="E152" s="10">
        <f>+E153+E154+E155+E156</f>
        <v>0</v>
      </c>
      <c r="F152" s="10">
        <f>+F153+F154+F155+F156</f>
        <v>0</v>
      </c>
      <c r="G152" s="10">
        <f t="shared" si="2"/>
        <v>0</v>
      </c>
    </row>
    <row r="153" spans="2:7" ht="14.25">
      <c r="B153" s="41"/>
      <c r="C153" s="41"/>
      <c r="D153" s="9" t="s">
        <v>152</v>
      </c>
      <c r="E153" s="10"/>
      <c r="F153" s="10"/>
      <c r="G153" s="10">
        <f t="shared" si="2"/>
        <v>0</v>
      </c>
    </row>
    <row r="154" spans="2:7" ht="14.25">
      <c r="B154" s="41"/>
      <c r="C154" s="41"/>
      <c r="D154" s="9" t="s">
        <v>153</v>
      </c>
      <c r="E154" s="10"/>
      <c r="F154" s="10"/>
      <c r="G154" s="10">
        <f t="shared" si="2"/>
        <v>0</v>
      </c>
    </row>
    <row r="155" spans="2:7" ht="14.25">
      <c r="B155" s="41"/>
      <c r="C155" s="41"/>
      <c r="D155" s="9" t="s">
        <v>154</v>
      </c>
      <c r="E155" s="10"/>
      <c r="F155" s="10"/>
      <c r="G155" s="10">
        <f t="shared" si="2"/>
        <v>0</v>
      </c>
    </row>
    <row r="156" spans="2:7" ht="14.25">
      <c r="B156" s="41"/>
      <c r="C156" s="41"/>
      <c r="D156" s="9" t="s">
        <v>155</v>
      </c>
      <c r="E156" s="10"/>
      <c r="F156" s="10"/>
      <c r="G156" s="10">
        <f t="shared" si="2"/>
        <v>0</v>
      </c>
    </row>
    <row r="157" spans="2:7" ht="14.25">
      <c r="B157" s="41"/>
      <c r="C157" s="41"/>
      <c r="D157" s="9" t="s">
        <v>156</v>
      </c>
      <c r="E157" s="10"/>
      <c r="F157" s="10"/>
      <c r="G157" s="10">
        <f t="shared" si="2"/>
        <v>0</v>
      </c>
    </row>
    <row r="158" spans="2:7" ht="14.25">
      <c r="B158" s="41"/>
      <c r="C158" s="41"/>
      <c r="D158" s="9" t="s">
        <v>157</v>
      </c>
      <c r="E158" s="10"/>
      <c r="F158" s="10"/>
      <c r="G158" s="10">
        <f t="shared" si="2"/>
        <v>0</v>
      </c>
    </row>
    <row r="159" spans="2:7" ht="14.25">
      <c r="B159" s="41"/>
      <c r="C159" s="41"/>
      <c r="D159" s="9" t="s">
        <v>158</v>
      </c>
      <c r="E159" s="10"/>
      <c r="F159" s="10"/>
      <c r="G159" s="10">
        <f t="shared" si="2"/>
        <v>0</v>
      </c>
    </row>
    <row r="160" spans="2:7" ht="14.25">
      <c r="B160" s="41"/>
      <c r="C160" s="41"/>
      <c r="D160" s="9" t="s">
        <v>159</v>
      </c>
      <c r="E160" s="10"/>
      <c r="F160" s="10"/>
      <c r="G160" s="10">
        <f t="shared" si="2"/>
        <v>0</v>
      </c>
    </row>
    <row r="161" spans="2:7" ht="14.25">
      <c r="B161" s="41"/>
      <c r="C161" s="41"/>
      <c r="D161" s="9" t="s">
        <v>160</v>
      </c>
      <c r="E161" s="10">
        <v>0</v>
      </c>
      <c r="F161" s="10">
        <v>2841000</v>
      </c>
      <c r="G161" s="10">
        <f t="shared" si="2"/>
        <v>-2841000</v>
      </c>
    </row>
    <row r="162" spans="2:7" ht="14.25">
      <c r="B162" s="41"/>
      <c r="C162" s="41"/>
      <c r="D162" s="9" t="s">
        <v>161</v>
      </c>
      <c r="E162" s="10"/>
      <c r="F162" s="10"/>
      <c r="G162" s="10">
        <f t="shared" si="2"/>
        <v>0</v>
      </c>
    </row>
    <row r="163" spans="2:7" ht="14.25">
      <c r="B163" s="41"/>
      <c r="C163" s="41"/>
      <c r="D163" s="9" t="s">
        <v>162</v>
      </c>
      <c r="E163" s="10"/>
      <c r="F163" s="10"/>
      <c r="G163" s="10">
        <f t="shared" si="2"/>
        <v>0</v>
      </c>
    </row>
    <row r="164" spans="2:7" ht="14.25">
      <c r="B164" s="41"/>
      <c r="C164" s="41"/>
      <c r="D164" s="9" t="s">
        <v>163</v>
      </c>
      <c r="E164" s="10"/>
      <c r="F164" s="10"/>
      <c r="G164" s="10">
        <f t="shared" si="2"/>
        <v>0</v>
      </c>
    </row>
    <row r="165" spans="2:7" ht="14.25">
      <c r="B165" s="41"/>
      <c r="C165" s="42"/>
      <c r="D165" s="11" t="s">
        <v>164</v>
      </c>
      <c r="E165" s="12">
        <f>+E150+E151+E152+E157+E158+E159+E160+E161+E162+E163+E164</f>
        <v>0</v>
      </c>
      <c r="F165" s="12">
        <f>+F150+F151+F152+F157+F158+F159+F160+F161+F162+F163+F164</f>
        <v>2841000</v>
      </c>
      <c r="G165" s="12">
        <f t="shared" si="2"/>
        <v>-2841000</v>
      </c>
    </row>
    <row r="166" spans="2:7" ht="14.25">
      <c r="B166" s="42"/>
      <c r="C166" s="19" t="s">
        <v>165</v>
      </c>
      <c r="D166" s="20"/>
      <c r="E166" s="21">
        <f xml:space="preserve"> +E149 - E165</f>
        <v>852000</v>
      </c>
      <c r="F166" s="21">
        <f xml:space="preserve"> +F149 - F165</f>
        <v>-2841000</v>
      </c>
      <c r="G166" s="21">
        <f t="shared" si="2"/>
        <v>3693000</v>
      </c>
    </row>
    <row r="167" spans="2:7" ht="14.25">
      <c r="B167" s="13" t="s">
        <v>166</v>
      </c>
      <c r="C167" s="22"/>
      <c r="D167" s="23"/>
      <c r="E167" s="24">
        <f xml:space="preserve"> +E125 +E166</f>
        <v>-398541</v>
      </c>
      <c r="F167" s="24">
        <f xml:space="preserve"> +F125 +F166</f>
        <v>-153919</v>
      </c>
      <c r="G167" s="24">
        <f t="shared" si="2"/>
        <v>-244622</v>
      </c>
    </row>
    <row r="168" spans="2:7" ht="14.25">
      <c r="B168" s="37" t="s">
        <v>167</v>
      </c>
      <c r="C168" s="22" t="s">
        <v>168</v>
      </c>
      <c r="D168" s="23"/>
      <c r="E168" s="24">
        <v>8178795</v>
      </c>
      <c r="F168" s="24">
        <v>8332714</v>
      </c>
      <c r="G168" s="24">
        <f t="shared" si="2"/>
        <v>-153919</v>
      </c>
    </row>
    <row r="169" spans="2:7" ht="14.25">
      <c r="B169" s="38"/>
      <c r="C169" s="22" t="s">
        <v>169</v>
      </c>
      <c r="D169" s="23"/>
      <c r="E169" s="24">
        <f xml:space="preserve"> +E167 +E168</f>
        <v>7780254</v>
      </c>
      <c r="F169" s="24">
        <f xml:space="preserve"> +F167 +F168</f>
        <v>8178795</v>
      </c>
      <c r="G169" s="24">
        <f t="shared" si="2"/>
        <v>-398541</v>
      </c>
    </row>
    <row r="170" spans="2:7" ht="14.25">
      <c r="B170" s="38"/>
      <c r="C170" s="22" t="s">
        <v>170</v>
      </c>
      <c r="D170" s="23"/>
      <c r="E170" s="24"/>
      <c r="F170" s="24"/>
      <c r="G170" s="24">
        <f t="shared" si="2"/>
        <v>0</v>
      </c>
    </row>
    <row r="171" spans="2:7" ht="14.25">
      <c r="B171" s="38"/>
      <c r="C171" s="22" t="s">
        <v>171</v>
      </c>
      <c r="D171" s="23"/>
      <c r="E171" s="24">
        <f>+E172+E173+E174</f>
        <v>230000</v>
      </c>
      <c r="F171" s="24">
        <f>+F172+F173+F174</f>
        <v>0</v>
      </c>
      <c r="G171" s="24">
        <f t="shared" si="2"/>
        <v>230000</v>
      </c>
    </row>
    <row r="172" spans="2:7" ht="14.25">
      <c r="B172" s="38"/>
      <c r="C172" s="25" t="s">
        <v>172</v>
      </c>
      <c r="D172" s="20"/>
      <c r="E172" s="21">
        <v>230000</v>
      </c>
      <c r="F172" s="21">
        <v>0</v>
      </c>
      <c r="G172" s="21">
        <f t="shared" si="2"/>
        <v>230000</v>
      </c>
    </row>
    <row r="173" spans="2:7" ht="14.25">
      <c r="B173" s="38"/>
      <c r="C173" s="25" t="s">
        <v>173</v>
      </c>
      <c r="D173" s="20"/>
      <c r="E173" s="21">
        <v>0</v>
      </c>
      <c r="F173" s="21">
        <v>0</v>
      </c>
      <c r="G173" s="21">
        <f t="shared" si="2"/>
        <v>0</v>
      </c>
    </row>
    <row r="174" spans="2:7" ht="14.25">
      <c r="B174" s="38"/>
      <c r="C174" s="25" t="s">
        <v>174</v>
      </c>
      <c r="D174" s="20"/>
      <c r="E174" s="21">
        <v>0</v>
      </c>
      <c r="F174" s="21">
        <v>0</v>
      </c>
      <c r="G174" s="21">
        <f t="shared" si="2"/>
        <v>0</v>
      </c>
    </row>
    <row r="175" spans="2:7" ht="14.25">
      <c r="B175" s="38"/>
      <c r="C175" s="22" t="s">
        <v>175</v>
      </c>
      <c r="D175" s="23"/>
      <c r="E175" s="24">
        <f>+E176+E177+E178</f>
        <v>0</v>
      </c>
      <c r="F175" s="24">
        <f>+F176+F177+F178</f>
        <v>0</v>
      </c>
      <c r="G175" s="24">
        <f t="shared" si="2"/>
        <v>0</v>
      </c>
    </row>
    <row r="176" spans="2:7" ht="14.25">
      <c r="B176" s="38"/>
      <c r="C176" s="25" t="s">
        <v>176</v>
      </c>
      <c r="D176" s="20"/>
      <c r="E176" s="21"/>
      <c r="F176" s="21"/>
      <c r="G176" s="21">
        <f t="shared" si="2"/>
        <v>0</v>
      </c>
    </row>
    <row r="177" spans="2:7" ht="14.25">
      <c r="B177" s="38"/>
      <c r="C177" s="25" t="s">
        <v>177</v>
      </c>
      <c r="D177" s="20"/>
      <c r="E177" s="21"/>
      <c r="F177" s="21"/>
      <c r="G177" s="21">
        <f t="shared" si="2"/>
        <v>0</v>
      </c>
    </row>
    <row r="178" spans="2:7" ht="14.25">
      <c r="B178" s="38"/>
      <c r="C178" s="25" t="s">
        <v>178</v>
      </c>
      <c r="D178" s="20"/>
      <c r="E178" s="21"/>
      <c r="F178" s="21"/>
      <c r="G178" s="21">
        <f t="shared" si="2"/>
        <v>0</v>
      </c>
    </row>
    <row r="179" spans="2:7" ht="14.25">
      <c r="B179" s="39"/>
      <c r="C179" s="22" t="s">
        <v>179</v>
      </c>
      <c r="D179" s="23"/>
      <c r="E179" s="24">
        <f xml:space="preserve"> +E169 +E170 +E171 - E175</f>
        <v>8010254</v>
      </c>
      <c r="F179" s="24">
        <f xml:space="preserve"> +F169 +F170 +F171 - F175</f>
        <v>8178795</v>
      </c>
      <c r="G179" s="24">
        <f t="shared" si="2"/>
        <v>-168541</v>
      </c>
    </row>
  </sheetData>
  <mergeCells count="13">
    <mergeCell ref="B168:B179"/>
    <mergeCell ref="B102:B124"/>
    <mergeCell ref="C102:C113"/>
    <mergeCell ref="C114:C123"/>
    <mergeCell ref="B126:B166"/>
    <mergeCell ref="C126:C149"/>
    <mergeCell ref="C150:C165"/>
    <mergeCell ref="B2:G2"/>
    <mergeCell ref="B3:G3"/>
    <mergeCell ref="B5:D5"/>
    <mergeCell ref="B6:B101"/>
    <mergeCell ref="C6:C33"/>
    <mergeCell ref="C34:C100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第二号一様式</vt:lpstr>
      <vt:lpstr>第二号三様式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ラポールみなみ</vt:lpstr>
      <vt:lpstr>ラポール・ファーム</vt:lpstr>
      <vt:lpstr>ラポール・チャクラ</vt:lpstr>
      <vt:lpstr>ラポール・タスカ</vt:lpstr>
      <vt:lpstr>チャイム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2017-08-30T00:34:03Z</dcterms:created>
  <dcterms:modified xsi:type="dcterms:W3CDTF">2019-07-17T06:06:50Z</dcterms:modified>
</cp:coreProperties>
</file>