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6820" windowHeight="12600" tabRatio="781" activeTab="11"/>
  </bookViews>
  <sheets>
    <sheet name="第三号一様式" sheetId="11" r:id="rId1"/>
    <sheet name="第三号三様式" sheetId="12" r:id="rId2"/>
    <sheet name="法人本部" sheetId="1" r:id="rId3"/>
    <sheet name="ラポール安倍川" sheetId="2" r:id="rId4"/>
    <sheet name="ラポール古庄" sheetId="3" r:id="rId5"/>
    <sheet name="ラポールたけみ" sheetId="4" r:id="rId6"/>
    <sheet name="ラポールあおい" sheetId="5" r:id="rId7"/>
    <sheet name="ラポール川原" sheetId="6" r:id="rId8"/>
    <sheet name="ラポール・ファーム" sheetId="7" r:id="rId9"/>
    <sheet name="ラポール・チャクラ" sheetId="8" r:id="rId10"/>
    <sheet name="ラポール・タスカ" sheetId="9" r:id="rId11"/>
    <sheet name="チャイム" sheetId="10" r:id="rId12"/>
  </sheets>
  <calcPr calcId="145621"/>
</workbook>
</file>

<file path=xl/calcChain.xml><?xml version="1.0" encoding="utf-8"?>
<calcChain xmlns="http://schemas.openxmlformats.org/spreadsheetml/2006/main">
  <c r="E37" i="2" l="1"/>
  <c r="E37" i="3"/>
  <c r="E37" i="4"/>
  <c r="E37" i="5"/>
  <c r="E37" i="6"/>
  <c r="E37" i="7"/>
  <c r="E37" i="8"/>
  <c r="E37" i="9"/>
  <c r="E37" i="10"/>
  <c r="E37" i="1"/>
  <c r="N95" i="12"/>
  <c r="P95" i="12" s="1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9" i="12"/>
  <c r="N40" i="12"/>
  <c r="N41" i="12"/>
  <c r="N42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8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6" i="12"/>
  <c r="N97" i="12"/>
  <c r="N98" i="12"/>
  <c r="N99" i="12"/>
  <c r="N100" i="12"/>
  <c r="N101" i="12"/>
  <c r="N102" i="12"/>
  <c r="N103" i="12"/>
  <c r="N104" i="12"/>
  <c r="N106" i="12"/>
  <c r="N108" i="12"/>
  <c r="N109" i="12"/>
  <c r="N110" i="12"/>
  <c r="N111" i="12"/>
  <c r="N112" i="12"/>
  <c r="N113" i="12"/>
  <c r="N114" i="12"/>
  <c r="N115" i="12"/>
  <c r="N116" i="12"/>
  <c r="N117" i="12"/>
  <c r="I112" i="12"/>
  <c r="I107" i="12"/>
  <c r="I94" i="12"/>
  <c r="I9" i="12"/>
  <c r="I38" i="12"/>
  <c r="I43" i="12"/>
  <c r="I69" i="12"/>
  <c r="I105" i="12" l="1"/>
  <c r="I118" i="12"/>
  <c r="I37" i="12"/>
  <c r="I67" i="12" s="1"/>
  <c r="I119" i="12" l="1"/>
  <c r="P117" i="12" l="1"/>
  <c r="P116" i="12"/>
  <c r="P115" i="12"/>
  <c r="P114" i="12"/>
  <c r="P113" i="12"/>
  <c r="O112" i="12"/>
  <c r="M112" i="12"/>
  <c r="L112" i="12"/>
  <c r="K112" i="12"/>
  <c r="J112" i="12"/>
  <c r="H112" i="12"/>
  <c r="G112" i="12"/>
  <c r="F112" i="12"/>
  <c r="E112" i="12"/>
  <c r="D112" i="12"/>
  <c r="P112" i="12" s="1"/>
  <c r="C112" i="12"/>
  <c r="P111" i="12"/>
  <c r="P110" i="12"/>
  <c r="P109" i="12"/>
  <c r="P108" i="12"/>
  <c r="O107" i="12"/>
  <c r="O118" i="12" s="1"/>
  <c r="M107" i="12"/>
  <c r="L107" i="12"/>
  <c r="L118" i="12" s="1"/>
  <c r="K107" i="12"/>
  <c r="K118" i="12" s="1"/>
  <c r="J107" i="12"/>
  <c r="J118" i="12" s="1"/>
  <c r="H107" i="12"/>
  <c r="G107" i="12"/>
  <c r="G118" i="12" s="1"/>
  <c r="F107" i="12"/>
  <c r="F118" i="12" s="1"/>
  <c r="E107" i="12"/>
  <c r="D107" i="12"/>
  <c r="C107" i="12"/>
  <c r="P104" i="12"/>
  <c r="P103" i="12"/>
  <c r="P102" i="12"/>
  <c r="P101" i="12"/>
  <c r="P100" i="12"/>
  <c r="P99" i="12"/>
  <c r="P98" i="12"/>
  <c r="P97" i="12"/>
  <c r="P96" i="12"/>
  <c r="O94" i="12"/>
  <c r="M94" i="12"/>
  <c r="L94" i="12"/>
  <c r="K94" i="12"/>
  <c r="J94" i="12"/>
  <c r="H94" i="12"/>
  <c r="G94" i="12"/>
  <c r="F94" i="12"/>
  <c r="E94" i="12"/>
  <c r="D94" i="12"/>
  <c r="C94" i="12"/>
  <c r="P93" i="12"/>
  <c r="P92" i="12"/>
  <c r="P91" i="12"/>
  <c r="P90" i="12"/>
  <c r="P89" i="12"/>
  <c r="P88" i="12"/>
  <c r="P87" i="12"/>
  <c r="P86" i="12"/>
  <c r="P85" i="12"/>
  <c r="P84" i="12"/>
  <c r="P83" i="12"/>
  <c r="P82" i="12"/>
  <c r="P81" i="12"/>
  <c r="P80" i="12"/>
  <c r="P79" i="12"/>
  <c r="P78" i="12"/>
  <c r="P77" i="12"/>
  <c r="P76" i="12"/>
  <c r="P75" i="12"/>
  <c r="P74" i="12"/>
  <c r="P73" i="12"/>
  <c r="P72" i="12"/>
  <c r="P71" i="12"/>
  <c r="P70" i="12"/>
  <c r="O69" i="12"/>
  <c r="O105" i="12" s="1"/>
  <c r="M69" i="12"/>
  <c r="L69" i="12"/>
  <c r="K69" i="12"/>
  <c r="J69" i="12"/>
  <c r="J105" i="12" s="1"/>
  <c r="H69" i="12"/>
  <c r="G69" i="12"/>
  <c r="F69" i="12"/>
  <c r="E69" i="12"/>
  <c r="E105" i="12" s="1"/>
  <c r="D69" i="12"/>
  <c r="C69" i="12"/>
  <c r="P66" i="12"/>
  <c r="P65" i="12"/>
  <c r="P64" i="12"/>
  <c r="P63" i="12"/>
  <c r="P62" i="12"/>
  <c r="P61" i="12"/>
  <c r="P60" i="12"/>
  <c r="P59" i="12"/>
  <c r="P58" i="12"/>
  <c r="P57" i="12"/>
  <c r="P56" i="12"/>
  <c r="P55" i="12"/>
  <c r="P54" i="12"/>
  <c r="P53" i="12"/>
  <c r="P52" i="12"/>
  <c r="P51" i="12"/>
  <c r="P50" i="12"/>
  <c r="P49" i="12"/>
  <c r="P48" i="12"/>
  <c r="P47" i="12"/>
  <c r="P46" i="12"/>
  <c r="P45" i="12"/>
  <c r="P44" i="12"/>
  <c r="O43" i="12"/>
  <c r="M43" i="12"/>
  <c r="L43" i="12"/>
  <c r="K43" i="12"/>
  <c r="J43" i="12"/>
  <c r="H43" i="12"/>
  <c r="G43" i="12"/>
  <c r="F43" i="12"/>
  <c r="E43" i="12"/>
  <c r="D43" i="12"/>
  <c r="C43" i="12"/>
  <c r="P42" i="12"/>
  <c r="P41" i="12"/>
  <c r="P40" i="12"/>
  <c r="P39" i="12"/>
  <c r="O38" i="12"/>
  <c r="M38" i="12"/>
  <c r="L38" i="12"/>
  <c r="K38" i="12"/>
  <c r="J38" i="12"/>
  <c r="H38" i="12"/>
  <c r="G38" i="12"/>
  <c r="F38" i="12"/>
  <c r="E38" i="12"/>
  <c r="D38" i="12"/>
  <c r="C38" i="12"/>
  <c r="N38" i="12" s="1"/>
  <c r="P36" i="12"/>
  <c r="P34" i="12"/>
  <c r="P33" i="12"/>
  <c r="P32" i="12"/>
  <c r="P31" i="12"/>
  <c r="P30" i="12"/>
  <c r="P29" i="12"/>
  <c r="P28" i="12"/>
  <c r="P27" i="12"/>
  <c r="P26" i="12"/>
  <c r="P25" i="12"/>
  <c r="P24" i="12"/>
  <c r="P23" i="12"/>
  <c r="P22" i="12"/>
  <c r="P21" i="12"/>
  <c r="P20" i="12"/>
  <c r="P19" i="12"/>
  <c r="P18" i="12"/>
  <c r="P17" i="12"/>
  <c r="P16" i="12"/>
  <c r="P15" i="12"/>
  <c r="P14" i="12"/>
  <c r="P13" i="12"/>
  <c r="P12" i="12"/>
  <c r="P11" i="12"/>
  <c r="P10" i="12"/>
  <c r="O9" i="12"/>
  <c r="M9" i="12"/>
  <c r="L9" i="12"/>
  <c r="K9" i="12"/>
  <c r="J9" i="12"/>
  <c r="H9" i="12"/>
  <c r="G9" i="12"/>
  <c r="F9" i="12"/>
  <c r="E9" i="12"/>
  <c r="D9" i="12"/>
  <c r="C9" i="12"/>
  <c r="O119" i="12" l="1"/>
  <c r="K105" i="12"/>
  <c r="F105" i="12"/>
  <c r="N94" i="12"/>
  <c r="H105" i="12"/>
  <c r="H119" i="12" s="1"/>
  <c r="M105" i="12"/>
  <c r="N69" i="12"/>
  <c r="J37" i="12"/>
  <c r="O37" i="12"/>
  <c r="G37" i="12"/>
  <c r="G67" i="12" s="1"/>
  <c r="L37" i="12"/>
  <c r="L67" i="12" s="1"/>
  <c r="N43" i="12"/>
  <c r="C37" i="12"/>
  <c r="C67" i="12" s="1"/>
  <c r="N9" i="12"/>
  <c r="O67" i="12"/>
  <c r="C118" i="12"/>
  <c r="N107" i="12"/>
  <c r="P107" i="12" s="1"/>
  <c r="D118" i="12"/>
  <c r="H118" i="12"/>
  <c r="M118" i="12"/>
  <c r="M119" i="12" s="1"/>
  <c r="J119" i="12"/>
  <c r="P69" i="12"/>
  <c r="C105" i="12"/>
  <c r="G105" i="12"/>
  <c r="G119" i="12" s="1"/>
  <c r="L105" i="12"/>
  <c r="L119" i="12" s="1"/>
  <c r="E37" i="12"/>
  <c r="E67" i="12" s="1"/>
  <c r="K37" i="12"/>
  <c r="K67" i="12" s="1"/>
  <c r="F37" i="12"/>
  <c r="F67" i="12" s="1"/>
  <c r="D37" i="12"/>
  <c r="D67" i="12" s="1"/>
  <c r="H37" i="12"/>
  <c r="H67" i="12" s="1"/>
  <c r="M37" i="12"/>
  <c r="M67" i="12" s="1"/>
  <c r="J67" i="12"/>
  <c r="F119" i="12"/>
  <c r="K119" i="12"/>
  <c r="P38" i="12"/>
  <c r="E118" i="12"/>
  <c r="P43" i="12"/>
  <c r="P9" i="12"/>
  <c r="P94" i="12"/>
  <c r="D105" i="12"/>
  <c r="D119" i="12" s="1"/>
  <c r="C119" i="12" l="1"/>
  <c r="N105" i="12"/>
  <c r="P105" i="12" s="1"/>
  <c r="N37" i="12"/>
  <c r="N67" i="12"/>
  <c r="P67" i="12" s="1"/>
  <c r="N118" i="12"/>
  <c r="P118" i="12"/>
  <c r="P37" i="12"/>
  <c r="E119" i="12"/>
  <c r="N119" i="12" l="1"/>
  <c r="P119" i="12"/>
  <c r="E60" i="11"/>
  <c r="E59" i="11"/>
  <c r="E58" i="11"/>
  <c r="E57" i="11"/>
  <c r="E56" i="11"/>
  <c r="E55" i="11"/>
  <c r="I54" i="11"/>
  <c r="E54" i="11"/>
  <c r="I53" i="11"/>
  <c r="E53" i="11"/>
  <c r="I52" i="11"/>
  <c r="E52" i="11"/>
  <c r="I51" i="11"/>
  <c r="E51" i="11"/>
  <c r="I50" i="11"/>
  <c r="E50" i="11"/>
  <c r="H49" i="11"/>
  <c r="G49" i="11"/>
  <c r="E49" i="11"/>
  <c r="I48" i="11"/>
  <c r="E48" i="11"/>
  <c r="I47" i="11"/>
  <c r="E47" i="11"/>
  <c r="I46" i="11"/>
  <c r="E46" i="11"/>
  <c r="I45" i="11"/>
  <c r="E45" i="11"/>
  <c r="H44" i="11"/>
  <c r="H60" i="11" s="1"/>
  <c r="G44" i="11"/>
  <c r="E44" i="11"/>
  <c r="E43" i="11"/>
  <c r="E42" i="11"/>
  <c r="I41" i="11"/>
  <c r="E41" i="11"/>
  <c r="I40" i="11"/>
  <c r="E40" i="11"/>
  <c r="I39" i="11"/>
  <c r="D39" i="11"/>
  <c r="C39" i="11"/>
  <c r="I38" i="11"/>
  <c r="E38" i="11"/>
  <c r="I37" i="11"/>
  <c r="E37" i="11"/>
  <c r="I36" i="11"/>
  <c r="E36" i="11"/>
  <c r="I35" i="11"/>
  <c r="E35" i="11"/>
  <c r="I34" i="11"/>
  <c r="D34" i="11"/>
  <c r="C34" i="11"/>
  <c r="H33" i="11"/>
  <c r="G33" i="11"/>
  <c r="I33" i="11" s="1"/>
  <c r="E32" i="11"/>
  <c r="E30" i="11"/>
  <c r="I29" i="11"/>
  <c r="E29" i="11"/>
  <c r="I28" i="11"/>
  <c r="E28" i="11"/>
  <c r="I27" i="11"/>
  <c r="E27" i="11"/>
  <c r="I26" i="11"/>
  <c r="E26" i="11"/>
  <c r="I25" i="11"/>
  <c r="E25" i="11"/>
  <c r="I24" i="11"/>
  <c r="E24" i="11"/>
  <c r="I23" i="11"/>
  <c r="E23" i="11"/>
  <c r="I22" i="11"/>
  <c r="E22" i="11"/>
  <c r="I21" i="11"/>
  <c r="E21" i="11"/>
  <c r="I20" i="11"/>
  <c r="E20" i="11"/>
  <c r="I19" i="11"/>
  <c r="E19" i="11"/>
  <c r="I18" i="11"/>
  <c r="E18" i="11"/>
  <c r="I17" i="11"/>
  <c r="E17" i="11"/>
  <c r="I16" i="11"/>
  <c r="E16" i="11"/>
  <c r="I15" i="11"/>
  <c r="E15" i="11"/>
  <c r="I14" i="11"/>
  <c r="E14" i="11"/>
  <c r="I13" i="11"/>
  <c r="E13" i="11"/>
  <c r="I12" i="11"/>
  <c r="E12" i="11"/>
  <c r="I11" i="11"/>
  <c r="E11" i="11"/>
  <c r="I10" i="11"/>
  <c r="E10" i="11"/>
  <c r="H9" i="11"/>
  <c r="G9" i="11"/>
  <c r="D9" i="11"/>
  <c r="C9" i="11"/>
  <c r="G60" i="11" l="1"/>
  <c r="I60" i="11" s="1"/>
  <c r="I49" i="11"/>
  <c r="G42" i="11"/>
  <c r="H42" i="11"/>
  <c r="H61" i="11" s="1"/>
  <c r="I9" i="11"/>
  <c r="E39" i="11"/>
  <c r="D33" i="11"/>
  <c r="D61" i="11" s="1"/>
  <c r="E34" i="11"/>
  <c r="E9" i="11"/>
  <c r="I44" i="11"/>
  <c r="C33" i="11"/>
  <c r="E33" i="11" s="1"/>
  <c r="G61" i="11" l="1"/>
  <c r="I61" i="11" s="1"/>
  <c r="I42" i="11"/>
  <c r="C61" i="11"/>
  <c r="E61" i="11" s="1"/>
  <c r="E88" i="10" l="1"/>
  <c r="E87" i="10"/>
  <c r="E86" i="10"/>
  <c r="E85" i="10"/>
  <c r="E84" i="10"/>
  <c r="D83" i="10"/>
  <c r="E83" i="10" s="1"/>
  <c r="C83" i="10"/>
  <c r="E82" i="10"/>
  <c r="E81" i="10"/>
  <c r="E80" i="10"/>
  <c r="E79" i="10"/>
  <c r="E78" i="10"/>
  <c r="E77" i="10"/>
  <c r="E76" i="10"/>
  <c r="E75" i="10"/>
  <c r="E74" i="10"/>
  <c r="E73" i="10"/>
  <c r="E72" i="10"/>
  <c r="E71" i="10"/>
  <c r="E70" i="10"/>
  <c r="D69" i="10"/>
  <c r="C69" i="10"/>
  <c r="E68" i="10"/>
  <c r="E67" i="10"/>
  <c r="E66" i="10"/>
  <c r="I65" i="10"/>
  <c r="E65" i="10"/>
  <c r="I64" i="10"/>
  <c r="E64" i="10"/>
  <c r="D64" i="10"/>
  <c r="C64" i="10"/>
  <c r="I63" i="10"/>
  <c r="E63" i="10"/>
  <c r="I62" i="10"/>
  <c r="E62" i="10"/>
  <c r="I61" i="10"/>
  <c r="E61" i="10"/>
  <c r="H60" i="10"/>
  <c r="H88" i="10" s="1"/>
  <c r="G60" i="10"/>
  <c r="E60" i="10"/>
  <c r="I59" i="10"/>
  <c r="E59" i="10"/>
  <c r="I58" i="10"/>
  <c r="E58" i="10"/>
  <c r="I57" i="10"/>
  <c r="D57" i="10"/>
  <c r="C57" i="10"/>
  <c r="I56" i="10"/>
  <c r="E56" i="10"/>
  <c r="H55" i="10"/>
  <c r="I55" i="10" s="1"/>
  <c r="G55" i="10"/>
  <c r="G88" i="10" s="1"/>
  <c r="E55" i="10"/>
  <c r="E54" i="10"/>
  <c r="E53" i="10"/>
  <c r="I52" i="10"/>
  <c r="E52" i="10"/>
  <c r="I51" i="10"/>
  <c r="E51" i="10"/>
  <c r="I50" i="10"/>
  <c r="E50" i="10"/>
  <c r="I49" i="10"/>
  <c r="E49" i="10"/>
  <c r="I48" i="10"/>
  <c r="E48" i="10"/>
  <c r="I47" i="10"/>
  <c r="E47" i="10"/>
  <c r="I46" i="10"/>
  <c r="E46" i="10"/>
  <c r="I45" i="10"/>
  <c r="I44" i="10"/>
  <c r="E44" i="10"/>
  <c r="I43" i="10"/>
  <c r="E43" i="10"/>
  <c r="I42" i="10"/>
  <c r="E42" i="10"/>
  <c r="I41" i="10"/>
  <c r="E41" i="10"/>
  <c r="H40" i="10"/>
  <c r="H39" i="10" s="1"/>
  <c r="G40" i="10"/>
  <c r="D40" i="10"/>
  <c r="C40" i="10"/>
  <c r="E40" i="10" s="1"/>
  <c r="E38" i="10"/>
  <c r="E36" i="10"/>
  <c r="E35" i="10"/>
  <c r="I34" i="10"/>
  <c r="E34" i="10"/>
  <c r="I33" i="10"/>
  <c r="E33" i="10"/>
  <c r="I32" i="10"/>
  <c r="E32" i="10"/>
  <c r="I31" i="10"/>
  <c r="E31" i="10"/>
  <c r="I30" i="10"/>
  <c r="E30" i="10"/>
  <c r="I29" i="10"/>
  <c r="E29" i="10"/>
  <c r="I28" i="10"/>
  <c r="E28" i="10"/>
  <c r="I27" i="10"/>
  <c r="E27" i="10"/>
  <c r="I26" i="10"/>
  <c r="E26" i="10"/>
  <c r="I25" i="10"/>
  <c r="E25" i="10"/>
  <c r="I24" i="10"/>
  <c r="E24" i="10"/>
  <c r="I23" i="10"/>
  <c r="E23" i="10"/>
  <c r="I22" i="10"/>
  <c r="E22" i="10"/>
  <c r="I21" i="10"/>
  <c r="E21" i="10"/>
  <c r="I20" i="10"/>
  <c r="E20" i="10"/>
  <c r="I19" i="10"/>
  <c r="E19" i="10"/>
  <c r="I18" i="10"/>
  <c r="E18" i="10"/>
  <c r="I17" i="10"/>
  <c r="E17" i="10"/>
  <c r="I16" i="10"/>
  <c r="E16" i="10"/>
  <c r="I15" i="10"/>
  <c r="E15" i="10"/>
  <c r="I14" i="10"/>
  <c r="E14" i="10"/>
  <c r="H13" i="10"/>
  <c r="I13" i="10" s="1"/>
  <c r="G13" i="10"/>
  <c r="E13" i="10"/>
  <c r="I12" i="10"/>
  <c r="E12" i="10"/>
  <c r="I11" i="10"/>
  <c r="E11" i="10"/>
  <c r="I10" i="10"/>
  <c r="E10" i="10"/>
  <c r="I9" i="10"/>
  <c r="E9" i="10"/>
  <c r="I8" i="10"/>
  <c r="E8" i="10"/>
  <c r="D8" i="10"/>
  <c r="C8" i="10"/>
  <c r="C7" i="10" s="1"/>
  <c r="G7" i="10"/>
  <c r="D7" i="10"/>
  <c r="E88" i="9"/>
  <c r="E87" i="9"/>
  <c r="E86" i="9"/>
  <c r="E85" i="9"/>
  <c r="E84" i="9"/>
  <c r="D83" i="9"/>
  <c r="E83" i="9" s="1"/>
  <c r="C83" i="9"/>
  <c r="E82" i="9"/>
  <c r="E81" i="9"/>
  <c r="E80" i="9"/>
  <c r="E79" i="9"/>
  <c r="E78" i="9"/>
  <c r="E77" i="9"/>
  <c r="E76" i="9"/>
  <c r="E75" i="9"/>
  <c r="E74" i="9"/>
  <c r="E73" i="9"/>
  <c r="E72" i="9"/>
  <c r="E71" i="9"/>
  <c r="E70" i="9"/>
  <c r="D69" i="9"/>
  <c r="C69" i="9"/>
  <c r="E68" i="9"/>
  <c r="E67" i="9"/>
  <c r="E66" i="9"/>
  <c r="I65" i="9"/>
  <c r="E65" i="9"/>
  <c r="I64" i="9"/>
  <c r="E64" i="9"/>
  <c r="D64" i="9"/>
  <c r="C64" i="9"/>
  <c r="I63" i="9"/>
  <c r="E63" i="9"/>
  <c r="I62" i="9"/>
  <c r="E62" i="9"/>
  <c r="I61" i="9"/>
  <c r="E61" i="9"/>
  <c r="H60" i="9"/>
  <c r="G60" i="9"/>
  <c r="I60" i="9" s="1"/>
  <c r="E60" i="9"/>
  <c r="I59" i="9"/>
  <c r="E59" i="9"/>
  <c r="I58" i="9"/>
  <c r="E58" i="9"/>
  <c r="I57" i="9"/>
  <c r="D57" i="9"/>
  <c r="C57" i="9"/>
  <c r="I56" i="9"/>
  <c r="E56" i="9"/>
  <c r="H55" i="9"/>
  <c r="G55" i="9"/>
  <c r="G88" i="9" s="1"/>
  <c r="E55" i="9"/>
  <c r="E54" i="9"/>
  <c r="E53" i="9"/>
  <c r="I52" i="9"/>
  <c r="E52" i="9"/>
  <c r="I51" i="9"/>
  <c r="E51" i="9"/>
  <c r="I50" i="9"/>
  <c r="E50" i="9"/>
  <c r="I49" i="9"/>
  <c r="E49" i="9"/>
  <c r="I48" i="9"/>
  <c r="E48" i="9"/>
  <c r="I47" i="9"/>
  <c r="E47" i="9"/>
  <c r="I46" i="9"/>
  <c r="E46" i="9"/>
  <c r="I45" i="9"/>
  <c r="I44" i="9"/>
  <c r="E44" i="9"/>
  <c r="I43" i="9"/>
  <c r="E43" i="9"/>
  <c r="I42" i="9"/>
  <c r="E42" i="9"/>
  <c r="I41" i="9"/>
  <c r="E41" i="9"/>
  <c r="H40" i="9"/>
  <c r="H39" i="9" s="1"/>
  <c r="G40" i="9"/>
  <c r="D40" i="9"/>
  <c r="C40" i="9"/>
  <c r="E40" i="9" s="1"/>
  <c r="E38" i="9"/>
  <c r="E36" i="9"/>
  <c r="E35" i="9"/>
  <c r="I34" i="9"/>
  <c r="E34" i="9"/>
  <c r="I33" i="9"/>
  <c r="E33" i="9"/>
  <c r="I32" i="9"/>
  <c r="E32" i="9"/>
  <c r="I31" i="9"/>
  <c r="E31" i="9"/>
  <c r="I30" i="9"/>
  <c r="E30" i="9"/>
  <c r="I29" i="9"/>
  <c r="E29" i="9"/>
  <c r="I28" i="9"/>
  <c r="E28" i="9"/>
  <c r="I27" i="9"/>
  <c r="E27" i="9"/>
  <c r="I26" i="9"/>
  <c r="E26" i="9"/>
  <c r="I25" i="9"/>
  <c r="E25" i="9"/>
  <c r="I24" i="9"/>
  <c r="E24" i="9"/>
  <c r="I23" i="9"/>
  <c r="E23" i="9"/>
  <c r="I22" i="9"/>
  <c r="E22" i="9"/>
  <c r="I21" i="9"/>
  <c r="E21" i="9"/>
  <c r="I20" i="9"/>
  <c r="E20" i="9"/>
  <c r="I19" i="9"/>
  <c r="E19" i="9"/>
  <c r="I18" i="9"/>
  <c r="E18" i="9"/>
  <c r="I17" i="9"/>
  <c r="E17" i="9"/>
  <c r="I16" i="9"/>
  <c r="E16" i="9"/>
  <c r="I15" i="9"/>
  <c r="E15" i="9"/>
  <c r="I14" i="9"/>
  <c r="E14" i="9"/>
  <c r="H13" i="9"/>
  <c r="G13" i="9"/>
  <c r="G7" i="9" s="1"/>
  <c r="E13" i="9"/>
  <c r="I12" i="9"/>
  <c r="E12" i="9"/>
  <c r="I11" i="9"/>
  <c r="E11" i="9"/>
  <c r="I10" i="9"/>
  <c r="E10" i="9"/>
  <c r="I9" i="9"/>
  <c r="E9" i="9"/>
  <c r="I8" i="9"/>
  <c r="D8" i="9"/>
  <c r="C8" i="9"/>
  <c r="E8" i="9" s="1"/>
  <c r="D7" i="9"/>
  <c r="C7" i="9"/>
  <c r="E88" i="8"/>
  <c r="E87" i="8"/>
  <c r="E86" i="8"/>
  <c r="E85" i="8"/>
  <c r="E84" i="8"/>
  <c r="D83" i="8"/>
  <c r="D45" i="8" s="1"/>
  <c r="C83" i="8"/>
  <c r="E82" i="8"/>
  <c r="E81" i="8"/>
  <c r="E80" i="8"/>
  <c r="E79" i="8"/>
  <c r="E78" i="8"/>
  <c r="E77" i="8"/>
  <c r="E76" i="8"/>
  <c r="E75" i="8"/>
  <c r="E74" i="8"/>
  <c r="E73" i="8"/>
  <c r="E72" i="8"/>
  <c r="E71" i="8"/>
  <c r="E70" i="8"/>
  <c r="D69" i="8"/>
  <c r="C69" i="8"/>
  <c r="E68" i="8"/>
  <c r="E67" i="8"/>
  <c r="E66" i="8"/>
  <c r="I65" i="8"/>
  <c r="E65" i="8"/>
  <c r="I64" i="8"/>
  <c r="D64" i="8"/>
  <c r="C64" i="8"/>
  <c r="E64" i="8" s="1"/>
  <c r="I63" i="8"/>
  <c r="E63" i="8"/>
  <c r="I62" i="8"/>
  <c r="E62" i="8"/>
  <c r="I61" i="8"/>
  <c r="E61" i="8"/>
  <c r="H60" i="8"/>
  <c r="G60" i="8"/>
  <c r="I60" i="8" s="1"/>
  <c r="E60" i="8"/>
  <c r="I59" i="8"/>
  <c r="E59" i="8"/>
  <c r="I58" i="8"/>
  <c r="E58" i="8"/>
  <c r="I57" i="8"/>
  <c r="D57" i="8"/>
  <c r="C57" i="8"/>
  <c r="I56" i="8"/>
  <c r="E56" i="8"/>
  <c r="H55" i="8"/>
  <c r="G55" i="8"/>
  <c r="E55" i="8"/>
  <c r="E54" i="8"/>
  <c r="E53" i="8"/>
  <c r="I52" i="8"/>
  <c r="E52" i="8"/>
  <c r="I51" i="8"/>
  <c r="E51" i="8"/>
  <c r="I50" i="8"/>
  <c r="E50" i="8"/>
  <c r="I49" i="8"/>
  <c r="E49" i="8"/>
  <c r="I48" i="8"/>
  <c r="E48" i="8"/>
  <c r="I47" i="8"/>
  <c r="E47" i="8"/>
  <c r="I46" i="8"/>
  <c r="E46" i="8"/>
  <c r="I45" i="8"/>
  <c r="I44" i="8"/>
  <c r="E44" i="8"/>
  <c r="I43" i="8"/>
  <c r="E43" i="8"/>
  <c r="I42" i="8"/>
  <c r="E42" i="8"/>
  <c r="I41" i="8"/>
  <c r="E41" i="8"/>
  <c r="H40" i="8"/>
  <c r="H39" i="8" s="1"/>
  <c r="G40" i="8"/>
  <c r="D40" i="8"/>
  <c r="C40" i="8"/>
  <c r="E38" i="8"/>
  <c r="E36" i="8"/>
  <c r="E35" i="8"/>
  <c r="I34" i="8"/>
  <c r="E34" i="8"/>
  <c r="I33" i="8"/>
  <c r="E33" i="8"/>
  <c r="I32" i="8"/>
  <c r="E32" i="8"/>
  <c r="I31" i="8"/>
  <c r="E31" i="8"/>
  <c r="I30" i="8"/>
  <c r="E30" i="8"/>
  <c r="I29" i="8"/>
  <c r="E29" i="8"/>
  <c r="I28" i="8"/>
  <c r="E28" i="8"/>
  <c r="I27" i="8"/>
  <c r="E27" i="8"/>
  <c r="I26" i="8"/>
  <c r="E26" i="8"/>
  <c r="I25" i="8"/>
  <c r="E25" i="8"/>
  <c r="I24" i="8"/>
  <c r="E24" i="8"/>
  <c r="I23" i="8"/>
  <c r="E23" i="8"/>
  <c r="I22" i="8"/>
  <c r="E22" i="8"/>
  <c r="I21" i="8"/>
  <c r="E21" i="8"/>
  <c r="I20" i="8"/>
  <c r="E20" i="8"/>
  <c r="I19" i="8"/>
  <c r="E19" i="8"/>
  <c r="I18" i="8"/>
  <c r="E18" i="8"/>
  <c r="I17" i="8"/>
  <c r="E17" i="8"/>
  <c r="I16" i="8"/>
  <c r="E16" i="8"/>
  <c r="I15" i="8"/>
  <c r="E15" i="8"/>
  <c r="I14" i="8"/>
  <c r="E14" i="8"/>
  <c r="I13" i="8"/>
  <c r="H13" i="8"/>
  <c r="G13" i="8"/>
  <c r="E13" i="8"/>
  <c r="I12" i="8"/>
  <c r="E12" i="8"/>
  <c r="I11" i="8"/>
  <c r="E11" i="8"/>
  <c r="I10" i="8"/>
  <c r="E10" i="8"/>
  <c r="I9" i="8"/>
  <c r="E9" i="8"/>
  <c r="I8" i="8"/>
  <c r="D8" i="8"/>
  <c r="D7" i="8" s="1"/>
  <c r="C8" i="8"/>
  <c r="H7" i="8"/>
  <c r="G7" i="8"/>
  <c r="C7" i="8"/>
  <c r="E88" i="7"/>
  <c r="E87" i="7"/>
  <c r="E86" i="7"/>
  <c r="E85" i="7"/>
  <c r="E84" i="7"/>
  <c r="D83" i="7"/>
  <c r="E83" i="7" s="1"/>
  <c r="C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D69" i="7"/>
  <c r="C69" i="7"/>
  <c r="E68" i="7"/>
  <c r="E67" i="7"/>
  <c r="E66" i="7"/>
  <c r="I65" i="7"/>
  <c r="E65" i="7"/>
  <c r="I64" i="7"/>
  <c r="E64" i="7"/>
  <c r="D64" i="7"/>
  <c r="C64" i="7"/>
  <c r="I63" i="7"/>
  <c r="E63" i="7"/>
  <c r="I62" i="7"/>
  <c r="E62" i="7"/>
  <c r="I61" i="7"/>
  <c r="E61" i="7"/>
  <c r="H60" i="7"/>
  <c r="H88" i="7" s="1"/>
  <c r="G60" i="7"/>
  <c r="E60" i="7"/>
  <c r="I59" i="7"/>
  <c r="E59" i="7"/>
  <c r="I58" i="7"/>
  <c r="E58" i="7"/>
  <c r="I57" i="7"/>
  <c r="D57" i="7"/>
  <c r="C57" i="7"/>
  <c r="I56" i="7"/>
  <c r="E56" i="7"/>
  <c r="H55" i="7"/>
  <c r="G55" i="7"/>
  <c r="G88" i="7" s="1"/>
  <c r="E55" i="7"/>
  <c r="E54" i="7"/>
  <c r="E53" i="7"/>
  <c r="I52" i="7"/>
  <c r="E52" i="7"/>
  <c r="I51" i="7"/>
  <c r="E51" i="7"/>
  <c r="I50" i="7"/>
  <c r="E50" i="7"/>
  <c r="I49" i="7"/>
  <c r="E49" i="7"/>
  <c r="I48" i="7"/>
  <c r="E48" i="7"/>
  <c r="I47" i="7"/>
  <c r="E47" i="7"/>
  <c r="I46" i="7"/>
  <c r="E46" i="7"/>
  <c r="I45" i="7"/>
  <c r="D45" i="7"/>
  <c r="D39" i="7" s="1"/>
  <c r="I44" i="7"/>
  <c r="E44" i="7"/>
  <c r="I43" i="7"/>
  <c r="E43" i="7"/>
  <c r="I42" i="7"/>
  <c r="E42" i="7"/>
  <c r="I41" i="7"/>
  <c r="E41" i="7"/>
  <c r="H40" i="7"/>
  <c r="H39" i="7" s="1"/>
  <c r="G40" i="7"/>
  <c r="D40" i="7"/>
  <c r="C40" i="7"/>
  <c r="E38" i="7"/>
  <c r="E36" i="7"/>
  <c r="E35" i="7"/>
  <c r="I34" i="7"/>
  <c r="E34" i="7"/>
  <c r="I33" i="7"/>
  <c r="E33" i="7"/>
  <c r="I32" i="7"/>
  <c r="E32" i="7"/>
  <c r="I31" i="7"/>
  <c r="E31" i="7"/>
  <c r="I30" i="7"/>
  <c r="E30" i="7"/>
  <c r="I29" i="7"/>
  <c r="E29" i="7"/>
  <c r="I28" i="7"/>
  <c r="E28" i="7"/>
  <c r="I27" i="7"/>
  <c r="E27" i="7"/>
  <c r="I26" i="7"/>
  <c r="E26" i="7"/>
  <c r="I25" i="7"/>
  <c r="E25" i="7"/>
  <c r="I24" i="7"/>
  <c r="E24" i="7"/>
  <c r="I23" i="7"/>
  <c r="E23" i="7"/>
  <c r="I22" i="7"/>
  <c r="E22" i="7"/>
  <c r="I21" i="7"/>
  <c r="E21" i="7"/>
  <c r="I20" i="7"/>
  <c r="E20" i="7"/>
  <c r="I19" i="7"/>
  <c r="E19" i="7"/>
  <c r="I18" i="7"/>
  <c r="E18" i="7"/>
  <c r="I17" i="7"/>
  <c r="E17" i="7"/>
  <c r="I16" i="7"/>
  <c r="E16" i="7"/>
  <c r="I15" i="7"/>
  <c r="E15" i="7"/>
  <c r="I14" i="7"/>
  <c r="E14" i="7"/>
  <c r="I13" i="7"/>
  <c r="H13" i="7"/>
  <c r="G13" i="7"/>
  <c r="E13" i="7"/>
  <c r="I12" i="7"/>
  <c r="E12" i="7"/>
  <c r="I11" i="7"/>
  <c r="E11" i="7"/>
  <c r="I10" i="7"/>
  <c r="E10" i="7"/>
  <c r="I9" i="7"/>
  <c r="E9" i="7"/>
  <c r="I8" i="7"/>
  <c r="D8" i="7"/>
  <c r="C8" i="7"/>
  <c r="C7" i="7" s="1"/>
  <c r="H7" i="7"/>
  <c r="G7" i="7"/>
  <c r="D7" i="7"/>
  <c r="E88" i="6"/>
  <c r="E87" i="6"/>
  <c r="E86" i="6"/>
  <c r="E85" i="6"/>
  <c r="E84" i="6"/>
  <c r="D83" i="6"/>
  <c r="C83" i="6"/>
  <c r="E82" i="6"/>
  <c r="E81" i="6"/>
  <c r="E80" i="6"/>
  <c r="E79" i="6"/>
  <c r="E78" i="6"/>
  <c r="E77" i="6"/>
  <c r="E76" i="6"/>
  <c r="E75" i="6"/>
  <c r="E74" i="6"/>
  <c r="E73" i="6"/>
  <c r="E72" i="6"/>
  <c r="E71" i="6"/>
  <c r="E70" i="6"/>
  <c r="D69" i="6"/>
  <c r="C69" i="6"/>
  <c r="E68" i="6"/>
  <c r="E67" i="6"/>
  <c r="E66" i="6"/>
  <c r="I65" i="6"/>
  <c r="E65" i="6"/>
  <c r="I64" i="6"/>
  <c r="E64" i="6"/>
  <c r="D64" i="6"/>
  <c r="C64" i="6"/>
  <c r="I63" i="6"/>
  <c r="E63" i="6"/>
  <c r="I62" i="6"/>
  <c r="E62" i="6"/>
  <c r="I61" i="6"/>
  <c r="E61" i="6"/>
  <c r="H60" i="6"/>
  <c r="H88" i="6" s="1"/>
  <c r="G60" i="6"/>
  <c r="E60" i="6"/>
  <c r="I59" i="6"/>
  <c r="E59" i="6"/>
  <c r="I58" i="6"/>
  <c r="E58" i="6"/>
  <c r="I57" i="6"/>
  <c r="D57" i="6"/>
  <c r="C57" i="6"/>
  <c r="I56" i="6"/>
  <c r="E56" i="6"/>
  <c r="I55" i="6"/>
  <c r="H55" i="6"/>
  <c r="G55" i="6"/>
  <c r="E55" i="6"/>
  <c r="E54" i="6"/>
  <c r="E53" i="6"/>
  <c r="I52" i="6"/>
  <c r="E52" i="6"/>
  <c r="I51" i="6"/>
  <c r="E51" i="6"/>
  <c r="I50" i="6"/>
  <c r="E50" i="6"/>
  <c r="I49" i="6"/>
  <c r="E49" i="6"/>
  <c r="I48" i="6"/>
  <c r="E48" i="6"/>
  <c r="I47" i="6"/>
  <c r="E47" i="6"/>
  <c r="I46" i="6"/>
  <c r="E46" i="6"/>
  <c r="I45" i="6"/>
  <c r="I44" i="6"/>
  <c r="E44" i="6"/>
  <c r="I43" i="6"/>
  <c r="E43" i="6"/>
  <c r="I42" i="6"/>
  <c r="E42" i="6"/>
  <c r="I41" i="6"/>
  <c r="E41" i="6"/>
  <c r="H40" i="6"/>
  <c r="H39" i="6" s="1"/>
  <c r="G40" i="6"/>
  <c r="D40" i="6"/>
  <c r="C40" i="6"/>
  <c r="E38" i="6"/>
  <c r="E36" i="6"/>
  <c r="E35" i="6"/>
  <c r="I34" i="6"/>
  <c r="E34" i="6"/>
  <c r="I33" i="6"/>
  <c r="E33" i="6"/>
  <c r="I32" i="6"/>
  <c r="E32" i="6"/>
  <c r="I31" i="6"/>
  <c r="E31" i="6"/>
  <c r="I30" i="6"/>
  <c r="E30" i="6"/>
  <c r="I29" i="6"/>
  <c r="E29" i="6"/>
  <c r="I28" i="6"/>
  <c r="E28" i="6"/>
  <c r="I27" i="6"/>
  <c r="E27" i="6"/>
  <c r="I26" i="6"/>
  <c r="E26" i="6"/>
  <c r="I25" i="6"/>
  <c r="E25" i="6"/>
  <c r="I24" i="6"/>
  <c r="E24" i="6"/>
  <c r="I23" i="6"/>
  <c r="E23" i="6"/>
  <c r="I22" i="6"/>
  <c r="E22" i="6"/>
  <c r="I21" i="6"/>
  <c r="E21" i="6"/>
  <c r="I20" i="6"/>
  <c r="E20" i="6"/>
  <c r="I19" i="6"/>
  <c r="E19" i="6"/>
  <c r="I18" i="6"/>
  <c r="E18" i="6"/>
  <c r="I17" i="6"/>
  <c r="E17" i="6"/>
  <c r="I16" i="6"/>
  <c r="E16" i="6"/>
  <c r="I15" i="6"/>
  <c r="E15" i="6"/>
  <c r="I14" i="6"/>
  <c r="E14" i="6"/>
  <c r="I13" i="6"/>
  <c r="H13" i="6"/>
  <c r="G13" i="6"/>
  <c r="E13" i="6"/>
  <c r="I12" i="6"/>
  <c r="E12" i="6"/>
  <c r="I11" i="6"/>
  <c r="E11" i="6"/>
  <c r="I10" i="6"/>
  <c r="E10" i="6"/>
  <c r="I9" i="6"/>
  <c r="E9" i="6"/>
  <c r="I8" i="6"/>
  <c r="D8" i="6"/>
  <c r="C8" i="6"/>
  <c r="E8" i="6" s="1"/>
  <c r="H7" i="6"/>
  <c r="G7" i="6"/>
  <c r="D7" i="6"/>
  <c r="C7" i="6"/>
  <c r="E88" i="5"/>
  <c r="E87" i="5"/>
  <c r="E86" i="5"/>
  <c r="E85" i="5"/>
  <c r="E84" i="5"/>
  <c r="D83" i="5"/>
  <c r="E83" i="5" s="1"/>
  <c r="C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D69" i="5"/>
  <c r="C69" i="5"/>
  <c r="E68" i="5"/>
  <c r="E67" i="5"/>
  <c r="E66" i="5"/>
  <c r="I65" i="5"/>
  <c r="E65" i="5"/>
  <c r="I64" i="5"/>
  <c r="E64" i="5"/>
  <c r="D64" i="5"/>
  <c r="C64" i="5"/>
  <c r="I63" i="5"/>
  <c r="E63" i="5"/>
  <c r="I62" i="5"/>
  <c r="E62" i="5"/>
  <c r="I61" i="5"/>
  <c r="E61" i="5"/>
  <c r="H60" i="5"/>
  <c r="G60" i="5"/>
  <c r="I60" i="5" s="1"/>
  <c r="E60" i="5"/>
  <c r="I59" i="5"/>
  <c r="E59" i="5"/>
  <c r="I58" i="5"/>
  <c r="E58" i="5"/>
  <c r="I57" i="5"/>
  <c r="D57" i="5"/>
  <c r="C57" i="5"/>
  <c r="I56" i="5"/>
  <c r="E56" i="5"/>
  <c r="H55" i="5"/>
  <c r="I55" i="5" s="1"/>
  <c r="G55" i="5"/>
  <c r="E55" i="5"/>
  <c r="E54" i="5"/>
  <c r="E53" i="5"/>
  <c r="I52" i="5"/>
  <c r="E52" i="5"/>
  <c r="I51" i="5"/>
  <c r="E51" i="5"/>
  <c r="I50" i="5"/>
  <c r="E50" i="5"/>
  <c r="I49" i="5"/>
  <c r="E49" i="5"/>
  <c r="I48" i="5"/>
  <c r="E48" i="5"/>
  <c r="I47" i="5"/>
  <c r="E47" i="5"/>
  <c r="I46" i="5"/>
  <c r="E46" i="5"/>
  <c r="I45" i="5"/>
  <c r="I44" i="5"/>
  <c r="E44" i="5"/>
  <c r="I43" i="5"/>
  <c r="E43" i="5"/>
  <c r="I42" i="5"/>
  <c r="E42" i="5"/>
  <c r="I41" i="5"/>
  <c r="E41" i="5"/>
  <c r="H40" i="5"/>
  <c r="H39" i="5" s="1"/>
  <c r="G40" i="5"/>
  <c r="D40" i="5"/>
  <c r="C40" i="5"/>
  <c r="E38" i="5"/>
  <c r="E36" i="5"/>
  <c r="E35" i="5"/>
  <c r="I34" i="5"/>
  <c r="E34" i="5"/>
  <c r="I33" i="5"/>
  <c r="E33" i="5"/>
  <c r="I32" i="5"/>
  <c r="E32" i="5"/>
  <c r="I31" i="5"/>
  <c r="E31" i="5"/>
  <c r="I30" i="5"/>
  <c r="E30" i="5"/>
  <c r="I29" i="5"/>
  <c r="E29" i="5"/>
  <c r="I28" i="5"/>
  <c r="E28" i="5"/>
  <c r="I27" i="5"/>
  <c r="E27" i="5"/>
  <c r="I26" i="5"/>
  <c r="E26" i="5"/>
  <c r="I25" i="5"/>
  <c r="E25" i="5"/>
  <c r="I24" i="5"/>
  <c r="E24" i="5"/>
  <c r="I23" i="5"/>
  <c r="E23" i="5"/>
  <c r="I22" i="5"/>
  <c r="E22" i="5"/>
  <c r="I21" i="5"/>
  <c r="E21" i="5"/>
  <c r="I20" i="5"/>
  <c r="E20" i="5"/>
  <c r="I19" i="5"/>
  <c r="E19" i="5"/>
  <c r="I18" i="5"/>
  <c r="E18" i="5"/>
  <c r="I17" i="5"/>
  <c r="E17" i="5"/>
  <c r="I16" i="5"/>
  <c r="E16" i="5"/>
  <c r="I15" i="5"/>
  <c r="E15" i="5"/>
  <c r="I14" i="5"/>
  <c r="E14" i="5"/>
  <c r="I13" i="5"/>
  <c r="H13" i="5"/>
  <c r="G13" i="5"/>
  <c r="E13" i="5"/>
  <c r="I12" i="5"/>
  <c r="E12" i="5"/>
  <c r="I11" i="5"/>
  <c r="E11" i="5"/>
  <c r="I10" i="5"/>
  <c r="E10" i="5"/>
  <c r="I9" i="5"/>
  <c r="E9" i="5"/>
  <c r="I8" i="5"/>
  <c r="D8" i="5"/>
  <c r="E8" i="5" s="1"/>
  <c r="C8" i="5"/>
  <c r="H7" i="5"/>
  <c r="G7" i="5"/>
  <c r="C7" i="5"/>
  <c r="H88" i="4"/>
  <c r="E88" i="4"/>
  <c r="E87" i="4"/>
  <c r="E86" i="4"/>
  <c r="E85" i="4"/>
  <c r="E84" i="4"/>
  <c r="D83" i="4"/>
  <c r="E83" i="4" s="1"/>
  <c r="C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D69" i="4"/>
  <c r="C69" i="4"/>
  <c r="E68" i="4"/>
  <c r="E67" i="4"/>
  <c r="E66" i="4"/>
  <c r="I65" i="4"/>
  <c r="E65" i="4"/>
  <c r="I64" i="4"/>
  <c r="E64" i="4"/>
  <c r="D64" i="4"/>
  <c r="C64" i="4"/>
  <c r="I63" i="4"/>
  <c r="E63" i="4"/>
  <c r="I62" i="4"/>
  <c r="E62" i="4"/>
  <c r="I61" i="4"/>
  <c r="E61" i="4"/>
  <c r="H60" i="4"/>
  <c r="G60" i="4"/>
  <c r="I60" i="4" s="1"/>
  <c r="E60" i="4"/>
  <c r="I59" i="4"/>
  <c r="E59" i="4"/>
  <c r="I58" i="4"/>
  <c r="E58" i="4"/>
  <c r="I57" i="4"/>
  <c r="D57" i="4"/>
  <c r="C57" i="4"/>
  <c r="I56" i="4"/>
  <c r="E56" i="4"/>
  <c r="H55" i="4"/>
  <c r="G55" i="4"/>
  <c r="G88" i="4" s="1"/>
  <c r="E55" i="4"/>
  <c r="E54" i="4"/>
  <c r="E53" i="4"/>
  <c r="I52" i="4"/>
  <c r="E52" i="4"/>
  <c r="I51" i="4"/>
  <c r="E51" i="4"/>
  <c r="I50" i="4"/>
  <c r="E50" i="4"/>
  <c r="I49" i="4"/>
  <c r="E49" i="4"/>
  <c r="I48" i="4"/>
  <c r="E48" i="4"/>
  <c r="I47" i="4"/>
  <c r="E47" i="4"/>
  <c r="I46" i="4"/>
  <c r="E46" i="4"/>
  <c r="I45" i="4"/>
  <c r="D45" i="4"/>
  <c r="D39" i="4" s="1"/>
  <c r="I44" i="4"/>
  <c r="E44" i="4"/>
  <c r="I43" i="4"/>
  <c r="E43" i="4"/>
  <c r="I42" i="4"/>
  <c r="E42" i="4"/>
  <c r="I41" i="4"/>
  <c r="E41" i="4"/>
  <c r="H40" i="4"/>
  <c r="H39" i="4" s="1"/>
  <c r="G40" i="4"/>
  <c r="D40" i="4"/>
  <c r="C40" i="4"/>
  <c r="E38" i="4"/>
  <c r="E36" i="4"/>
  <c r="E35" i="4"/>
  <c r="I34" i="4"/>
  <c r="E34" i="4"/>
  <c r="I33" i="4"/>
  <c r="E33" i="4"/>
  <c r="I32" i="4"/>
  <c r="E32" i="4"/>
  <c r="I31" i="4"/>
  <c r="E31" i="4"/>
  <c r="I30" i="4"/>
  <c r="E30" i="4"/>
  <c r="I29" i="4"/>
  <c r="E29" i="4"/>
  <c r="I28" i="4"/>
  <c r="E28" i="4"/>
  <c r="I27" i="4"/>
  <c r="E27" i="4"/>
  <c r="I26" i="4"/>
  <c r="E26" i="4"/>
  <c r="I25" i="4"/>
  <c r="E25" i="4"/>
  <c r="I24" i="4"/>
  <c r="E24" i="4"/>
  <c r="I23" i="4"/>
  <c r="E23" i="4"/>
  <c r="I22" i="4"/>
  <c r="E22" i="4"/>
  <c r="I21" i="4"/>
  <c r="E21" i="4"/>
  <c r="I20" i="4"/>
  <c r="E20" i="4"/>
  <c r="I19" i="4"/>
  <c r="E19" i="4"/>
  <c r="I18" i="4"/>
  <c r="E18" i="4"/>
  <c r="I17" i="4"/>
  <c r="E17" i="4"/>
  <c r="I16" i="4"/>
  <c r="E16" i="4"/>
  <c r="I15" i="4"/>
  <c r="E15" i="4"/>
  <c r="I14" i="4"/>
  <c r="E14" i="4"/>
  <c r="I13" i="4"/>
  <c r="H13" i="4"/>
  <c r="G13" i="4"/>
  <c r="E13" i="4"/>
  <c r="I12" i="4"/>
  <c r="E12" i="4"/>
  <c r="I11" i="4"/>
  <c r="E11" i="4"/>
  <c r="I10" i="4"/>
  <c r="E10" i="4"/>
  <c r="I9" i="4"/>
  <c r="E9" i="4"/>
  <c r="I8" i="4"/>
  <c r="D8" i="4"/>
  <c r="D7" i="4" s="1"/>
  <c r="C8" i="4"/>
  <c r="C7" i="4" s="1"/>
  <c r="H7" i="4"/>
  <c r="G7" i="4"/>
  <c r="E88" i="3"/>
  <c r="E87" i="3"/>
  <c r="E86" i="3"/>
  <c r="E85" i="3"/>
  <c r="E84" i="3"/>
  <c r="D83" i="3"/>
  <c r="E83" i="3" s="1"/>
  <c r="C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D69" i="3"/>
  <c r="C69" i="3"/>
  <c r="E68" i="3"/>
  <c r="E67" i="3"/>
  <c r="E66" i="3"/>
  <c r="I65" i="3"/>
  <c r="E65" i="3"/>
  <c r="I64" i="3"/>
  <c r="E64" i="3"/>
  <c r="D64" i="3"/>
  <c r="C64" i="3"/>
  <c r="I63" i="3"/>
  <c r="E63" i="3"/>
  <c r="I62" i="3"/>
  <c r="E62" i="3"/>
  <c r="I61" i="3"/>
  <c r="E61" i="3"/>
  <c r="H60" i="3"/>
  <c r="G60" i="3"/>
  <c r="E60" i="3"/>
  <c r="I59" i="3"/>
  <c r="E59" i="3"/>
  <c r="I58" i="3"/>
  <c r="E58" i="3"/>
  <c r="I57" i="3"/>
  <c r="D57" i="3"/>
  <c r="C57" i="3"/>
  <c r="I56" i="3"/>
  <c r="E56" i="3"/>
  <c r="H55" i="3"/>
  <c r="H88" i="3" s="1"/>
  <c r="I88" i="3" s="1"/>
  <c r="G55" i="3"/>
  <c r="G88" i="3" s="1"/>
  <c r="E55" i="3"/>
  <c r="E54" i="3"/>
  <c r="E53" i="3"/>
  <c r="I52" i="3"/>
  <c r="E52" i="3"/>
  <c r="I51" i="3"/>
  <c r="E51" i="3"/>
  <c r="I50" i="3"/>
  <c r="E50" i="3"/>
  <c r="I49" i="3"/>
  <c r="E49" i="3"/>
  <c r="I48" i="3"/>
  <c r="E48" i="3"/>
  <c r="I47" i="3"/>
  <c r="E47" i="3"/>
  <c r="I46" i="3"/>
  <c r="E46" i="3"/>
  <c r="I45" i="3"/>
  <c r="D45" i="3"/>
  <c r="D39" i="3" s="1"/>
  <c r="I44" i="3"/>
  <c r="E44" i="3"/>
  <c r="I43" i="3"/>
  <c r="E43" i="3"/>
  <c r="I42" i="3"/>
  <c r="E42" i="3"/>
  <c r="I41" i="3"/>
  <c r="E41" i="3"/>
  <c r="H40" i="3"/>
  <c r="H39" i="3" s="1"/>
  <c r="G40" i="3"/>
  <c r="D40" i="3"/>
  <c r="C40" i="3"/>
  <c r="E38" i="3"/>
  <c r="E36" i="3"/>
  <c r="E35" i="3"/>
  <c r="I34" i="3"/>
  <c r="E34" i="3"/>
  <c r="I33" i="3"/>
  <c r="E33" i="3"/>
  <c r="I32" i="3"/>
  <c r="E32" i="3"/>
  <c r="I31" i="3"/>
  <c r="E31" i="3"/>
  <c r="I30" i="3"/>
  <c r="E30" i="3"/>
  <c r="I29" i="3"/>
  <c r="E29" i="3"/>
  <c r="I28" i="3"/>
  <c r="E28" i="3"/>
  <c r="I27" i="3"/>
  <c r="E27" i="3"/>
  <c r="I26" i="3"/>
  <c r="E26" i="3"/>
  <c r="I25" i="3"/>
  <c r="E25" i="3"/>
  <c r="I24" i="3"/>
  <c r="E24" i="3"/>
  <c r="I23" i="3"/>
  <c r="E23" i="3"/>
  <c r="I22" i="3"/>
  <c r="E22" i="3"/>
  <c r="I21" i="3"/>
  <c r="E21" i="3"/>
  <c r="I20" i="3"/>
  <c r="E20" i="3"/>
  <c r="I19" i="3"/>
  <c r="E19" i="3"/>
  <c r="I18" i="3"/>
  <c r="E18" i="3"/>
  <c r="I17" i="3"/>
  <c r="E17" i="3"/>
  <c r="I16" i="3"/>
  <c r="E16" i="3"/>
  <c r="I15" i="3"/>
  <c r="E15" i="3"/>
  <c r="I14" i="3"/>
  <c r="E14" i="3"/>
  <c r="I13" i="3"/>
  <c r="H13" i="3"/>
  <c r="G13" i="3"/>
  <c r="E13" i="3"/>
  <c r="I12" i="3"/>
  <c r="E12" i="3"/>
  <c r="I11" i="3"/>
  <c r="E11" i="3"/>
  <c r="I10" i="3"/>
  <c r="E10" i="3"/>
  <c r="I9" i="3"/>
  <c r="E9" i="3"/>
  <c r="I8" i="3"/>
  <c r="D8" i="3"/>
  <c r="C8" i="3"/>
  <c r="C7" i="3" s="1"/>
  <c r="H7" i="3"/>
  <c r="G7" i="3"/>
  <c r="D7" i="3"/>
  <c r="E88" i="2"/>
  <c r="E87" i="2"/>
  <c r="E86" i="2"/>
  <c r="E85" i="2"/>
  <c r="E84" i="2"/>
  <c r="D83" i="2"/>
  <c r="E83" i="2" s="1"/>
  <c r="C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D69" i="2"/>
  <c r="E69" i="2" s="1"/>
  <c r="C69" i="2"/>
  <c r="E68" i="2"/>
  <c r="E67" i="2"/>
  <c r="E66" i="2"/>
  <c r="I65" i="2"/>
  <c r="E65" i="2"/>
  <c r="I64" i="2"/>
  <c r="E64" i="2"/>
  <c r="D64" i="2"/>
  <c r="C64" i="2"/>
  <c r="I63" i="2"/>
  <c r="E63" i="2"/>
  <c r="I62" i="2"/>
  <c r="E62" i="2"/>
  <c r="I61" i="2"/>
  <c r="E61" i="2"/>
  <c r="H60" i="2"/>
  <c r="H88" i="2" s="1"/>
  <c r="G60" i="2"/>
  <c r="E60" i="2"/>
  <c r="I59" i="2"/>
  <c r="E59" i="2"/>
  <c r="I58" i="2"/>
  <c r="E58" i="2"/>
  <c r="I57" i="2"/>
  <c r="D57" i="2"/>
  <c r="C57" i="2"/>
  <c r="I56" i="2"/>
  <c r="E56" i="2"/>
  <c r="I55" i="2"/>
  <c r="H55" i="2"/>
  <c r="G55" i="2"/>
  <c r="E55" i="2"/>
  <c r="E54" i="2"/>
  <c r="E53" i="2"/>
  <c r="I52" i="2"/>
  <c r="E52" i="2"/>
  <c r="I51" i="2"/>
  <c r="E51" i="2"/>
  <c r="I50" i="2"/>
  <c r="E50" i="2"/>
  <c r="I49" i="2"/>
  <c r="E49" i="2"/>
  <c r="I48" i="2"/>
  <c r="E48" i="2"/>
  <c r="I47" i="2"/>
  <c r="E47" i="2"/>
  <c r="I46" i="2"/>
  <c r="E46" i="2"/>
  <c r="I45" i="2"/>
  <c r="D45" i="2"/>
  <c r="I44" i="2"/>
  <c r="E44" i="2"/>
  <c r="I43" i="2"/>
  <c r="E43" i="2"/>
  <c r="I42" i="2"/>
  <c r="E42" i="2"/>
  <c r="I41" i="2"/>
  <c r="E41" i="2"/>
  <c r="H40" i="2"/>
  <c r="H39" i="2" s="1"/>
  <c r="G40" i="2"/>
  <c r="D40" i="2"/>
  <c r="C40" i="2"/>
  <c r="E38" i="2"/>
  <c r="E36" i="2"/>
  <c r="E35" i="2"/>
  <c r="I34" i="2"/>
  <c r="E34" i="2"/>
  <c r="I33" i="2"/>
  <c r="E33" i="2"/>
  <c r="I32" i="2"/>
  <c r="E32" i="2"/>
  <c r="I31" i="2"/>
  <c r="E31" i="2"/>
  <c r="I30" i="2"/>
  <c r="E30" i="2"/>
  <c r="I29" i="2"/>
  <c r="E29" i="2"/>
  <c r="I28" i="2"/>
  <c r="E28" i="2"/>
  <c r="I27" i="2"/>
  <c r="E27" i="2"/>
  <c r="I26" i="2"/>
  <c r="E26" i="2"/>
  <c r="I25" i="2"/>
  <c r="E25" i="2"/>
  <c r="I24" i="2"/>
  <c r="E24" i="2"/>
  <c r="I23" i="2"/>
  <c r="E23" i="2"/>
  <c r="I22" i="2"/>
  <c r="E22" i="2"/>
  <c r="I21" i="2"/>
  <c r="E21" i="2"/>
  <c r="I20" i="2"/>
  <c r="E20" i="2"/>
  <c r="I19" i="2"/>
  <c r="E19" i="2"/>
  <c r="I18" i="2"/>
  <c r="E18" i="2"/>
  <c r="I17" i="2"/>
  <c r="E17" i="2"/>
  <c r="I16" i="2"/>
  <c r="E16" i="2"/>
  <c r="I15" i="2"/>
  <c r="E15" i="2"/>
  <c r="I14" i="2"/>
  <c r="E14" i="2"/>
  <c r="I13" i="2"/>
  <c r="H13" i="2"/>
  <c r="G13" i="2"/>
  <c r="E13" i="2"/>
  <c r="I12" i="2"/>
  <c r="E12" i="2"/>
  <c r="I11" i="2"/>
  <c r="E11" i="2"/>
  <c r="I10" i="2"/>
  <c r="E10" i="2"/>
  <c r="I9" i="2"/>
  <c r="E9" i="2"/>
  <c r="I8" i="2"/>
  <c r="D8" i="2"/>
  <c r="D7" i="2" s="1"/>
  <c r="C8" i="2"/>
  <c r="H7" i="2"/>
  <c r="G7" i="2"/>
  <c r="E88" i="1"/>
  <c r="E87" i="1"/>
  <c r="E86" i="1"/>
  <c r="E85" i="1"/>
  <c r="E84" i="1"/>
  <c r="D83" i="1"/>
  <c r="C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D69" i="1"/>
  <c r="E69" i="1" s="1"/>
  <c r="C69" i="1"/>
  <c r="E68" i="1"/>
  <c r="E67" i="1"/>
  <c r="E66" i="1"/>
  <c r="I65" i="1"/>
  <c r="E65" i="1"/>
  <c r="I64" i="1"/>
  <c r="D64" i="1"/>
  <c r="C64" i="1"/>
  <c r="E64" i="1" s="1"/>
  <c r="I63" i="1"/>
  <c r="E63" i="1"/>
  <c r="I62" i="1"/>
  <c r="E62" i="1"/>
  <c r="I61" i="1"/>
  <c r="E61" i="1"/>
  <c r="H60" i="1"/>
  <c r="H88" i="1" s="1"/>
  <c r="G60" i="1"/>
  <c r="E60" i="1"/>
  <c r="I59" i="1"/>
  <c r="E59" i="1"/>
  <c r="I58" i="1"/>
  <c r="E58" i="1"/>
  <c r="I57" i="1"/>
  <c r="E57" i="1"/>
  <c r="D57" i="1"/>
  <c r="D45" i="1" s="1"/>
  <c r="C57" i="1"/>
  <c r="I56" i="1"/>
  <c r="E56" i="1"/>
  <c r="I55" i="1"/>
  <c r="H55" i="1"/>
  <c r="G55" i="1"/>
  <c r="E55" i="1"/>
  <c r="E54" i="1"/>
  <c r="E53" i="1"/>
  <c r="I52" i="1"/>
  <c r="E52" i="1"/>
  <c r="I51" i="1"/>
  <c r="E51" i="1"/>
  <c r="I50" i="1"/>
  <c r="E50" i="1"/>
  <c r="I49" i="1"/>
  <c r="E49" i="1"/>
  <c r="I48" i="1"/>
  <c r="E48" i="1"/>
  <c r="I47" i="1"/>
  <c r="E47" i="1"/>
  <c r="I46" i="1"/>
  <c r="E46" i="1"/>
  <c r="I45" i="1"/>
  <c r="I44" i="1"/>
  <c r="E44" i="1"/>
  <c r="I43" i="1"/>
  <c r="E43" i="1"/>
  <c r="I42" i="1"/>
  <c r="E42" i="1"/>
  <c r="I41" i="1"/>
  <c r="E41" i="1"/>
  <c r="I40" i="1"/>
  <c r="H40" i="1"/>
  <c r="H39" i="1" s="1"/>
  <c r="G40" i="1"/>
  <c r="D40" i="1"/>
  <c r="C40" i="1"/>
  <c r="E40" i="1" s="1"/>
  <c r="G39" i="1"/>
  <c r="E38" i="1"/>
  <c r="E36" i="1"/>
  <c r="E35" i="1"/>
  <c r="I34" i="1"/>
  <c r="E34" i="1"/>
  <c r="I33" i="1"/>
  <c r="E33" i="1"/>
  <c r="I32" i="1"/>
  <c r="E32" i="1"/>
  <c r="I31" i="1"/>
  <c r="E31" i="1"/>
  <c r="I30" i="1"/>
  <c r="E30" i="1"/>
  <c r="I29" i="1"/>
  <c r="E29" i="1"/>
  <c r="I28" i="1"/>
  <c r="E28" i="1"/>
  <c r="I27" i="1"/>
  <c r="E27" i="1"/>
  <c r="I26" i="1"/>
  <c r="E26" i="1"/>
  <c r="I25" i="1"/>
  <c r="E25" i="1"/>
  <c r="I24" i="1"/>
  <c r="E24" i="1"/>
  <c r="I23" i="1"/>
  <c r="E23" i="1"/>
  <c r="I22" i="1"/>
  <c r="E22" i="1"/>
  <c r="I21" i="1"/>
  <c r="E21" i="1"/>
  <c r="I20" i="1"/>
  <c r="E20" i="1"/>
  <c r="I19" i="1"/>
  <c r="E19" i="1"/>
  <c r="I18" i="1"/>
  <c r="E18" i="1"/>
  <c r="I17" i="1"/>
  <c r="E17" i="1"/>
  <c r="I16" i="1"/>
  <c r="E16" i="1"/>
  <c r="I15" i="1"/>
  <c r="E15" i="1"/>
  <c r="I14" i="1"/>
  <c r="E14" i="1"/>
  <c r="H13" i="1"/>
  <c r="H7" i="1" s="1"/>
  <c r="G13" i="1"/>
  <c r="E13" i="1"/>
  <c r="I12" i="1"/>
  <c r="E12" i="1"/>
  <c r="I11" i="1"/>
  <c r="E11" i="1"/>
  <c r="I10" i="1"/>
  <c r="E10" i="1"/>
  <c r="I9" i="1"/>
  <c r="E9" i="1"/>
  <c r="I8" i="1"/>
  <c r="D8" i="1"/>
  <c r="D7" i="1" s="1"/>
  <c r="C8" i="1"/>
  <c r="G7" i="1"/>
  <c r="I60" i="10" l="1"/>
  <c r="E69" i="10"/>
  <c r="I55" i="9"/>
  <c r="I13" i="9"/>
  <c r="H7" i="9"/>
  <c r="H53" i="9" s="1"/>
  <c r="E69" i="9"/>
  <c r="H88" i="8"/>
  <c r="G88" i="8"/>
  <c r="I55" i="8"/>
  <c r="I7" i="8"/>
  <c r="E83" i="8"/>
  <c r="E69" i="8"/>
  <c r="D39" i="8"/>
  <c r="D89" i="8" s="1"/>
  <c r="E8" i="8"/>
  <c r="I88" i="7"/>
  <c r="I60" i="7"/>
  <c r="I55" i="7"/>
  <c r="I7" i="7"/>
  <c r="E69" i="7"/>
  <c r="E8" i="7"/>
  <c r="I60" i="6"/>
  <c r="G88" i="6"/>
  <c r="I88" i="6" s="1"/>
  <c r="I7" i="6"/>
  <c r="E83" i="6"/>
  <c r="E69" i="6"/>
  <c r="D45" i="6"/>
  <c r="D39" i="6" s="1"/>
  <c r="D89" i="6" s="1"/>
  <c r="G88" i="5"/>
  <c r="H88" i="5"/>
  <c r="I7" i="5"/>
  <c r="E69" i="5"/>
  <c r="D45" i="5"/>
  <c r="D39" i="5" s="1"/>
  <c r="D7" i="5"/>
  <c r="I88" i="4"/>
  <c r="I55" i="4"/>
  <c r="I7" i="4"/>
  <c r="E69" i="4"/>
  <c r="E8" i="4"/>
  <c r="I60" i="3"/>
  <c r="I55" i="3"/>
  <c r="I7" i="3"/>
  <c r="E69" i="3"/>
  <c r="E8" i="3"/>
  <c r="G88" i="2"/>
  <c r="I88" i="2" s="1"/>
  <c r="I60" i="2"/>
  <c r="I7" i="2"/>
  <c r="D39" i="2"/>
  <c r="D89" i="2" s="1"/>
  <c r="E8" i="2"/>
  <c r="C7" i="2"/>
  <c r="E7" i="2" s="1"/>
  <c r="I7" i="1"/>
  <c r="I13" i="1"/>
  <c r="H53" i="1"/>
  <c r="H89" i="1" s="1"/>
  <c r="E83" i="1"/>
  <c r="D39" i="1"/>
  <c r="D89" i="1" s="1"/>
  <c r="E8" i="1"/>
  <c r="I39" i="1"/>
  <c r="G53" i="1"/>
  <c r="E40" i="2"/>
  <c r="E40" i="6"/>
  <c r="I40" i="9"/>
  <c r="G39" i="9"/>
  <c r="I39" i="9" s="1"/>
  <c r="C7" i="1"/>
  <c r="H53" i="2"/>
  <c r="H89" i="2" s="1"/>
  <c r="I40" i="2"/>
  <c r="G39" i="2"/>
  <c r="I39" i="2" s="1"/>
  <c r="C45" i="2"/>
  <c r="E45" i="2" s="1"/>
  <c r="E57" i="2"/>
  <c r="H53" i="3"/>
  <c r="H89" i="3" s="1"/>
  <c r="I40" i="3"/>
  <c r="G39" i="3"/>
  <c r="I39" i="3" s="1"/>
  <c r="C45" i="3"/>
  <c r="E45" i="3" s="1"/>
  <c r="E57" i="3"/>
  <c r="H53" i="4"/>
  <c r="H89" i="4" s="1"/>
  <c r="I40" i="4"/>
  <c r="G39" i="4"/>
  <c r="I39" i="4" s="1"/>
  <c r="C45" i="4"/>
  <c r="E45" i="4" s="1"/>
  <c r="E57" i="4"/>
  <c r="H53" i="5"/>
  <c r="I40" i="5"/>
  <c r="G39" i="5"/>
  <c r="I39" i="5" s="1"/>
  <c r="C45" i="5"/>
  <c r="E57" i="5"/>
  <c r="H53" i="6"/>
  <c r="H89" i="6" s="1"/>
  <c r="I40" i="6"/>
  <c r="G39" i="6"/>
  <c r="I39" i="6" s="1"/>
  <c r="C45" i="6"/>
  <c r="E45" i="6" s="1"/>
  <c r="E57" i="6"/>
  <c r="H53" i="7"/>
  <c r="H89" i="7" s="1"/>
  <c r="I40" i="7"/>
  <c r="G39" i="7"/>
  <c r="I39" i="7" s="1"/>
  <c r="C45" i="7"/>
  <c r="E45" i="7" s="1"/>
  <c r="E57" i="7"/>
  <c r="H53" i="8"/>
  <c r="I40" i="8"/>
  <c r="G39" i="8"/>
  <c r="I39" i="8" s="1"/>
  <c r="C45" i="8"/>
  <c r="E45" i="8" s="1"/>
  <c r="E57" i="8"/>
  <c r="D45" i="9"/>
  <c r="D39" i="9" s="1"/>
  <c r="C45" i="9"/>
  <c r="C39" i="9" s="1"/>
  <c r="E57" i="9"/>
  <c r="H7" i="10"/>
  <c r="I60" i="1"/>
  <c r="E7" i="3"/>
  <c r="E7" i="4"/>
  <c r="E7" i="5"/>
  <c r="E7" i="6"/>
  <c r="E7" i="7"/>
  <c r="E7" i="8"/>
  <c r="E7" i="10"/>
  <c r="I40" i="10"/>
  <c r="G39" i="10"/>
  <c r="I39" i="10" s="1"/>
  <c r="D89" i="3"/>
  <c r="E40" i="3"/>
  <c r="C39" i="3"/>
  <c r="E39" i="3" s="1"/>
  <c r="D89" i="4"/>
  <c r="E40" i="4"/>
  <c r="E40" i="5"/>
  <c r="C39" i="5"/>
  <c r="D89" i="7"/>
  <c r="E40" i="7"/>
  <c r="E40" i="8"/>
  <c r="E7" i="9"/>
  <c r="C45" i="1"/>
  <c r="E45" i="1" s="1"/>
  <c r="G88" i="1"/>
  <c r="I88" i="1" s="1"/>
  <c r="G53" i="3"/>
  <c r="G53" i="4"/>
  <c r="G53" i="5"/>
  <c r="G53" i="6"/>
  <c r="G53" i="7"/>
  <c r="G53" i="8"/>
  <c r="D89" i="9"/>
  <c r="H88" i="9"/>
  <c r="I88" i="9" s="1"/>
  <c r="D45" i="10"/>
  <c r="D39" i="10" s="1"/>
  <c r="D89" i="10" s="1"/>
  <c r="I88" i="10"/>
  <c r="C45" i="10"/>
  <c r="C39" i="10" s="1"/>
  <c r="E57" i="10"/>
  <c r="H89" i="9" l="1"/>
  <c r="G53" i="9"/>
  <c r="G89" i="9" s="1"/>
  <c r="I7" i="9"/>
  <c r="E39" i="9"/>
  <c r="I88" i="8"/>
  <c r="H89" i="8"/>
  <c r="C39" i="7"/>
  <c r="E39" i="7" s="1"/>
  <c r="I88" i="5"/>
  <c r="H89" i="5"/>
  <c r="E39" i="5"/>
  <c r="E45" i="5"/>
  <c r="D89" i="5"/>
  <c r="C89" i="5"/>
  <c r="E89" i="5" s="1"/>
  <c r="G53" i="2"/>
  <c r="G89" i="2" s="1"/>
  <c r="I89" i="2" s="1"/>
  <c r="C89" i="9"/>
  <c r="E89" i="9" s="1"/>
  <c r="E45" i="10"/>
  <c r="G89" i="7"/>
  <c r="I89" i="7" s="1"/>
  <c r="I53" i="7"/>
  <c r="G89" i="3"/>
  <c r="I89" i="3" s="1"/>
  <c r="I53" i="3"/>
  <c r="C39" i="1"/>
  <c r="E39" i="1" s="1"/>
  <c r="C39" i="4"/>
  <c r="C39" i="2"/>
  <c r="G89" i="5"/>
  <c r="I53" i="5"/>
  <c r="E39" i="10"/>
  <c r="G89" i="6"/>
  <c r="I89" i="6" s="1"/>
  <c r="I53" i="6"/>
  <c r="C89" i="10"/>
  <c r="E89" i="10" s="1"/>
  <c r="E45" i="9"/>
  <c r="E7" i="1"/>
  <c r="C39" i="6"/>
  <c r="I53" i="1"/>
  <c r="G89" i="1"/>
  <c r="I89" i="1" s="1"/>
  <c r="G53" i="10"/>
  <c r="G89" i="8"/>
  <c r="I89" i="8" s="1"/>
  <c r="I53" i="8"/>
  <c r="G89" i="4"/>
  <c r="I89" i="4" s="1"/>
  <c r="I53" i="4"/>
  <c r="C39" i="8"/>
  <c r="C89" i="7"/>
  <c r="E89" i="7" s="1"/>
  <c r="C89" i="3"/>
  <c r="E89" i="3" s="1"/>
  <c r="H53" i="10"/>
  <c r="H89" i="10" s="1"/>
  <c r="I7" i="10"/>
  <c r="I89" i="9" l="1"/>
  <c r="I53" i="9"/>
  <c r="I89" i="5"/>
  <c r="I53" i="2"/>
  <c r="C89" i="1"/>
  <c r="E89" i="1" s="1"/>
  <c r="E39" i="4"/>
  <c r="C89" i="4"/>
  <c r="E89" i="4" s="1"/>
  <c r="E39" i="8"/>
  <c r="C89" i="8"/>
  <c r="E89" i="8" s="1"/>
  <c r="E39" i="6"/>
  <c r="C89" i="6"/>
  <c r="E89" i="6" s="1"/>
  <c r="E39" i="2"/>
  <c r="C89" i="2"/>
  <c r="E89" i="2" s="1"/>
  <c r="G89" i="10"/>
  <c r="I89" i="10" s="1"/>
  <c r="I53" i="10"/>
</calcChain>
</file>

<file path=xl/sharedStrings.xml><?xml version="1.0" encoding="utf-8"?>
<sst xmlns="http://schemas.openxmlformats.org/spreadsheetml/2006/main" count="1774" uniqueCount="202">
  <si>
    <t>第三号第四様式（第二十七条第四項関係）</t>
    <rPh sb="0" eb="1">
      <t>ダイ</t>
    </rPh>
    <rPh sb="1" eb="2">
      <t>サン</t>
    </rPh>
    <rPh sb="2" eb="3">
      <t>ゴウ</t>
    </rPh>
    <rPh sb="3" eb="4">
      <t>ダイ</t>
    </rPh>
    <rPh sb="4" eb="5">
      <t>ヨン</t>
    </rPh>
    <rPh sb="5" eb="7">
      <t>ヨウシキ</t>
    </rPh>
    <phoneticPr fontId="4"/>
  </si>
  <si>
    <t>法人本部  貸借対照表</t>
    <phoneticPr fontId="2"/>
  </si>
  <si>
    <t>（単位：円）</t>
    <phoneticPr fontId="4"/>
  </si>
  <si>
    <t>資産の部</t>
    <phoneticPr fontId="2"/>
  </si>
  <si>
    <t>負債の部</t>
    <phoneticPr fontId="2"/>
  </si>
  <si>
    <t>当年度末</t>
    <rPh sb="0" eb="1">
      <t>トウ</t>
    </rPh>
    <rPh sb="1" eb="4">
      <t>ネンドマツ</t>
    </rPh>
    <phoneticPr fontId="3"/>
  </si>
  <si>
    <t>前年度末</t>
    <rPh sb="0" eb="3">
      <t>ゼンネンド</t>
    </rPh>
    <rPh sb="3" eb="4">
      <t>マツ</t>
    </rPh>
    <phoneticPr fontId="3"/>
  </si>
  <si>
    <t>増減</t>
    <rPh sb="0" eb="2">
      <t>ゾウゲン</t>
    </rPh>
    <phoneticPr fontId="3"/>
  </si>
  <si>
    <t>流動資産</t>
  </si>
  <si>
    <t>流動負債</t>
  </si>
  <si>
    <t>　現金預金</t>
  </si>
  <si>
    <t>　短期運営資金借入金</t>
  </si>
  <si>
    <t>　　現金</t>
  </si>
  <si>
    <t>　事業未払金</t>
  </si>
  <si>
    <t>　　普通預金(一般)</t>
  </si>
  <si>
    <t>　その他の未払金</t>
  </si>
  <si>
    <t>　　普通預金(就労支援)</t>
  </si>
  <si>
    <t>　支払手形</t>
  </si>
  <si>
    <t>　役員等短期借入金</t>
  </si>
  <si>
    <t>　有価証券</t>
  </si>
  <si>
    <t>　１年以内返済予定設備資金借入金</t>
  </si>
  <si>
    <t>　事業未収金</t>
  </si>
  <si>
    <t>　　1年以内返済－借入金　福祉医療機構</t>
  </si>
  <si>
    <t>　未収金</t>
  </si>
  <si>
    <t>　　1年以内返済－借入金　静岡信用金庫</t>
  </si>
  <si>
    <t>　未収補助金</t>
  </si>
  <si>
    <t>　　1年以内返済－借入金　静岡銀行</t>
  </si>
  <si>
    <t>　未収収益</t>
  </si>
  <si>
    <t>　１年以内返済予定長期運営資金借入金</t>
  </si>
  <si>
    <t>　受取手形</t>
  </si>
  <si>
    <t>　１年以内返済予定リース債務</t>
  </si>
  <si>
    <t>　貯蔵品</t>
  </si>
  <si>
    <t>　１年以内返済予定役員等長期借入金</t>
  </si>
  <si>
    <t>　医薬品</t>
  </si>
  <si>
    <t>　１年以内返済予定事業区分間長期借入金</t>
  </si>
  <si>
    <t>　診療・療養費等材料</t>
  </si>
  <si>
    <t>　１年以内返済予定拠点区分間長期借入金</t>
  </si>
  <si>
    <t>　給食用材料</t>
  </si>
  <si>
    <t>　１年以内支払予定長期未払金</t>
  </si>
  <si>
    <t>　商品・製品</t>
  </si>
  <si>
    <t>　未払費用</t>
  </si>
  <si>
    <t>　仕掛品</t>
  </si>
  <si>
    <t>　預り金</t>
  </si>
  <si>
    <t>　原材料</t>
  </si>
  <si>
    <t>　職員預り金</t>
  </si>
  <si>
    <t>　立替金</t>
  </si>
  <si>
    <t>　前受金</t>
  </si>
  <si>
    <t>　前払金</t>
  </si>
  <si>
    <t>　前受収益</t>
  </si>
  <si>
    <t>　前払費用</t>
  </si>
  <si>
    <t>　事業区分間借入金</t>
  </si>
  <si>
    <t>　１年以内回収予定長期貸付金</t>
  </si>
  <si>
    <t>　拠点区分間借入金</t>
  </si>
  <si>
    <t>　１年以内回収予定事業区分間長期貸付金</t>
  </si>
  <si>
    <t>　仮受金</t>
  </si>
  <si>
    <t>　１年以内回収予定拠点区分間長期貸付金</t>
  </si>
  <si>
    <t>　賞与引当金</t>
  </si>
  <si>
    <t>　短期貸付金</t>
  </si>
  <si>
    <t>　その他の流動負債</t>
  </si>
  <si>
    <t>　事業区分間貸付金</t>
  </si>
  <si>
    <t>　事業所預り金</t>
  </si>
  <si>
    <t>　拠点区分間貸付金</t>
  </si>
  <si>
    <t>　未払消費税</t>
  </si>
  <si>
    <t>　仮払金</t>
  </si>
  <si>
    <t>　その他の流動資産</t>
  </si>
  <si>
    <t>固定資産</t>
  </si>
  <si>
    <t>固定負債</t>
  </si>
  <si>
    <t>基本財産</t>
  </si>
  <si>
    <t>　設備資金借入金</t>
  </si>
  <si>
    <t>　土地</t>
  </si>
  <si>
    <t>　　設備資金借入金　福祉医療機構</t>
  </si>
  <si>
    <t>　建物</t>
  </si>
  <si>
    <t>　　設備資金借入金　静岡信用金庫</t>
  </si>
  <si>
    <t>　定期預金</t>
  </si>
  <si>
    <t>　　設備資金借入金　静岡銀行</t>
  </si>
  <si>
    <t>　投資有価証券</t>
  </si>
  <si>
    <t>　長期運営資金借入金</t>
  </si>
  <si>
    <t>その他の固定資産</t>
  </si>
  <si>
    <t>　リース債務</t>
  </si>
  <si>
    <t>　役員等長期借入金</t>
  </si>
  <si>
    <t>　事業区分間長期借入金</t>
  </si>
  <si>
    <t>　構築物</t>
  </si>
  <si>
    <t>　拠点区分間長期借入金</t>
  </si>
  <si>
    <t>　機械及び装置</t>
  </si>
  <si>
    <t>　退職給付引当金</t>
  </si>
  <si>
    <t>　車輌運搬具</t>
  </si>
  <si>
    <t>　長期未払金</t>
  </si>
  <si>
    <t>　器具及び備品</t>
  </si>
  <si>
    <t>　長期預り金</t>
  </si>
  <si>
    <t>　建設仮勘定</t>
  </si>
  <si>
    <t>　その他の固定負債</t>
  </si>
  <si>
    <t>　有形リース資産</t>
  </si>
  <si>
    <t>負債の部合計</t>
  </si>
  <si>
    <t>　権利</t>
  </si>
  <si>
    <t>純資産の部</t>
  </si>
  <si>
    <t>　ソフトウェア</t>
  </si>
  <si>
    <t>基本金</t>
  </si>
  <si>
    <t>　無形リース資産</t>
  </si>
  <si>
    <t>　第一号基本金</t>
  </si>
  <si>
    <t>　第二号基本金</t>
  </si>
  <si>
    <t>　　出資金　静岡信用/長谷</t>
  </si>
  <si>
    <t>　第三号基本金</t>
  </si>
  <si>
    <t>　長期貸付金</t>
  </si>
  <si>
    <t>国庫補助金等特別積立金</t>
  </si>
  <si>
    <t>　事業区分間長期貸付金</t>
  </si>
  <si>
    <t>その他の積立金</t>
  </si>
  <si>
    <t>　拠点区分間長期貸付金</t>
  </si>
  <si>
    <t>　施設充実積立金</t>
  </si>
  <si>
    <t>　退職給付引当資産</t>
  </si>
  <si>
    <t>　設備等整備積立金</t>
  </si>
  <si>
    <t>　長期預り金積立資産</t>
  </si>
  <si>
    <t>　基盤整備積立金</t>
  </si>
  <si>
    <t>　差入保証金</t>
  </si>
  <si>
    <t>次期繰越活動増減差額</t>
  </si>
  <si>
    <t>　　敷金</t>
  </si>
  <si>
    <t>（うち当期活動増減差額）</t>
  </si>
  <si>
    <t>　　建設協力金</t>
  </si>
  <si>
    <t>　長期前払費用</t>
  </si>
  <si>
    <t>　その他の固定資産</t>
  </si>
  <si>
    <t>　施設充実積立預金</t>
  </si>
  <si>
    <t>　　施設充実積立預金　安倍川</t>
  </si>
  <si>
    <t>　　施設充実積立預金　古庄</t>
  </si>
  <si>
    <t>　　施設充実積立預金　たけみ</t>
  </si>
  <si>
    <t>　　施設充実積立預金　あおい</t>
  </si>
  <si>
    <t>　　施設充実積立預金　川原</t>
  </si>
  <si>
    <t>　　施設充実積立預金　ﾌｧｰﾑ</t>
  </si>
  <si>
    <t>　　施設充実積立預金　ﾁｬｸﾗ</t>
  </si>
  <si>
    <t>　　施設充実積立預金　みなみ</t>
  </si>
  <si>
    <t>　　施設充実積立預金　ぽけっと</t>
  </si>
  <si>
    <t>　　施設充実積立預金　ベンチ</t>
  </si>
  <si>
    <t>　　施設充実積立預金　麦の会</t>
  </si>
  <si>
    <t>　　施設充実積立預金　チャイム</t>
  </si>
  <si>
    <t>　設備等整備積立預金</t>
  </si>
  <si>
    <t>　基盤整備積立預金</t>
  </si>
  <si>
    <t>　　基盤整備積立預金　静岡信用/長谷</t>
  </si>
  <si>
    <t>　　基盤整備積立預金　静清信用/横内</t>
  </si>
  <si>
    <t>　　基盤整備積立預金　清水銀行/鷹匠町</t>
  </si>
  <si>
    <t>　　基盤整備積立預金　静岡銀行/馬渕</t>
  </si>
  <si>
    <t>　　基盤整備積立預金　三井住友/静岡</t>
  </si>
  <si>
    <t>純資産の部合計</t>
  </si>
  <si>
    <t>資産の部合計</t>
  </si>
  <si>
    <t>負債及び純資産の部合計</t>
  </si>
  <si>
    <t>ラポール安倍川  貸借対照表</t>
    <phoneticPr fontId="2"/>
  </si>
  <si>
    <t>（単位：円）</t>
    <phoneticPr fontId="4"/>
  </si>
  <si>
    <t>資産の部</t>
    <phoneticPr fontId="2"/>
  </si>
  <si>
    <t>負債の部</t>
    <phoneticPr fontId="2"/>
  </si>
  <si>
    <t>ラポール古庄  貸借対照表</t>
    <phoneticPr fontId="2"/>
  </si>
  <si>
    <t>（単位：円）</t>
    <phoneticPr fontId="4"/>
  </si>
  <si>
    <t>資産の部</t>
    <phoneticPr fontId="2"/>
  </si>
  <si>
    <t>負債の部</t>
    <phoneticPr fontId="2"/>
  </si>
  <si>
    <t>ラポールたけみ  貸借対照表</t>
    <phoneticPr fontId="2"/>
  </si>
  <si>
    <t>（単位：円）</t>
    <phoneticPr fontId="4"/>
  </si>
  <si>
    <t>資産の部</t>
    <phoneticPr fontId="2"/>
  </si>
  <si>
    <t>負債の部</t>
    <phoneticPr fontId="2"/>
  </si>
  <si>
    <t>ラポールあおい  貸借対照表</t>
    <phoneticPr fontId="2"/>
  </si>
  <si>
    <t>（単位：円）</t>
    <phoneticPr fontId="4"/>
  </si>
  <si>
    <t>資産の部</t>
    <phoneticPr fontId="2"/>
  </si>
  <si>
    <t>負債の部</t>
    <phoneticPr fontId="2"/>
  </si>
  <si>
    <t>ラポール川原  貸借対照表</t>
    <phoneticPr fontId="2"/>
  </si>
  <si>
    <t>（単位：円）</t>
    <phoneticPr fontId="4"/>
  </si>
  <si>
    <t>資産の部</t>
    <phoneticPr fontId="2"/>
  </si>
  <si>
    <t>負債の部</t>
    <phoneticPr fontId="2"/>
  </si>
  <si>
    <t>ラポール・ファーム  貸借対照表</t>
    <phoneticPr fontId="2"/>
  </si>
  <si>
    <t>ラポール・チャクラ  貸借対照表</t>
    <phoneticPr fontId="2"/>
  </si>
  <si>
    <t>（単位：円）</t>
    <phoneticPr fontId="4"/>
  </si>
  <si>
    <t>資産の部</t>
    <phoneticPr fontId="2"/>
  </si>
  <si>
    <t>負債の部</t>
    <phoneticPr fontId="2"/>
  </si>
  <si>
    <t>ラポール・タスカ  貸借対照表</t>
    <phoneticPr fontId="2"/>
  </si>
  <si>
    <t>チャイム  貸借対照表</t>
    <phoneticPr fontId="2"/>
  </si>
  <si>
    <t>第三号第一様式（第二十七条第四項関係）</t>
    <phoneticPr fontId="4"/>
  </si>
  <si>
    <t>法人単位貸借対照表</t>
    <phoneticPr fontId="2"/>
  </si>
  <si>
    <t>第三号第三様式（第二十七条第四項関係）</t>
    <rPh sb="0" eb="1">
      <t>ダイ</t>
    </rPh>
    <rPh sb="1" eb="2">
      <t>サン</t>
    </rPh>
    <rPh sb="2" eb="3">
      <t>ゴウ</t>
    </rPh>
    <rPh sb="3" eb="4">
      <t>ダイ</t>
    </rPh>
    <rPh sb="4" eb="5">
      <t>サン</t>
    </rPh>
    <rPh sb="5" eb="7">
      <t>ヨウシキ</t>
    </rPh>
    <phoneticPr fontId="4"/>
  </si>
  <si>
    <t>社会福祉事業  貸借対照表内訳表</t>
    <phoneticPr fontId="2"/>
  </si>
  <si>
    <t>（単位：円）</t>
    <phoneticPr fontId="4"/>
  </si>
  <si>
    <t>勘定科目</t>
    <rPh sb="0" eb="2">
      <t>カンジョウ</t>
    </rPh>
    <rPh sb="2" eb="4">
      <t>カモク</t>
    </rPh>
    <phoneticPr fontId="2"/>
  </si>
  <si>
    <t>法人本部</t>
    <phoneticPr fontId="2"/>
  </si>
  <si>
    <t>ラポール安倍川</t>
    <phoneticPr fontId="2"/>
  </si>
  <si>
    <t>ラポール古庄</t>
    <phoneticPr fontId="2"/>
  </si>
  <si>
    <t>ラポールたけみ</t>
    <phoneticPr fontId="2"/>
  </si>
  <si>
    <t>ラポールあおい</t>
    <phoneticPr fontId="2"/>
  </si>
  <si>
    <t>ラポール川原</t>
    <phoneticPr fontId="2"/>
  </si>
  <si>
    <t>ラポール・ファーム</t>
    <phoneticPr fontId="2"/>
  </si>
  <si>
    <t>ラポール・チャクラ</t>
    <phoneticPr fontId="2"/>
  </si>
  <si>
    <t>ラポール・タスカ</t>
    <phoneticPr fontId="2"/>
  </si>
  <si>
    <t>チャイム</t>
    <phoneticPr fontId="2"/>
  </si>
  <si>
    <t>合計</t>
    <rPh sb="0" eb="2">
      <t>ゴウケイ</t>
    </rPh>
    <phoneticPr fontId="3"/>
  </si>
  <si>
    <t>内部取引消去</t>
    <rPh sb="0" eb="2">
      <t>ナイブ</t>
    </rPh>
    <rPh sb="2" eb="4">
      <t>トリヒキ</t>
    </rPh>
    <rPh sb="4" eb="6">
      <t>ショウキョ</t>
    </rPh>
    <phoneticPr fontId="3"/>
  </si>
  <si>
    <t>事業区分計</t>
    <rPh sb="0" eb="2">
      <t>ジギョウ</t>
    </rPh>
    <rPh sb="2" eb="4">
      <t>クブン</t>
    </rPh>
    <rPh sb="4" eb="5">
      <t>ケイ</t>
    </rPh>
    <phoneticPr fontId="3"/>
  </si>
  <si>
    <t>資産の部</t>
  </si>
  <si>
    <t>負債の部</t>
  </si>
  <si>
    <t>平成31年3月31日現在</t>
    <phoneticPr fontId="2"/>
  </si>
  <si>
    <t>　徴収不能引当金</t>
    <phoneticPr fontId="2"/>
  </si>
  <si>
    <t>　本部預け預金</t>
    <rPh sb="1" eb="3">
      <t>ホンブ</t>
    </rPh>
    <rPh sb="3" eb="4">
      <t>アズ</t>
    </rPh>
    <rPh sb="5" eb="7">
      <t>ヨキン</t>
    </rPh>
    <phoneticPr fontId="2"/>
  </si>
  <si>
    <t>ラポールみなみ</t>
    <phoneticPr fontId="2"/>
  </si>
  <si>
    <t>　本部預け預金</t>
    <phoneticPr fontId="2"/>
  </si>
  <si>
    <t>平成31年3月31日現在</t>
    <phoneticPr fontId="2"/>
  </si>
  <si>
    <t>　　本部預け預金×</t>
    <phoneticPr fontId="2"/>
  </si>
  <si>
    <t>△1,156,599</t>
  </si>
  <si>
    <t>社会福祉法人　静岡手をつなぐ育成の会</t>
    <phoneticPr fontId="2"/>
  </si>
  <si>
    <t>社会福祉法人　静岡手をつなぐ育成の会</t>
    <phoneticPr fontId="2"/>
  </si>
  <si>
    <t>社会福祉法人　静岡手をつなぐ育成の会</t>
    <phoneticPr fontId="2"/>
  </si>
  <si>
    <t>社会福祉法人　静岡手をつなぐ育成の会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</si>
</sst>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ゴシック"/>
      <family val="3"/>
      <charset val="128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horizontal="left" vertical="top"/>
    </xf>
    <xf numFmtId="0" fontId="8" fillId="0" borderId="0"/>
  </cellStyleXfs>
  <cellXfs count="4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right" vertical="center" shrinkToFit="1"/>
    </xf>
    <xf numFmtId="0" fontId="7" fillId="0" borderId="4" xfId="2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vertical="center"/>
    </xf>
    <xf numFmtId="0" fontId="7" fillId="0" borderId="4" xfId="1" applyFont="1" applyFill="1" applyBorder="1" applyAlignment="1">
      <alignment horizontal="left" vertical="top" shrinkToFit="1"/>
    </xf>
    <xf numFmtId="176" fontId="9" fillId="0" borderId="4" xfId="1" applyNumberFormat="1" applyFont="1" applyFill="1" applyBorder="1" applyAlignment="1" applyProtection="1">
      <alignment vertical="top" shrinkToFit="1"/>
      <protection locked="0"/>
    </xf>
    <xf numFmtId="0" fontId="7" fillId="0" borderId="5" xfId="1" applyFont="1" applyFill="1" applyBorder="1" applyAlignment="1">
      <alignment horizontal="left" vertical="top" shrinkToFit="1"/>
    </xf>
    <xf numFmtId="176" fontId="9" fillId="0" borderId="5" xfId="1" applyNumberFormat="1" applyFont="1" applyFill="1" applyBorder="1" applyAlignment="1" applyProtection="1">
      <alignment vertical="top" shrinkToFit="1"/>
      <protection locked="0"/>
    </xf>
    <xf numFmtId="0" fontId="7" fillId="0" borderId="6" xfId="1" applyFont="1" applyFill="1" applyBorder="1" applyAlignment="1">
      <alignment horizontal="left" vertical="top" shrinkToFit="1"/>
    </xf>
    <xf numFmtId="176" fontId="9" fillId="0" borderId="6" xfId="1" applyNumberFormat="1" applyFont="1" applyFill="1" applyBorder="1" applyAlignment="1" applyProtection="1">
      <alignment vertical="top" shrinkToFit="1"/>
      <protection locked="0"/>
    </xf>
    <xf numFmtId="0" fontId="7" fillId="0" borderId="7" xfId="1" applyFont="1" applyFill="1" applyBorder="1" applyAlignment="1">
      <alignment horizontal="left" vertical="top" shrinkToFit="1"/>
    </xf>
    <xf numFmtId="176" fontId="9" fillId="0" borderId="7" xfId="1" applyNumberFormat="1" applyFont="1" applyFill="1" applyBorder="1" applyAlignment="1" applyProtection="1">
      <alignment vertical="top" shrinkToFit="1"/>
      <protection locked="0"/>
    </xf>
    <xf numFmtId="0" fontId="7" fillId="0" borderId="4" xfId="1" applyFont="1" applyFill="1" applyBorder="1" applyAlignment="1">
      <alignment vertical="center" shrinkToFit="1"/>
    </xf>
    <xf numFmtId="176" fontId="9" fillId="0" borderId="4" xfId="1" applyNumberFormat="1" applyFont="1" applyFill="1" applyBorder="1" applyAlignment="1" applyProtection="1">
      <alignment vertical="center" shrinkToFit="1"/>
      <protection locked="0"/>
    </xf>
    <xf numFmtId="0" fontId="3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176" fontId="9" fillId="0" borderId="5" xfId="0" applyNumberFormat="1" applyFont="1" applyFill="1" applyBorder="1" applyAlignment="1" applyProtection="1">
      <alignment vertical="center"/>
      <protection locked="0"/>
    </xf>
    <xf numFmtId="176" fontId="9" fillId="0" borderId="6" xfId="0" applyNumberFormat="1" applyFont="1" applyFill="1" applyBorder="1" applyAlignment="1" applyProtection="1">
      <alignment vertical="center"/>
      <protection locked="0"/>
    </xf>
    <xf numFmtId="176" fontId="9" fillId="0" borderId="7" xfId="0" applyNumberFormat="1" applyFont="1" applyFill="1" applyBorder="1" applyAlignment="1" applyProtection="1">
      <alignment vertical="center"/>
      <protection locked="0"/>
    </xf>
    <xf numFmtId="49" fontId="7" fillId="0" borderId="4" xfId="2" applyNumberFormat="1" applyFont="1" applyFill="1" applyBorder="1" applyAlignment="1">
      <alignment horizontal="center" vertical="center" wrapText="1" shrinkToFit="1"/>
    </xf>
    <xf numFmtId="49" fontId="7" fillId="0" borderId="4" xfId="2" applyNumberFormat="1" applyFont="1" applyFill="1" applyBorder="1" applyAlignment="1">
      <alignment horizontal="center" vertical="center" wrapText="1"/>
    </xf>
    <xf numFmtId="176" fontId="9" fillId="0" borderId="4" xfId="1" applyNumberFormat="1" applyFont="1" applyFill="1" applyBorder="1" applyAlignment="1" applyProtection="1">
      <alignment vertical="center"/>
      <protection locked="0"/>
    </xf>
    <xf numFmtId="0" fontId="7" fillId="0" borderId="4" xfId="1" applyFont="1" applyFill="1" applyBorder="1">
      <alignment horizontal="left" vertical="top"/>
    </xf>
    <xf numFmtId="176" fontId="9" fillId="0" borderId="4" xfId="1" applyNumberFormat="1" applyFont="1" applyFill="1" applyBorder="1" applyAlignment="1" applyProtection="1">
      <alignment vertical="top"/>
      <protection locked="0"/>
    </xf>
    <xf numFmtId="0" fontId="7" fillId="0" borderId="5" xfId="1" applyFont="1" applyFill="1" applyBorder="1">
      <alignment horizontal="left" vertical="top"/>
    </xf>
    <xf numFmtId="176" fontId="9" fillId="0" borderId="5" xfId="1" applyNumberFormat="1" applyFont="1" applyFill="1" applyBorder="1" applyAlignment="1" applyProtection="1">
      <alignment vertical="top"/>
      <protection locked="0"/>
    </xf>
    <xf numFmtId="0" fontId="7" fillId="0" borderId="6" xfId="1" applyFont="1" applyFill="1" applyBorder="1">
      <alignment horizontal="left" vertical="top"/>
    </xf>
    <xf numFmtId="176" fontId="9" fillId="0" borderId="6" xfId="1" applyNumberFormat="1" applyFont="1" applyFill="1" applyBorder="1" applyAlignment="1" applyProtection="1">
      <alignment vertical="top"/>
      <protection locked="0"/>
    </xf>
    <xf numFmtId="0" fontId="7" fillId="0" borderId="7" xfId="1" applyFont="1" applyFill="1" applyBorder="1">
      <alignment horizontal="left" vertical="top"/>
    </xf>
    <xf numFmtId="176" fontId="9" fillId="0" borderId="7" xfId="1" applyNumberFormat="1" applyFont="1" applyFill="1" applyBorder="1" applyAlignment="1" applyProtection="1">
      <alignment vertical="top"/>
      <protection locked="0"/>
    </xf>
    <xf numFmtId="0" fontId="0" fillId="0" borderId="0" xfId="0">
      <alignment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 applyProtection="1">
      <alignment horizontal="center" vertical="center" shrinkToFit="1"/>
      <protection locked="0"/>
    </xf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1" applyFont="1" applyFill="1" applyBorder="1" applyAlignment="1">
      <alignment horizontal="center" vertical="center" shrinkToFit="1"/>
    </xf>
    <xf numFmtId="0" fontId="7" fillId="0" borderId="3" xfId="1" applyFont="1" applyFill="1" applyBorder="1" applyAlignment="1">
      <alignment horizontal="center" vertical="center" shrinkToFit="1"/>
    </xf>
    <xf numFmtId="0" fontId="0" fillId="0" borderId="0" xfId="0" applyFill="1">
      <alignment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1"/>
  <sheetViews>
    <sheetView workbookViewId="0">
      <selection activeCell="B1" sqref="B1"/>
    </sheetView>
  </sheetViews>
  <sheetFormatPr defaultRowHeight="13.5"/>
  <cols>
    <col min="1" max="1" width="2.87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2:9" ht="14.25">
      <c r="B1" s="44" t="s">
        <v>200</v>
      </c>
      <c r="C1" s="1"/>
      <c r="D1" s="1"/>
      <c r="E1" s="1"/>
      <c r="F1" s="1"/>
      <c r="G1" s="1"/>
      <c r="H1" s="1"/>
      <c r="I1" s="1"/>
    </row>
    <row r="2" spans="2:9" ht="21">
      <c r="B2" s="3"/>
      <c r="C2" s="1"/>
      <c r="D2" s="1"/>
      <c r="E2" s="1"/>
      <c r="F2" s="1"/>
      <c r="G2" s="1"/>
      <c r="H2" s="2"/>
      <c r="I2" s="2" t="s">
        <v>169</v>
      </c>
    </row>
    <row r="3" spans="2:9" ht="21">
      <c r="B3" s="36" t="s">
        <v>170</v>
      </c>
      <c r="C3" s="36"/>
      <c r="D3" s="36"/>
      <c r="E3" s="36"/>
      <c r="F3" s="36"/>
      <c r="G3" s="36"/>
      <c r="H3" s="36"/>
      <c r="I3" s="36"/>
    </row>
    <row r="4" spans="2:9" ht="21">
      <c r="B4" s="19"/>
      <c r="C4" s="3"/>
      <c r="D4" s="1"/>
      <c r="E4" s="1"/>
      <c r="F4" s="1"/>
      <c r="G4" s="1"/>
      <c r="H4" s="1"/>
      <c r="I4" s="1"/>
    </row>
    <row r="5" spans="2:9" ht="21">
      <c r="B5" s="37" t="s">
        <v>190</v>
      </c>
      <c r="C5" s="37"/>
      <c r="D5" s="37"/>
      <c r="E5" s="37"/>
      <c r="F5" s="37"/>
      <c r="G5" s="37"/>
      <c r="H5" s="37"/>
      <c r="I5" s="37"/>
    </row>
    <row r="6" spans="2:9" ht="15.75">
      <c r="B6" s="4"/>
      <c r="C6" s="1"/>
      <c r="D6" s="1"/>
      <c r="E6" s="1"/>
      <c r="F6" s="1"/>
      <c r="G6" s="1"/>
      <c r="H6" s="1"/>
      <c r="I6" s="5" t="s">
        <v>2</v>
      </c>
    </row>
    <row r="7" spans="2:9" ht="14.25">
      <c r="B7" s="38" t="s">
        <v>3</v>
      </c>
      <c r="C7" s="39"/>
      <c r="D7" s="39"/>
      <c r="E7" s="40"/>
      <c r="F7" s="38" t="s">
        <v>4</v>
      </c>
      <c r="G7" s="39"/>
      <c r="H7" s="39"/>
      <c r="I7" s="40"/>
    </row>
    <row r="8" spans="2:9" ht="14.25">
      <c r="B8" s="6"/>
      <c r="C8" s="6" t="s">
        <v>5</v>
      </c>
      <c r="D8" s="6" t="s">
        <v>6</v>
      </c>
      <c r="E8" s="6" t="s">
        <v>7</v>
      </c>
      <c r="F8" s="7"/>
      <c r="G8" s="6" t="s">
        <v>5</v>
      </c>
      <c r="H8" s="6" t="s">
        <v>6</v>
      </c>
      <c r="I8" s="6" t="s">
        <v>7</v>
      </c>
    </row>
    <row r="9" spans="2:9" ht="14.25">
      <c r="B9" s="8" t="s">
        <v>8</v>
      </c>
      <c r="C9" s="9">
        <f>+C10+C11+C12+C13+C14+C15+C16+C17+C18+C19+C20+C21+C22+C23+C24+C25+C26+C27+C28+C29+C30+C32</f>
        <v>124497594</v>
      </c>
      <c r="D9" s="20">
        <f>+D10+D11+D12+D13+D14+D15+D16+D17+D18+D19+D20+D21+D22+D23+D24+D25+D26+D27+D28+D29+D30+D32</f>
        <v>121939174</v>
      </c>
      <c r="E9" s="9">
        <f>C9-D9</f>
        <v>2558420</v>
      </c>
      <c r="F9" s="8" t="s">
        <v>9</v>
      </c>
      <c r="G9" s="9">
        <f>+G10+G11+G12+G13+G14+G15+G16+G17+G18+G19+G20+G21+G22+G23+G24+G25+G26+G27+G28+G29</f>
        <v>44377698</v>
      </c>
      <c r="H9" s="20">
        <f>+H10+H11+H12+H13+H14+H15+H16+H17+H18+H19+H20+H21+H22+H23+H24+H25+H26+H27+H28+H29</f>
        <v>47521850</v>
      </c>
      <c r="I9" s="9">
        <f>G9-H9</f>
        <v>-3144152</v>
      </c>
    </row>
    <row r="10" spans="2:9" ht="14.25">
      <c r="B10" s="10" t="s">
        <v>10</v>
      </c>
      <c r="C10" s="11">
        <v>51465844</v>
      </c>
      <c r="D10" s="21">
        <v>60617160</v>
      </c>
      <c r="E10" s="11">
        <f t="shared" ref="E10:E61" si="0">C10-D10</f>
        <v>-9151316</v>
      </c>
      <c r="F10" s="10" t="s">
        <v>11</v>
      </c>
      <c r="G10" s="11"/>
      <c r="H10" s="21"/>
      <c r="I10" s="11">
        <f t="shared" ref="I10:I61" si="1">G10-H10</f>
        <v>0</v>
      </c>
    </row>
    <row r="11" spans="2:9" ht="14.25">
      <c r="B11" s="12" t="s">
        <v>19</v>
      </c>
      <c r="C11" s="13"/>
      <c r="D11" s="22"/>
      <c r="E11" s="13">
        <f t="shared" si="0"/>
        <v>0</v>
      </c>
      <c r="F11" s="12" t="s">
        <v>13</v>
      </c>
      <c r="G11" s="13"/>
      <c r="H11" s="22"/>
      <c r="I11" s="13">
        <f t="shared" si="1"/>
        <v>0</v>
      </c>
    </row>
    <row r="12" spans="2:9" ht="14.25">
      <c r="B12" s="12" t="s">
        <v>21</v>
      </c>
      <c r="C12" s="13">
        <v>54827905</v>
      </c>
      <c r="D12" s="22">
        <v>53612364</v>
      </c>
      <c r="E12" s="13">
        <f t="shared" si="0"/>
        <v>1215541</v>
      </c>
      <c r="F12" s="12" t="s">
        <v>15</v>
      </c>
      <c r="G12" s="13">
        <v>96131</v>
      </c>
      <c r="H12" s="22">
        <v>34231</v>
      </c>
      <c r="I12" s="13">
        <f t="shared" si="1"/>
        <v>61900</v>
      </c>
    </row>
    <row r="13" spans="2:9" ht="14.25">
      <c r="B13" s="12" t="s">
        <v>23</v>
      </c>
      <c r="C13" s="13">
        <v>78540</v>
      </c>
      <c r="D13" s="22">
        <v>77120</v>
      </c>
      <c r="E13" s="13">
        <f t="shared" si="0"/>
        <v>1420</v>
      </c>
      <c r="F13" s="12" t="s">
        <v>17</v>
      </c>
      <c r="G13" s="13"/>
      <c r="H13" s="22"/>
      <c r="I13" s="13">
        <f t="shared" si="1"/>
        <v>0</v>
      </c>
    </row>
    <row r="14" spans="2:9" ht="14.25">
      <c r="B14" s="12" t="s">
        <v>25</v>
      </c>
      <c r="C14" s="13">
        <v>660000</v>
      </c>
      <c r="D14" s="22">
        <v>2989120</v>
      </c>
      <c r="E14" s="13">
        <f t="shared" si="0"/>
        <v>-2329120</v>
      </c>
      <c r="F14" s="12" t="s">
        <v>18</v>
      </c>
      <c r="G14" s="13"/>
      <c r="H14" s="22"/>
      <c r="I14" s="13">
        <f t="shared" si="1"/>
        <v>0</v>
      </c>
    </row>
    <row r="15" spans="2:9" ht="14.25">
      <c r="B15" s="12" t="s">
        <v>27</v>
      </c>
      <c r="C15" s="13">
        <v>971473</v>
      </c>
      <c r="D15" s="22">
        <v>907260</v>
      </c>
      <c r="E15" s="13">
        <f t="shared" si="0"/>
        <v>64213</v>
      </c>
      <c r="F15" s="12" t="s">
        <v>20</v>
      </c>
      <c r="G15" s="13">
        <v>9984000</v>
      </c>
      <c r="H15" s="22">
        <v>12729000</v>
      </c>
      <c r="I15" s="13">
        <f t="shared" si="1"/>
        <v>-2745000</v>
      </c>
    </row>
    <row r="16" spans="2:9" ht="14.25">
      <c r="B16" s="12" t="s">
        <v>29</v>
      </c>
      <c r="C16" s="13"/>
      <c r="D16" s="22"/>
      <c r="E16" s="13">
        <f t="shared" si="0"/>
        <v>0</v>
      </c>
      <c r="F16" s="12" t="s">
        <v>28</v>
      </c>
      <c r="G16" s="13"/>
      <c r="H16" s="22"/>
      <c r="I16" s="13">
        <f t="shared" si="1"/>
        <v>0</v>
      </c>
    </row>
    <row r="17" spans="2:9" ht="14.25">
      <c r="B17" s="12" t="s">
        <v>31</v>
      </c>
      <c r="C17" s="13"/>
      <c r="D17" s="22"/>
      <c r="E17" s="13">
        <f t="shared" si="0"/>
        <v>0</v>
      </c>
      <c r="F17" s="12" t="s">
        <v>30</v>
      </c>
      <c r="G17" s="13"/>
      <c r="H17" s="22"/>
      <c r="I17" s="13">
        <f t="shared" si="1"/>
        <v>0</v>
      </c>
    </row>
    <row r="18" spans="2:9" ht="14.25">
      <c r="B18" s="12" t="s">
        <v>33</v>
      </c>
      <c r="C18" s="13"/>
      <c r="D18" s="22"/>
      <c r="E18" s="13">
        <f t="shared" si="0"/>
        <v>0</v>
      </c>
      <c r="F18" s="12" t="s">
        <v>32</v>
      </c>
      <c r="G18" s="13"/>
      <c r="H18" s="22"/>
      <c r="I18" s="13">
        <f t="shared" si="1"/>
        <v>0</v>
      </c>
    </row>
    <row r="19" spans="2:9" ht="14.25">
      <c r="B19" s="12" t="s">
        <v>35</v>
      </c>
      <c r="C19" s="13"/>
      <c r="D19" s="22"/>
      <c r="E19" s="13">
        <f t="shared" si="0"/>
        <v>0</v>
      </c>
      <c r="F19" s="12" t="s">
        <v>38</v>
      </c>
      <c r="G19" s="13"/>
      <c r="H19" s="22"/>
      <c r="I19" s="13">
        <f t="shared" si="1"/>
        <v>0</v>
      </c>
    </row>
    <row r="20" spans="2:9" ht="14.25">
      <c r="B20" s="12" t="s">
        <v>37</v>
      </c>
      <c r="C20" s="13"/>
      <c r="D20" s="22"/>
      <c r="E20" s="13">
        <f t="shared" si="0"/>
        <v>0</v>
      </c>
      <c r="F20" s="12" t="s">
        <v>40</v>
      </c>
      <c r="G20" s="13">
        <v>2240172</v>
      </c>
      <c r="H20" s="22">
        <v>2341993</v>
      </c>
      <c r="I20" s="13">
        <f t="shared" si="1"/>
        <v>-101821</v>
      </c>
    </row>
    <row r="21" spans="2:9" ht="14.25">
      <c r="B21" s="12" t="s">
        <v>39</v>
      </c>
      <c r="C21" s="13">
        <v>1974841</v>
      </c>
      <c r="D21" s="22">
        <v>1559950</v>
      </c>
      <c r="E21" s="13">
        <f t="shared" si="0"/>
        <v>414891</v>
      </c>
      <c r="F21" s="12" t="s">
        <v>42</v>
      </c>
      <c r="G21" s="13">
        <v>41552</v>
      </c>
      <c r="H21" s="22">
        <v>50576</v>
      </c>
      <c r="I21" s="13">
        <f t="shared" si="1"/>
        <v>-9024</v>
      </c>
    </row>
    <row r="22" spans="2:9" ht="14.25">
      <c r="B22" s="12" t="s">
        <v>41</v>
      </c>
      <c r="C22" s="13"/>
      <c r="D22" s="22"/>
      <c r="E22" s="13">
        <f t="shared" si="0"/>
        <v>0</v>
      </c>
      <c r="F22" s="12" t="s">
        <v>44</v>
      </c>
      <c r="G22" s="13">
        <v>2803049</v>
      </c>
      <c r="H22" s="22">
        <v>2770665</v>
      </c>
      <c r="I22" s="13">
        <f t="shared" si="1"/>
        <v>32384</v>
      </c>
    </row>
    <row r="23" spans="2:9" ht="14.25">
      <c r="B23" s="12" t="s">
        <v>43</v>
      </c>
      <c r="C23" s="13">
        <v>636589</v>
      </c>
      <c r="D23" s="22">
        <v>979200</v>
      </c>
      <c r="E23" s="13">
        <f t="shared" si="0"/>
        <v>-342611</v>
      </c>
      <c r="F23" s="12" t="s">
        <v>46</v>
      </c>
      <c r="G23" s="13"/>
      <c r="H23" s="22"/>
      <c r="I23" s="13">
        <f t="shared" si="1"/>
        <v>0</v>
      </c>
    </row>
    <row r="24" spans="2:9" ht="14.25">
      <c r="B24" s="12" t="s">
        <v>45</v>
      </c>
      <c r="C24" s="13"/>
      <c r="D24" s="22"/>
      <c r="E24" s="13">
        <f t="shared" si="0"/>
        <v>0</v>
      </c>
      <c r="F24" s="12" t="s">
        <v>48</v>
      </c>
      <c r="G24" s="13">
        <v>75142</v>
      </c>
      <c r="H24" s="22"/>
      <c r="I24" s="13">
        <f t="shared" si="1"/>
        <v>75142</v>
      </c>
    </row>
    <row r="25" spans="2:9" ht="14.25">
      <c r="B25" s="12" t="s">
        <v>47</v>
      </c>
      <c r="C25" s="13"/>
      <c r="D25" s="22"/>
      <c r="E25" s="13">
        <f t="shared" si="0"/>
        <v>0</v>
      </c>
      <c r="F25" s="12" t="s">
        <v>54</v>
      </c>
      <c r="G25" s="13"/>
      <c r="H25" s="22"/>
      <c r="I25" s="13">
        <f t="shared" si="1"/>
        <v>0</v>
      </c>
    </row>
    <row r="26" spans="2:9" ht="14.25">
      <c r="B26" s="12" t="s">
        <v>49</v>
      </c>
      <c r="C26" s="13">
        <v>1830000</v>
      </c>
      <c r="D26" s="22">
        <v>702000</v>
      </c>
      <c r="E26" s="13">
        <f t="shared" si="0"/>
        <v>1128000</v>
      </c>
      <c r="F26" s="12" t="s">
        <v>56</v>
      </c>
      <c r="G26" s="13">
        <v>16427050</v>
      </c>
      <c r="H26" s="22">
        <v>16069400</v>
      </c>
      <c r="I26" s="13">
        <f t="shared" si="1"/>
        <v>357650</v>
      </c>
    </row>
    <row r="27" spans="2:9" ht="14.25">
      <c r="B27" s="12" t="s">
        <v>51</v>
      </c>
      <c r="C27" s="13"/>
      <c r="D27" s="22"/>
      <c r="E27" s="13">
        <f t="shared" si="0"/>
        <v>0</v>
      </c>
      <c r="F27" s="12" t="s">
        <v>58</v>
      </c>
      <c r="G27" s="13"/>
      <c r="H27" s="22"/>
      <c r="I27" s="13">
        <f t="shared" si="1"/>
        <v>0</v>
      </c>
    </row>
    <row r="28" spans="2:9" ht="14.25">
      <c r="B28" s="12" t="s">
        <v>57</v>
      </c>
      <c r="C28" s="13"/>
      <c r="D28" s="22"/>
      <c r="E28" s="13">
        <f t="shared" si="0"/>
        <v>0</v>
      </c>
      <c r="F28" s="12" t="s">
        <v>60</v>
      </c>
      <c r="G28" s="13">
        <v>12052402</v>
      </c>
      <c r="H28" s="22">
        <v>12907585</v>
      </c>
      <c r="I28" s="13">
        <f t="shared" si="1"/>
        <v>-855183</v>
      </c>
    </row>
    <row r="29" spans="2:9" ht="14.25">
      <c r="B29" s="12" t="s">
        <v>63</v>
      </c>
      <c r="C29" s="13"/>
      <c r="D29" s="22">
        <v>495000</v>
      </c>
      <c r="E29" s="13">
        <f t="shared" si="0"/>
        <v>-495000</v>
      </c>
      <c r="F29" s="12" t="s">
        <v>62</v>
      </c>
      <c r="G29" s="13">
        <v>658200</v>
      </c>
      <c r="H29" s="22">
        <v>618400</v>
      </c>
      <c r="I29" s="13">
        <f t="shared" si="1"/>
        <v>39800</v>
      </c>
    </row>
    <row r="30" spans="2:9" ht="14.25">
      <c r="B30" s="12" t="s">
        <v>64</v>
      </c>
      <c r="C30" s="13"/>
      <c r="D30" s="22"/>
      <c r="E30" s="13">
        <f t="shared" si="0"/>
        <v>0</v>
      </c>
      <c r="F30" s="12"/>
      <c r="G30" s="13"/>
      <c r="H30" s="13"/>
      <c r="I30" s="13"/>
    </row>
    <row r="31" spans="2:9" ht="14.25">
      <c r="B31" s="12" t="s">
        <v>191</v>
      </c>
      <c r="C31" s="13"/>
      <c r="D31" s="22"/>
      <c r="E31" s="13"/>
      <c r="F31" s="12"/>
      <c r="G31" s="13"/>
      <c r="H31" s="13"/>
      <c r="I31" s="13"/>
    </row>
    <row r="32" spans="2:9" ht="14.25">
      <c r="B32" s="12" t="s">
        <v>192</v>
      </c>
      <c r="C32" s="13">
        <v>12052402</v>
      </c>
      <c r="D32" s="22"/>
      <c r="E32" s="13">
        <f t="shared" si="0"/>
        <v>12052402</v>
      </c>
      <c r="F32" s="12"/>
      <c r="G32" s="13"/>
      <c r="H32" s="13"/>
      <c r="I32" s="13"/>
    </row>
    <row r="33" spans="2:9" ht="14.25">
      <c r="B33" s="8" t="s">
        <v>65</v>
      </c>
      <c r="C33" s="9">
        <f>+C34 +C39</f>
        <v>493625469</v>
      </c>
      <c r="D33" s="20">
        <f>+D34 +D39</f>
        <v>500383998</v>
      </c>
      <c r="E33" s="9">
        <f t="shared" si="0"/>
        <v>-6758529</v>
      </c>
      <c r="F33" s="8" t="s">
        <v>66</v>
      </c>
      <c r="G33" s="9">
        <f>+G34+G35+G36+G37+G38+G39+G40+G41</f>
        <v>136946000</v>
      </c>
      <c r="H33" s="20">
        <f>+H34+H35+H36+H37+H38+H39+H40+H41</f>
        <v>146930000</v>
      </c>
      <c r="I33" s="9">
        <f t="shared" si="1"/>
        <v>-9984000</v>
      </c>
    </row>
    <row r="34" spans="2:9" ht="14.25">
      <c r="B34" s="8" t="s">
        <v>67</v>
      </c>
      <c r="C34" s="9">
        <f>+C35+C36+C37+C38</f>
        <v>275459670</v>
      </c>
      <c r="D34" s="20">
        <f>+D35+D36+D37+D38</f>
        <v>286518189</v>
      </c>
      <c r="E34" s="9">
        <f t="shared" si="0"/>
        <v>-11058519</v>
      </c>
      <c r="F34" s="10" t="s">
        <v>68</v>
      </c>
      <c r="G34" s="11">
        <v>136946000</v>
      </c>
      <c r="H34" s="21">
        <v>146930000</v>
      </c>
      <c r="I34" s="11">
        <f t="shared" si="1"/>
        <v>-9984000</v>
      </c>
    </row>
    <row r="35" spans="2:9" ht="14.25">
      <c r="B35" s="10" t="s">
        <v>69</v>
      </c>
      <c r="C35" s="11">
        <v>57299000</v>
      </c>
      <c r="D35" s="21">
        <v>57299000</v>
      </c>
      <c r="E35" s="11">
        <f t="shared" si="0"/>
        <v>0</v>
      </c>
      <c r="F35" s="12" t="s">
        <v>76</v>
      </c>
      <c r="G35" s="13"/>
      <c r="H35" s="22"/>
      <c r="I35" s="13">
        <f t="shared" si="1"/>
        <v>0</v>
      </c>
    </row>
    <row r="36" spans="2:9" ht="14.25">
      <c r="B36" s="12" t="s">
        <v>71</v>
      </c>
      <c r="C36" s="13">
        <v>215160670</v>
      </c>
      <c r="D36" s="22">
        <v>226219189</v>
      </c>
      <c r="E36" s="13">
        <f t="shared" si="0"/>
        <v>-11058519</v>
      </c>
      <c r="F36" s="12" t="s">
        <v>78</v>
      </c>
      <c r="G36" s="13"/>
      <c r="H36" s="22"/>
      <c r="I36" s="13">
        <f t="shared" si="1"/>
        <v>0</v>
      </c>
    </row>
    <row r="37" spans="2:9" ht="14.25">
      <c r="B37" s="12" t="s">
        <v>73</v>
      </c>
      <c r="C37" s="13">
        <v>3000000</v>
      </c>
      <c r="D37" s="22">
        <v>3000000</v>
      </c>
      <c r="E37" s="13">
        <f t="shared" si="0"/>
        <v>0</v>
      </c>
      <c r="F37" s="12" t="s">
        <v>79</v>
      </c>
      <c r="G37" s="13"/>
      <c r="H37" s="22"/>
      <c r="I37" s="13">
        <f t="shared" si="1"/>
        <v>0</v>
      </c>
    </row>
    <row r="38" spans="2:9" ht="14.25">
      <c r="B38" s="14" t="s">
        <v>75</v>
      </c>
      <c r="C38" s="15"/>
      <c r="D38" s="23"/>
      <c r="E38" s="15">
        <f t="shared" si="0"/>
        <v>0</v>
      </c>
      <c r="F38" s="12" t="s">
        <v>84</v>
      </c>
      <c r="G38" s="13"/>
      <c r="H38" s="22"/>
      <c r="I38" s="13">
        <f t="shared" si="1"/>
        <v>0</v>
      </c>
    </row>
    <row r="39" spans="2:9" ht="14.25">
      <c r="B39" s="8" t="s">
        <v>77</v>
      </c>
      <c r="C39" s="9">
        <f>+C40+C41+C42+C43+C44+C45+C46+C47+C48+C49+C50+C51+C52+C53+C54+C55+C56+C57+C58+C59+C60</f>
        <v>218165799</v>
      </c>
      <c r="D39" s="20">
        <f>+D40+D41+D42+D43+D44+D45+D46+D47+D48+D49+D50+D51+D52+D53+D54+D55+D56+D57+D58+D59+D60</f>
        <v>213865809</v>
      </c>
      <c r="E39" s="9">
        <f t="shared" si="0"/>
        <v>4299990</v>
      </c>
      <c r="F39" s="12" t="s">
        <v>86</v>
      </c>
      <c r="G39" s="13"/>
      <c r="H39" s="22"/>
      <c r="I39" s="13">
        <f t="shared" si="1"/>
        <v>0</v>
      </c>
    </row>
    <row r="40" spans="2:9" ht="14.25">
      <c r="B40" s="10" t="s">
        <v>69</v>
      </c>
      <c r="C40" s="11">
        <v>100500000</v>
      </c>
      <c r="D40" s="21">
        <v>100500000</v>
      </c>
      <c r="E40" s="11">
        <f t="shared" si="0"/>
        <v>0</v>
      </c>
      <c r="F40" s="12" t="s">
        <v>88</v>
      </c>
      <c r="G40" s="13"/>
      <c r="H40" s="22"/>
      <c r="I40" s="13">
        <f t="shared" si="1"/>
        <v>0</v>
      </c>
    </row>
    <row r="41" spans="2:9" ht="14.25">
      <c r="B41" s="12" t="s">
        <v>71</v>
      </c>
      <c r="C41" s="13">
        <v>22302227</v>
      </c>
      <c r="D41" s="22">
        <v>18928178</v>
      </c>
      <c r="E41" s="13">
        <f t="shared" si="0"/>
        <v>3374049</v>
      </c>
      <c r="F41" s="12" t="s">
        <v>90</v>
      </c>
      <c r="G41" s="13"/>
      <c r="H41" s="22"/>
      <c r="I41" s="13">
        <f t="shared" si="1"/>
        <v>0</v>
      </c>
    </row>
    <row r="42" spans="2:9" ht="14.25">
      <c r="B42" s="12" t="s">
        <v>81</v>
      </c>
      <c r="C42" s="13">
        <v>5695648</v>
      </c>
      <c r="D42" s="22">
        <v>6355580</v>
      </c>
      <c r="E42" s="13">
        <f t="shared" si="0"/>
        <v>-659932</v>
      </c>
      <c r="F42" s="8" t="s">
        <v>92</v>
      </c>
      <c r="G42" s="9">
        <f>+G9 +G33</f>
        <v>181323698</v>
      </c>
      <c r="H42" s="9">
        <f>+H9 +H33</f>
        <v>194451850</v>
      </c>
      <c r="I42" s="9">
        <f t="shared" si="1"/>
        <v>-13128152</v>
      </c>
    </row>
    <row r="43" spans="2:9" ht="14.25">
      <c r="B43" s="12" t="s">
        <v>83</v>
      </c>
      <c r="C43" s="13"/>
      <c r="D43" s="22"/>
      <c r="E43" s="13">
        <f t="shared" si="0"/>
        <v>0</v>
      </c>
      <c r="F43" s="41" t="s">
        <v>94</v>
      </c>
      <c r="G43" s="42"/>
      <c r="H43" s="42"/>
      <c r="I43" s="43"/>
    </row>
    <row r="44" spans="2:9" ht="14.25">
      <c r="B44" s="12" t="s">
        <v>85</v>
      </c>
      <c r="C44" s="13">
        <v>7364868</v>
      </c>
      <c r="D44" s="22">
        <v>4285276</v>
      </c>
      <c r="E44" s="13">
        <f t="shared" si="0"/>
        <v>3079592</v>
      </c>
      <c r="F44" s="10" t="s">
        <v>96</v>
      </c>
      <c r="G44" s="11">
        <f>+G45+G46+G47</f>
        <v>153682216</v>
      </c>
      <c r="H44" s="21">
        <f>+H45+H46+H47</f>
        <v>153682216</v>
      </c>
      <c r="I44" s="11">
        <f t="shared" si="1"/>
        <v>0</v>
      </c>
    </row>
    <row r="45" spans="2:9" ht="14.25">
      <c r="B45" s="12" t="s">
        <v>87</v>
      </c>
      <c r="C45" s="13">
        <v>9449517</v>
      </c>
      <c r="D45" s="22">
        <v>10261403</v>
      </c>
      <c r="E45" s="13">
        <f t="shared" si="0"/>
        <v>-811886</v>
      </c>
      <c r="F45" s="12" t="s">
        <v>98</v>
      </c>
      <c r="G45" s="13">
        <v>123638458</v>
      </c>
      <c r="H45" s="22">
        <v>123638458</v>
      </c>
      <c r="I45" s="13">
        <f t="shared" si="1"/>
        <v>0</v>
      </c>
    </row>
    <row r="46" spans="2:9" ht="14.25">
      <c r="B46" s="12" t="s">
        <v>89</v>
      </c>
      <c r="C46" s="13"/>
      <c r="D46" s="22"/>
      <c r="E46" s="13">
        <f t="shared" si="0"/>
        <v>0</v>
      </c>
      <c r="F46" s="12" t="s">
        <v>99</v>
      </c>
      <c r="G46" s="13"/>
      <c r="H46" s="22"/>
      <c r="I46" s="13">
        <f t="shared" si="1"/>
        <v>0</v>
      </c>
    </row>
    <row r="47" spans="2:9" ht="14.25">
      <c r="B47" s="12" t="s">
        <v>91</v>
      </c>
      <c r="C47" s="13"/>
      <c r="D47" s="22"/>
      <c r="E47" s="13">
        <f t="shared" si="0"/>
        <v>0</v>
      </c>
      <c r="F47" s="12" t="s">
        <v>101</v>
      </c>
      <c r="G47" s="13">
        <v>30043758</v>
      </c>
      <c r="H47" s="22">
        <v>30043758</v>
      </c>
      <c r="I47" s="13">
        <f t="shared" si="1"/>
        <v>0</v>
      </c>
    </row>
    <row r="48" spans="2:9" ht="14.25">
      <c r="B48" s="12" t="s">
        <v>93</v>
      </c>
      <c r="C48" s="13">
        <v>96240</v>
      </c>
      <c r="D48" s="22">
        <v>96240</v>
      </c>
      <c r="E48" s="13">
        <f t="shared" si="0"/>
        <v>0</v>
      </c>
      <c r="F48" s="12" t="s">
        <v>103</v>
      </c>
      <c r="G48" s="13">
        <v>21959855</v>
      </c>
      <c r="H48" s="22">
        <v>21673050</v>
      </c>
      <c r="I48" s="13">
        <f t="shared" si="1"/>
        <v>286805</v>
      </c>
    </row>
    <row r="49" spans="2:9" ht="14.25">
      <c r="B49" s="12" t="s">
        <v>95</v>
      </c>
      <c r="C49" s="13"/>
      <c r="D49" s="22"/>
      <c r="E49" s="13">
        <f t="shared" si="0"/>
        <v>0</v>
      </c>
      <c r="F49" s="12" t="s">
        <v>105</v>
      </c>
      <c r="G49" s="13">
        <f>+G50+G51+G52</f>
        <v>66132299</v>
      </c>
      <c r="H49" s="22">
        <f>+H50+H51+H52</f>
        <v>66688132</v>
      </c>
      <c r="I49" s="13">
        <f t="shared" si="1"/>
        <v>-555833</v>
      </c>
    </row>
    <row r="50" spans="2:9" ht="14.25">
      <c r="B50" s="12" t="s">
        <v>97</v>
      </c>
      <c r="C50" s="13"/>
      <c r="D50" s="22"/>
      <c r="E50" s="13">
        <f t="shared" si="0"/>
        <v>0</v>
      </c>
      <c r="F50" s="12" t="s">
        <v>107</v>
      </c>
      <c r="G50" s="13">
        <v>25815749</v>
      </c>
      <c r="H50" s="22">
        <v>28271582</v>
      </c>
      <c r="I50" s="13">
        <f t="shared" si="1"/>
        <v>-2455833</v>
      </c>
    </row>
    <row r="51" spans="2:9" ht="14.25">
      <c r="B51" s="12" t="s">
        <v>75</v>
      </c>
      <c r="C51" s="13">
        <v>200000</v>
      </c>
      <c r="D51" s="22">
        <v>200000</v>
      </c>
      <c r="E51" s="13">
        <f t="shared" si="0"/>
        <v>0</v>
      </c>
      <c r="F51" s="12" t="s">
        <v>109</v>
      </c>
      <c r="G51" s="13">
        <v>500000</v>
      </c>
      <c r="H51" s="22"/>
      <c r="I51" s="13">
        <f t="shared" si="1"/>
        <v>500000</v>
      </c>
    </row>
    <row r="52" spans="2:9" ht="14.25">
      <c r="B52" s="12" t="s">
        <v>102</v>
      </c>
      <c r="C52" s="13"/>
      <c r="D52" s="22"/>
      <c r="E52" s="13">
        <f t="shared" si="0"/>
        <v>0</v>
      </c>
      <c r="F52" s="12" t="s">
        <v>111</v>
      </c>
      <c r="G52" s="13">
        <v>39816550</v>
      </c>
      <c r="H52" s="22">
        <v>38416550</v>
      </c>
      <c r="I52" s="13">
        <f t="shared" si="1"/>
        <v>1400000</v>
      </c>
    </row>
    <row r="53" spans="2:9" ht="14.25">
      <c r="B53" s="12" t="s">
        <v>108</v>
      </c>
      <c r="C53" s="13"/>
      <c r="D53" s="22"/>
      <c r="E53" s="13">
        <f t="shared" si="0"/>
        <v>0</v>
      </c>
      <c r="F53" s="12" t="s">
        <v>113</v>
      </c>
      <c r="G53" s="13">
        <v>195024995</v>
      </c>
      <c r="H53" s="22">
        <v>185827924</v>
      </c>
      <c r="I53" s="13">
        <f t="shared" si="1"/>
        <v>9197071</v>
      </c>
    </row>
    <row r="54" spans="2:9" ht="14.25">
      <c r="B54" s="12" t="s">
        <v>110</v>
      </c>
      <c r="C54" s="13"/>
      <c r="D54" s="22"/>
      <c r="E54" s="13">
        <f t="shared" si="0"/>
        <v>0</v>
      </c>
      <c r="F54" s="12" t="s">
        <v>115</v>
      </c>
      <c r="G54" s="13">
        <v>8641238</v>
      </c>
      <c r="H54" s="22">
        <v>3234720</v>
      </c>
      <c r="I54" s="13">
        <f t="shared" si="1"/>
        <v>5406518</v>
      </c>
    </row>
    <row r="55" spans="2:9" ht="14.25">
      <c r="B55" s="12" t="s">
        <v>112</v>
      </c>
      <c r="C55" s="13">
        <v>6359000</v>
      </c>
      <c r="D55" s="22">
        <v>6419000</v>
      </c>
      <c r="E55" s="13">
        <f t="shared" si="0"/>
        <v>-60000</v>
      </c>
      <c r="F55" s="12"/>
      <c r="G55" s="13"/>
      <c r="H55" s="13"/>
      <c r="I55" s="13"/>
    </row>
    <row r="56" spans="2:9" ht="14.25">
      <c r="B56" s="12" t="s">
        <v>117</v>
      </c>
      <c r="C56" s="13">
        <v>66000</v>
      </c>
      <c r="D56" s="22">
        <v>132000</v>
      </c>
      <c r="E56" s="13">
        <f t="shared" si="0"/>
        <v>-66000</v>
      </c>
      <c r="F56" s="12"/>
      <c r="G56" s="13"/>
      <c r="H56" s="13"/>
      <c r="I56" s="13"/>
    </row>
    <row r="57" spans="2:9" ht="14.25">
      <c r="B57" s="12" t="s">
        <v>118</v>
      </c>
      <c r="C57" s="13"/>
      <c r="D57" s="22"/>
      <c r="E57" s="13">
        <f t="shared" si="0"/>
        <v>0</v>
      </c>
      <c r="F57" s="12"/>
      <c r="G57" s="13"/>
      <c r="H57" s="13"/>
      <c r="I57" s="13"/>
    </row>
    <row r="58" spans="2:9" ht="14.25">
      <c r="B58" s="12" t="s">
        <v>119</v>
      </c>
      <c r="C58" s="13">
        <v>25815749</v>
      </c>
      <c r="D58" s="22">
        <v>28271582</v>
      </c>
      <c r="E58" s="13">
        <f t="shared" si="0"/>
        <v>-2455833</v>
      </c>
      <c r="F58" s="12"/>
      <c r="G58" s="13"/>
      <c r="H58" s="13"/>
      <c r="I58" s="13"/>
    </row>
    <row r="59" spans="2:9" ht="14.25">
      <c r="B59" s="12" t="s">
        <v>132</v>
      </c>
      <c r="C59" s="13">
        <v>500000</v>
      </c>
      <c r="D59" s="22"/>
      <c r="E59" s="13">
        <f t="shared" si="0"/>
        <v>500000</v>
      </c>
      <c r="F59" s="14"/>
      <c r="G59" s="15"/>
      <c r="H59" s="15"/>
      <c r="I59" s="15"/>
    </row>
    <row r="60" spans="2:9" ht="14.25">
      <c r="B60" s="12" t="s">
        <v>133</v>
      </c>
      <c r="C60" s="13">
        <v>39816550</v>
      </c>
      <c r="D60" s="22">
        <v>38416550</v>
      </c>
      <c r="E60" s="13">
        <f t="shared" si="0"/>
        <v>1400000</v>
      </c>
      <c r="F60" s="8" t="s">
        <v>139</v>
      </c>
      <c r="G60" s="9">
        <f>+G44 +G48 +G49 +G53</f>
        <v>436799365</v>
      </c>
      <c r="H60" s="9">
        <f>+H44 +H48 +H49 +H53</f>
        <v>427871322</v>
      </c>
      <c r="I60" s="9">
        <f t="shared" si="1"/>
        <v>8928043</v>
      </c>
    </row>
    <row r="61" spans="2:9" ht="14.25">
      <c r="B61" s="8" t="s">
        <v>140</v>
      </c>
      <c r="C61" s="9">
        <f>+C9 +C33</f>
        <v>618123063</v>
      </c>
      <c r="D61" s="9">
        <f>+D9 +D33</f>
        <v>622323172</v>
      </c>
      <c r="E61" s="9">
        <f t="shared" si="0"/>
        <v>-4200109</v>
      </c>
      <c r="F61" s="16" t="s">
        <v>141</v>
      </c>
      <c r="G61" s="17">
        <f>+G42 +G60</f>
        <v>618123063</v>
      </c>
      <c r="H61" s="17">
        <f>+H42 +H60</f>
        <v>622323172</v>
      </c>
      <c r="I61" s="17">
        <f t="shared" si="1"/>
        <v>-4200109</v>
      </c>
    </row>
  </sheetData>
  <mergeCells count="5">
    <mergeCell ref="B3:I3"/>
    <mergeCell ref="B5:I5"/>
    <mergeCell ref="B7:E7"/>
    <mergeCell ref="F7:I7"/>
    <mergeCell ref="F43:I43"/>
  </mergeCells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showGridLines="0" workbookViewId="0">
      <selection activeCell="B1" sqref="B1"/>
    </sheetView>
  </sheetViews>
  <sheetFormatPr defaultRowHeight="13.5"/>
  <cols>
    <col min="1" max="1" width="1.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1:9" ht="21">
      <c r="A1" s="1"/>
      <c r="B1" s="44" t="s">
        <v>199</v>
      </c>
      <c r="C1" s="1"/>
      <c r="D1" s="1"/>
      <c r="E1" s="1"/>
      <c r="F1" s="1"/>
      <c r="G1" s="1"/>
      <c r="H1" s="2"/>
      <c r="I1" s="2" t="s">
        <v>0</v>
      </c>
    </row>
    <row r="2" spans="1:9" ht="21">
      <c r="A2" s="1"/>
      <c r="B2" s="36" t="s">
        <v>163</v>
      </c>
      <c r="C2" s="36"/>
      <c r="D2" s="36"/>
      <c r="E2" s="36"/>
      <c r="F2" s="36"/>
      <c r="G2" s="36"/>
      <c r="H2" s="36"/>
      <c r="I2" s="36"/>
    </row>
    <row r="3" spans="1:9" ht="21">
      <c r="A3" s="1"/>
      <c r="B3" s="37" t="s">
        <v>190</v>
      </c>
      <c r="C3" s="37"/>
      <c r="D3" s="37"/>
      <c r="E3" s="37"/>
      <c r="F3" s="37"/>
      <c r="G3" s="37"/>
      <c r="H3" s="37"/>
      <c r="I3" s="37"/>
    </row>
    <row r="4" spans="1:9" ht="15.75">
      <c r="A4" s="1"/>
      <c r="B4" s="4"/>
      <c r="C4" s="1"/>
      <c r="D4" s="1"/>
      <c r="E4" s="1"/>
      <c r="F4" s="1"/>
      <c r="G4" s="1"/>
      <c r="H4" s="1"/>
      <c r="I4" s="5" t="s">
        <v>164</v>
      </c>
    </row>
    <row r="5" spans="1:9" ht="14.25">
      <c r="A5" s="1"/>
      <c r="B5" s="38" t="s">
        <v>165</v>
      </c>
      <c r="C5" s="39"/>
      <c r="D5" s="39"/>
      <c r="E5" s="40"/>
      <c r="F5" s="38" t="s">
        <v>166</v>
      </c>
      <c r="G5" s="39"/>
      <c r="H5" s="39"/>
      <c r="I5" s="40"/>
    </row>
    <row r="6" spans="1:9" ht="14.25">
      <c r="A6" s="1"/>
      <c r="B6" s="6"/>
      <c r="C6" s="6" t="s">
        <v>5</v>
      </c>
      <c r="D6" s="6" t="s">
        <v>6</v>
      </c>
      <c r="E6" s="6" t="s">
        <v>7</v>
      </c>
      <c r="F6" s="7"/>
      <c r="G6" s="6" t="s">
        <v>5</v>
      </c>
      <c r="H6" s="6" t="s">
        <v>6</v>
      </c>
      <c r="I6" s="6" t="s">
        <v>7</v>
      </c>
    </row>
    <row r="7" spans="1:9" ht="14.25">
      <c r="A7" s="1"/>
      <c r="B7" s="8" t="s">
        <v>8</v>
      </c>
      <c r="C7" s="9">
        <f>+C8+C13+C14+C15+C16+C17+C18+C19+C20+C21+C22+C23+C24+C25+C26+C27+C28+C29+C30+C31+C32+C33+C34+C35+C36+C38</f>
        <v>6100653</v>
      </c>
      <c r="D7" s="9">
        <f>+D8+D13+D14+D15+D16+D17+D18+D19+D20+D21+D22+D23+D24+D25+D26+D27+D28+D29+D30+D31+D32+D33+D34+D35+D36+D38</f>
        <v>5980373</v>
      </c>
      <c r="E7" s="9">
        <f>C7-D7</f>
        <v>120280</v>
      </c>
      <c r="F7" s="8" t="s">
        <v>9</v>
      </c>
      <c r="G7" s="9">
        <f>+G8+G9+G10+G11+G12+G13+G17+G18+G19+G20+G21+G22+G23+G24+G25+G26+G27+G28+G29+G30+G31+G32+G33+G34</f>
        <v>1298903</v>
      </c>
      <c r="H7" s="9">
        <f>+H8+H9+H10+H11+H12+H13+H17+H18+H19+H20+H21+H22+H23+H24+H25+H26+H27+H28+H29+H30+H31+H32+H33+H34</f>
        <v>1442893</v>
      </c>
      <c r="I7" s="9">
        <f>G7-H7</f>
        <v>-143990</v>
      </c>
    </row>
    <row r="8" spans="1:9" ht="14.25">
      <c r="A8" s="1"/>
      <c r="B8" s="10" t="s">
        <v>10</v>
      </c>
      <c r="C8" s="11">
        <f>+C9+C10+C11+C12</f>
        <v>384692</v>
      </c>
      <c r="D8" s="11">
        <f>+D9+D10+D11+D12</f>
        <v>790119</v>
      </c>
      <c r="E8" s="11">
        <f t="shared" ref="E8:E72" si="0">C8-D8</f>
        <v>-405427</v>
      </c>
      <c r="F8" s="10" t="s">
        <v>11</v>
      </c>
      <c r="G8" s="11"/>
      <c r="H8" s="11"/>
      <c r="I8" s="11">
        <f t="shared" ref="I8:I34" si="1">G8-H8</f>
        <v>0</v>
      </c>
    </row>
    <row r="9" spans="1:9" ht="14.25">
      <c r="A9" s="1"/>
      <c r="B9" s="12" t="s">
        <v>12</v>
      </c>
      <c r="C9" s="13"/>
      <c r="D9" s="13"/>
      <c r="E9" s="13">
        <f t="shared" si="0"/>
        <v>0</v>
      </c>
      <c r="F9" s="12" t="s">
        <v>13</v>
      </c>
      <c r="G9" s="13"/>
      <c r="H9" s="13"/>
      <c r="I9" s="13">
        <f t="shared" si="1"/>
        <v>0</v>
      </c>
    </row>
    <row r="10" spans="1:9" ht="14.25">
      <c r="A10" s="1"/>
      <c r="B10" s="12" t="s">
        <v>14</v>
      </c>
      <c r="C10" s="13">
        <v>384692</v>
      </c>
      <c r="D10" s="13">
        <v>397352</v>
      </c>
      <c r="E10" s="13">
        <f t="shared" si="0"/>
        <v>-12660</v>
      </c>
      <c r="F10" s="12" t="s">
        <v>15</v>
      </c>
      <c r="G10" s="13">
        <v>1217</v>
      </c>
      <c r="H10" s="13">
        <v>3091</v>
      </c>
      <c r="I10" s="13">
        <f t="shared" si="1"/>
        <v>-1874</v>
      </c>
    </row>
    <row r="11" spans="1:9" ht="14.25">
      <c r="A11" s="1"/>
      <c r="B11" s="12" t="s">
        <v>16</v>
      </c>
      <c r="C11" s="13"/>
      <c r="D11" s="13"/>
      <c r="E11" s="13">
        <f t="shared" si="0"/>
        <v>0</v>
      </c>
      <c r="F11" s="12" t="s">
        <v>17</v>
      </c>
      <c r="G11" s="13"/>
      <c r="H11" s="13"/>
      <c r="I11" s="13">
        <f t="shared" si="1"/>
        <v>0</v>
      </c>
    </row>
    <row r="12" spans="1:9" ht="14.25">
      <c r="A12" s="1"/>
      <c r="B12" s="12" t="s">
        <v>196</v>
      </c>
      <c r="C12" s="13"/>
      <c r="D12" s="13">
        <v>392767</v>
      </c>
      <c r="E12" s="13">
        <f t="shared" si="0"/>
        <v>-392767</v>
      </c>
      <c r="F12" s="12" t="s">
        <v>18</v>
      </c>
      <c r="G12" s="13"/>
      <c r="H12" s="13"/>
      <c r="I12" s="13">
        <f t="shared" si="1"/>
        <v>0</v>
      </c>
    </row>
    <row r="13" spans="1:9" ht="14.25">
      <c r="A13" s="1"/>
      <c r="B13" s="12" t="s">
        <v>19</v>
      </c>
      <c r="C13" s="13"/>
      <c r="D13" s="13"/>
      <c r="E13" s="13">
        <f t="shared" si="0"/>
        <v>0</v>
      </c>
      <c r="F13" s="12" t="s">
        <v>20</v>
      </c>
      <c r="G13" s="13">
        <f>+G14+G15+G16</f>
        <v>0</v>
      </c>
      <c r="H13" s="13">
        <f>+H14+H15+H16</f>
        <v>0</v>
      </c>
      <c r="I13" s="13">
        <f t="shared" si="1"/>
        <v>0</v>
      </c>
    </row>
    <row r="14" spans="1:9" ht="14.25">
      <c r="A14" s="1"/>
      <c r="B14" s="12" t="s">
        <v>21</v>
      </c>
      <c r="C14" s="13">
        <v>5040430</v>
      </c>
      <c r="D14" s="13">
        <v>4856301</v>
      </c>
      <c r="E14" s="13">
        <f t="shared" si="0"/>
        <v>184129</v>
      </c>
      <c r="F14" s="12" t="s">
        <v>22</v>
      </c>
      <c r="G14" s="13"/>
      <c r="H14" s="13"/>
      <c r="I14" s="13">
        <f t="shared" si="1"/>
        <v>0</v>
      </c>
    </row>
    <row r="15" spans="1:9" ht="14.25">
      <c r="A15" s="1"/>
      <c r="B15" s="12" t="s">
        <v>23</v>
      </c>
      <c r="C15" s="13">
        <v>71600</v>
      </c>
      <c r="D15" s="13">
        <v>71600</v>
      </c>
      <c r="E15" s="13">
        <f t="shared" si="0"/>
        <v>0</v>
      </c>
      <c r="F15" s="12" t="s">
        <v>24</v>
      </c>
      <c r="G15" s="13"/>
      <c r="H15" s="13"/>
      <c r="I15" s="13">
        <f t="shared" si="1"/>
        <v>0</v>
      </c>
    </row>
    <row r="16" spans="1:9" ht="14.25">
      <c r="A16" s="1"/>
      <c r="B16" s="12" t="s">
        <v>25</v>
      </c>
      <c r="C16" s="13"/>
      <c r="D16" s="13"/>
      <c r="E16" s="13">
        <f t="shared" si="0"/>
        <v>0</v>
      </c>
      <c r="F16" s="12" t="s">
        <v>26</v>
      </c>
      <c r="G16" s="13"/>
      <c r="H16" s="13"/>
      <c r="I16" s="13">
        <f t="shared" si="1"/>
        <v>0</v>
      </c>
    </row>
    <row r="17" spans="1:9" ht="14.25">
      <c r="A17" s="1"/>
      <c r="B17" s="12" t="s">
        <v>27</v>
      </c>
      <c r="C17" s="13">
        <v>177109</v>
      </c>
      <c r="D17" s="13">
        <v>150698</v>
      </c>
      <c r="E17" s="13">
        <f t="shared" si="0"/>
        <v>26411</v>
      </c>
      <c r="F17" s="12" t="s">
        <v>28</v>
      </c>
      <c r="G17" s="13"/>
      <c r="H17" s="13"/>
      <c r="I17" s="13">
        <f t="shared" si="1"/>
        <v>0</v>
      </c>
    </row>
    <row r="18" spans="1:9" ht="14.25">
      <c r="A18" s="1"/>
      <c r="B18" s="12" t="s">
        <v>29</v>
      </c>
      <c r="C18" s="13"/>
      <c r="D18" s="13"/>
      <c r="E18" s="13">
        <f t="shared" si="0"/>
        <v>0</v>
      </c>
      <c r="F18" s="12" t="s">
        <v>30</v>
      </c>
      <c r="G18" s="13"/>
      <c r="H18" s="13"/>
      <c r="I18" s="13">
        <f t="shared" si="1"/>
        <v>0</v>
      </c>
    </row>
    <row r="19" spans="1:9" ht="14.25">
      <c r="A19" s="1"/>
      <c r="B19" s="12" t="s">
        <v>31</v>
      </c>
      <c r="C19" s="13"/>
      <c r="D19" s="13"/>
      <c r="E19" s="13">
        <f t="shared" si="0"/>
        <v>0</v>
      </c>
      <c r="F19" s="12" t="s">
        <v>32</v>
      </c>
      <c r="G19" s="13"/>
      <c r="H19" s="13"/>
      <c r="I19" s="13">
        <f t="shared" si="1"/>
        <v>0</v>
      </c>
    </row>
    <row r="20" spans="1:9" ht="14.25">
      <c r="A20" s="1"/>
      <c r="B20" s="12" t="s">
        <v>33</v>
      </c>
      <c r="C20" s="13"/>
      <c r="D20" s="13"/>
      <c r="E20" s="13">
        <f t="shared" si="0"/>
        <v>0</v>
      </c>
      <c r="F20" s="12" t="s">
        <v>34</v>
      </c>
      <c r="G20" s="13"/>
      <c r="H20" s="13"/>
      <c r="I20" s="13">
        <f t="shared" si="1"/>
        <v>0</v>
      </c>
    </row>
    <row r="21" spans="1:9" ht="14.25">
      <c r="A21" s="1"/>
      <c r="B21" s="12" t="s">
        <v>35</v>
      </c>
      <c r="C21" s="13"/>
      <c r="D21" s="13"/>
      <c r="E21" s="13">
        <f t="shared" si="0"/>
        <v>0</v>
      </c>
      <c r="F21" s="12" t="s">
        <v>36</v>
      </c>
      <c r="G21" s="13"/>
      <c r="H21" s="13"/>
      <c r="I21" s="13">
        <f t="shared" si="1"/>
        <v>0</v>
      </c>
    </row>
    <row r="22" spans="1:9" ht="14.25">
      <c r="A22" s="1"/>
      <c r="B22" s="12" t="s">
        <v>37</v>
      </c>
      <c r="C22" s="13"/>
      <c r="D22" s="13"/>
      <c r="E22" s="13">
        <f t="shared" si="0"/>
        <v>0</v>
      </c>
      <c r="F22" s="12" t="s">
        <v>38</v>
      </c>
      <c r="G22" s="13"/>
      <c r="H22" s="13"/>
      <c r="I22" s="13">
        <f t="shared" si="1"/>
        <v>0</v>
      </c>
    </row>
    <row r="23" spans="1:9" ht="14.25">
      <c r="A23" s="1"/>
      <c r="B23" s="12" t="s">
        <v>39</v>
      </c>
      <c r="C23" s="13">
        <v>81235</v>
      </c>
      <c r="D23" s="13">
        <v>3255</v>
      </c>
      <c r="E23" s="13">
        <f t="shared" si="0"/>
        <v>77980</v>
      </c>
      <c r="F23" s="12" t="s">
        <v>40</v>
      </c>
      <c r="G23" s="13"/>
      <c r="H23" s="13"/>
      <c r="I23" s="13">
        <f t="shared" si="1"/>
        <v>0</v>
      </c>
    </row>
    <row r="24" spans="1:9" ht="14.25">
      <c r="A24" s="1"/>
      <c r="B24" s="12" t="s">
        <v>41</v>
      </c>
      <c r="C24" s="13"/>
      <c r="D24" s="13"/>
      <c r="E24" s="13">
        <f t="shared" si="0"/>
        <v>0</v>
      </c>
      <c r="F24" s="12" t="s">
        <v>42</v>
      </c>
      <c r="G24" s="13"/>
      <c r="H24" s="13"/>
      <c r="I24" s="13">
        <f t="shared" si="1"/>
        <v>0</v>
      </c>
    </row>
    <row r="25" spans="1:9" ht="14.25">
      <c r="A25" s="1"/>
      <c r="B25" s="12" t="s">
        <v>43</v>
      </c>
      <c r="C25" s="13">
        <v>42114</v>
      </c>
      <c r="D25" s="13"/>
      <c r="E25" s="13">
        <f t="shared" si="0"/>
        <v>42114</v>
      </c>
      <c r="F25" s="12" t="s">
        <v>44</v>
      </c>
      <c r="G25" s="13"/>
      <c r="H25" s="13"/>
      <c r="I25" s="13">
        <f t="shared" si="1"/>
        <v>0</v>
      </c>
    </row>
    <row r="26" spans="1:9" ht="14.25">
      <c r="A26" s="1"/>
      <c r="B26" s="12" t="s">
        <v>45</v>
      </c>
      <c r="C26" s="13"/>
      <c r="D26" s="13"/>
      <c r="E26" s="13">
        <f t="shared" si="0"/>
        <v>0</v>
      </c>
      <c r="F26" s="12" t="s">
        <v>46</v>
      </c>
      <c r="G26" s="13"/>
      <c r="H26" s="13"/>
      <c r="I26" s="13">
        <f t="shared" si="1"/>
        <v>0</v>
      </c>
    </row>
    <row r="27" spans="1:9" ht="14.25">
      <c r="A27" s="1"/>
      <c r="B27" s="12" t="s">
        <v>47</v>
      </c>
      <c r="C27" s="13"/>
      <c r="D27" s="13"/>
      <c r="E27" s="13">
        <f t="shared" si="0"/>
        <v>0</v>
      </c>
      <c r="F27" s="12" t="s">
        <v>48</v>
      </c>
      <c r="G27" s="13"/>
      <c r="H27" s="13"/>
      <c r="I27" s="13">
        <f t="shared" si="1"/>
        <v>0</v>
      </c>
    </row>
    <row r="28" spans="1:9" ht="14.25">
      <c r="A28" s="1"/>
      <c r="B28" s="12" t="s">
        <v>49</v>
      </c>
      <c r="C28" s="13">
        <v>108400</v>
      </c>
      <c r="D28" s="13">
        <v>108400</v>
      </c>
      <c r="E28" s="13">
        <f t="shared" si="0"/>
        <v>0</v>
      </c>
      <c r="F28" s="12" t="s">
        <v>50</v>
      </c>
      <c r="G28" s="13"/>
      <c r="H28" s="13"/>
      <c r="I28" s="13">
        <f t="shared" si="1"/>
        <v>0</v>
      </c>
    </row>
    <row r="29" spans="1:9" ht="14.25">
      <c r="A29" s="1"/>
      <c r="B29" s="12" t="s">
        <v>51</v>
      </c>
      <c r="C29" s="13"/>
      <c r="D29" s="13"/>
      <c r="E29" s="13">
        <f t="shared" si="0"/>
        <v>0</v>
      </c>
      <c r="F29" s="12" t="s">
        <v>52</v>
      </c>
      <c r="G29" s="13"/>
      <c r="H29" s="13"/>
      <c r="I29" s="13">
        <f t="shared" si="1"/>
        <v>0</v>
      </c>
    </row>
    <row r="30" spans="1:9" ht="14.25">
      <c r="A30" s="1"/>
      <c r="B30" s="12" t="s">
        <v>53</v>
      </c>
      <c r="C30" s="13"/>
      <c r="D30" s="13"/>
      <c r="E30" s="13">
        <f t="shared" si="0"/>
        <v>0</v>
      </c>
      <c r="F30" s="12" t="s">
        <v>54</v>
      </c>
      <c r="G30" s="13"/>
      <c r="H30" s="13"/>
      <c r="I30" s="13">
        <f t="shared" si="1"/>
        <v>0</v>
      </c>
    </row>
    <row r="31" spans="1:9" ht="14.25">
      <c r="A31" s="1"/>
      <c r="B31" s="12" t="s">
        <v>55</v>
      </c>
      <c r="C31" s="13"/>
      <c r="D31" s="13"/>
      <c r="E31" s="13">
        <f t="shared" si="0"/>
        <v>0</v>
      </c>
      <c r="F31" s="12" t="s">
        <v>56</v>
      </c>
      <c r="G31" s="13">
        <v>1259200</v>
      </c>
      <c r="H31" s="13">
        <v>1399700</v>
      </c>
      <c r="I31" s="13">
        <f t="shared" si="1"/>
        <v>-140500</v>
      </c>
    </row>
    <row r="32" spans="1:9" ht="14.25">
      <c r="A32" s="1"/>
      <c r="B32" s="12" t="s">
        <v>57</v>
      </c>
      <c r="C32" s="13"/>
      <c r="D32" s="13"/>
      <c r="E32" s="13">
        <f t="shared" si="0"/>
        <v>0</v>
      </c>
      <c r="F32" s="12" t="s">
        <v>58</v>
      </c>
      <c r="G32" s="13"/>
      <c r="H32" s="13"/>
      <c r="I32" s="13">
        <f t="shared" si="1"/>
        <v>0</v>
      </c>
    </row>
    <row r="33" spans="1:9" ht="14.25">
      <c r="A33" s="1"/>
      <c r="B33" s="12" t="s">
        <v>59</v>
      </c>
      <c r="C33" s="13"/>
      <c r="D33" s="13"/>
      <c r="E33" s="13">
        <f t="shared" si="0"/>
        <v>0</v>
      </c>
      <c r="F33" s="12" t="s">
        <v>60</v>
      </c>
      <c r="G33" s="13"/>
      <c r="H33" s="13"/>
      <c r="I33" s="13">
        <f t="shared" si="1"/>
        <v>0</v>
      </c>
    </row>
    <row r="34" spans="1:9" ht="14.25">
      <c r="A34" s="1"/>
      <c r="B34" s="12" t="s">
        <v>61</v>
      </c>
      <c r="C34" s="13"/>
      <c r="D34" s="13"/>
      <c r="E34" s="13">
        <f t="shared" si="0"/>
        <v>0</v>
      </c>
      <c r="F34" s="12" t="s">
        <v>62</v>
      </c>
      <c r="G34" s="13">
        <v>38486</v>
      </c>
      <c r="H34" s="13">
        <v>40102</v>
      </c>
      <c r="I34" s="13">
        <f t="shared" si="1"/>
        <v>-1616</v>
      </c>
    </row>
    <row r="35" spans="1:9" ht="14.25">
      <c r="A35" s="1"/>
      <c r="B35" s="12" t="s">
        <v>63</v>
      </c>
      <c r="C35" s="13"/>
      <c r="D35" s="13"/>
      <c r="E35" s="13">
        <f t="shared" si="0"/>
        <v>0</v>
      </c>
      <c r="F35" s="12"/>
      <c r="G35" s="13"/>
      <c r="H35" s="13"/>
      <c r="I35" s="13"/>
    </row>
    <row r="36" spans="1:9" ht="14.25">
      <c r="A36" s="1"/>
      <c r="B36" s="12" t="s">
        <v>64</v>
      </c>
      <c r="C36" s="13"/>
      <c r="D36" s="13"/>
      <c r="E36" s="13">
        <f t="shared" si="0"/>
        <v>0</v>
      </c>
      <c r="F36" s="12"/>
      <c r="G36" s="13"/>
      <c r="H36" s="13"/>
      <c r="I36" s="13"/>
    </row>
    <row r="37" spans="1:9" s="35" customFormat="1" ht="14.25">
      <c r="A37" s="1"/>
      <c r="B37" s="12" t="s">
        <v>191</v>
      </c>
      <c r="C37" s="13"/>
      <c r="D37" s="13"/>
      <c r="E37" s="13">
        <f t="shared" si="0"/>
        <v>0</v>
      </c>
      <c r="F37" s="12"/>
      <c r="G37" s="13"/>
      <c r="H37" s="13"/>
      <c r="I37" s="13"/>
    </row>
    <row r="38" spans="1:9" ht="14.25">
      <c r="A38" s="1"/>
      <c r="B38" s="12" t="s">
        <v>192</v>
      </c>
      <c r="C38" s="13">
        <v>195073</v>
      </c>
      <c r="D38" s="13"/>
      <c r="E38" s="13">
        <f t="shared" si="0"/>
        <v>195073</v>
      </c>
      <c r="F38" s="12"/>
      <c r="G38" s="13"/>
      <c r="H38" s="13"/>
      <c r="I38" s="13"/>
    </row>
    <row r="39" spans="1:9" ht="14.25">
      <c r="A39" s="1"/>
      <c r="B39" s="8" t="s">
        <v>65</v>
      </c>
      <c r="C39" s="9">
        <f>+C40 +C45</f>
        <v>27891785</v>
      </c>
      <c r="D39" s="9">
        <f>+D40 +D45</f>
        <v>29497618</v>
      </c>
      <c r="E39" s="9">
        <f t="shared" si="0"/>
        <v>-1605833</v>
      </c>
      <c r="F39" s="8" t="s">
        <v>66</v>
      </c>
      <c r="G39" s="9">
        <f>+G40+G44+G45+G46+G47+G48+G49+G50+G51+G52</f>
        <v>0</v>
      </c>
      <c r="H39" s="9">
        <f>+H40+H44+H45+H46+H47+H48+H49+H50+H51+H52</f>
        <v>0</v>
      </c>
      <c r="I39" s="9">
        <f t="shared" ref="I39:I53" si="2">G39-H39</f>
        <v>0</v>
      </c>
    </row>
    <row r="40" spans="1:9" ht="14.25">
      <c r="A40" s="1"/>
      <c r="B40" s="8" t="s">
        <v>67</v>
      </c>
      <c r="C40" s="9">
        <f>+C41+C42+C43+C44</f>
        <v>22388206</v>
      </c>
      <c r="D40" s="9">
        <f>+D41+D42+D43+D44</f>
        <v>23461250</v>
      </c>
      <c r="E40" s="9">
        <f t="shared" si="0"/>
        <v>-1073044</v>
      </c>
      <c r="F40" s="10" t="s">
        <v>68</v>
      </c>
      <c r="G40" s="11">
        <f>+G41+G42+G43</f>
        <v>0</v>
      </c>
      <c r="H40" s="11">
        <f>+H41+H42+H43</f>
        <v>0</v>
      </c>
      <c r="I40" s="11">
        <f t="shared" si="2"/>
        <v>0</v>
      </c>
    </row>
    <row r="41" spans="1:9" ht="14.25">
      <c r="A41" s="1"/>
      <c r="B41" s="10" t="s">
        <v>69</v>
      </c>
      <c r="C41" s="11"/>
      <c r="D41" s="11"/>
      <c r="E41" s="11">
        <f t="shared" si="0"/>
        <v>0</v>
      </c>
      <c r="F41" s="12" t="s">
        <v>70</v>
      </c>
      <c r="G41" s="13"/>
      <c r="H41" s="13"/>
      <c r="I41" s="13">
        <f t="shared" si="2"/>
        <v>0</v>
      </c>
    </row>
    <row r="42" spans="1:9" ht="14.25">
      <c r="A42" s="1"/>
      <c r="B42" s="12" t="s">
        <v>71</v>
      </c>
      <c r="C42" s="13">
        <v>22388206</v>
      </c>
      <c r="D42" s="13">
        <v>23461250</v>
      </c>
      <c r="E42" s="13">
        <f t="shared" si="0"/>
        <v>-1073044</v>
      </c>
      <c r="F42" s="12" t="s">
        <v>72</v>
      </c>
      <c r="G42" s="13"/>
      <c r="H42" s="13"/>
      <c r="I42" s="13">
        <f t="shared" si="2"/>
        <v>0</v>
      </c>
    </row>
    <row r="43" spans="1:9" ht="14.25">
      <c r="A43" s="1"/>
      <c r="B43" s="12" t="s">
        <v>73</v>
      </c>
      <c r="C43" s="13"/>
      <c r="D43" s="13"/>
      <c r="E43" s="13">
        <f t="shared" si="0"/>
        <v>0</v>
      </c>
      <c r="F43" s="12" t="s">
        <v>74</v>
      </c>
      <c r="G43" s="13"/>
      <c r="H43" s="13"/>
      <c r="I43" s="13">
        <f t="shared" si="2"/>
        <v>0</v>
      </c>
    </row>
    <row r="44" spans="1:9" ht="14.25">
      <c r="A44" s="1"/>
      <c r="B44" s="14" t="s">
        <v>75</v>
      </c>
      <c r="C44" s="15"/>
      <c r="D44" s="15"/>
      <c r="E44" s="15">
        <f t="shared" si="0"/>
        <v>0</v>
      </c>
      <c r="F44" s="12" t="s">
        <v>76</v>
      </c>
      <c r="G44" s="13"/>
      <c r="H44" s="13"/>
      <c r="I44" s="13">
        <f t="shared" si="2"/>
        <v>0</v>
      </c>
    </row>
    <row r="45" spans="1:9" ht="14.25">
      <c r="A45" s="1"/>
      <c r="B45" s="8" t="s">
        <v>77</v>
      </c>
      <c r="C45" s="9">
        <f>+C46+C47+C48+C49+C50+C51+C52+C53+C54+C55+C56+C57+C59+C60+C61+C62+C63+C64+C67+C68+C69+C82+C83</f>
        <v>5503579</v>
      </c>
      <c r="D45" s="9">
        <f>+D46+D47+D48+D49+D50+D51+D52+D53+D54+D55+D56+D57+D59+D60+D61+D62+D63+D64+D67+D68+D69+D82+D83</f>
        <v>6036368</v>
      </c>
      <c r="E45" s="9">
        <f t="shared" si="0"/>
        <v>-532789</v>
      </c>
      <c r="F45" s="12" t="s">
        <v>78</v>
      </c>
      <c r="G45" s="13"/>
      <c r="H45" s="13"/>
      <c r="I45" s="13">
        <f t="shared" si="2"/>
        <v>0</v>
      </c>
    </row>
    <row r="46" spans="1:9" ht="14.25">
      <c r="A46" s="1"/>
      <c r="B46" s="10" t="s">
        <v>69</v>
      </c>
      <c r="C46" s="11"/>
      <c r="D46" s="11"/>
      <c r="E46" s="11">
        <f t="shared" si="0"/>
        <v>0</v>
      </c>
      <c r="F46" s="12" t="s">
        <v>79</v>
      </c>
      <c r="G46" s="13"/>
      <c r="H46" s="13"/>
      <c r="I46" s="13">
        <f t="shared" si="2"/>
        <v>0</v>
      </c>
    </row>
    <row r="47" spans="1:9" ht="14.25">
      <c r="A47" s="1"/>
      <c r="B47" s="12" t="s">
        <v>71</v>
      </c>
      <c r="C47" s="13"/>
      <c r="D47" s="13"/>
      <c r="E47" s="13">
        <f t="shared" si="0"/>
        <v>0</v>
      </c>
      <c r="F47" s="12" t="s">
        <v>80</v>
      </c>
      <c r="G47" s="13"/>
      <c r="H47" s="13"/>
      <c r="I47" s="13">
        <f t="shared" si="2"/>
        <v>0</v>
      </c>
    </row>
    <row r="48" spans="1:9" ht="14.25">
      <c r="A48" s="1"/>
      <c r="B48" s="12" t="s">
        <v>81</v>
      </c>
      <c r="C48" s="13"/>
      <c r="D48" s="13"/>
      <c r="E48" s="13">
        <f t="shared" si="0"/>
        <v>0</v>
      </c>
      <c r="F48" s="12" t="s">
        <v>82</v>
      </c>
      <c r="G48" s="13"/>
      <c r="H48" s="13"/>
      <c r="I48" s="13">
        <f t="shared" si="2"/>
        <v>0</v>
      </c>
    </row>
    <row r="49" spans="1:9" ht="14.25">
      <c r="A49" s="1"/>
      <c r="B49" s="12" t="s">
        <v>83</v>
      </c>
      <c r="C49" s="13"/>
      <c r="D49" s="13"/>
      <c r="E49" s="13">
        <f t="shared" si="0"/>
        <v>0</v>
      </c>
      <c r="F49" s="12" t="s">
        <v>84</v>
      </c>
      <c r="G49" s="13"/>
      <c r="H49" s="13"/>
      <c r="I49" s="13">
        <f t="shared" si="2"/>
        <v>0</v>
      </c>
    </row>
    <row r="50" spans="1:9" ht="14.25">
      <c r="A50" s="1"/>
      <c r="B50" s="12" t="s">
        <v>85</v>
      </c>
      <c r="C50" s="13">
        <v>585200</v>
      </c>
      <c r="D50" s="13">
        <v>866096</v>
      </c>
      <c r="E50" s="13">
        <f t="shared" si="0"/>
        <v>-280896</v>
      </c>
      <c r="F50" s="12" t="s">
        <v>86</v>
      </c>
      <c r="G50" s="13"/>
      <c r="H50" s="13"/>
      <c r="I50" s="13">
        <f t="shared" si="2"/>
        <v>0</v>
      </c>
    </row>
    <row r="51" spans="1:9" ht="14.25">
      <c r="A51" s="1"/>
      <c r="B51" s="12" t="s">
        <v>87</v>
      </c>
      <c r="C51" s="13">
        <v>211379</v>
      </c>
      <c r="D51" s="13">
        <v>308272</v>
      </c>
      <c r="E51" s="13">
        <f t="shared" si="0"/>
        <v>-96893</v>
      </c>
      <c r="F51" s="12" t="s">
        <v>88</v>
      </c>
      <c r="G51" s="13"/>
      <c r="H51" s="13"/>
      <c r="I51" s="13">
        <f t="shared" si="2"/>
        <v>0</v>
      </c>
    </row>
    <row r="52" spans="1:9" ht="14.25">
      <c r="A52" s="1"/>
      <c r="B52" s="12" t="s">
        <v>89</v>
      </c>
      <c r="C52" s="13"/>
      <c r="D52" s="13"/>
      <c r="E52" s="13">
        <f t="shared" si="0"/>
        <v>0</v>
      </c>
      <c r="F52" s="12" t="s">
        <v>90</v>
      </c>
      <c r="G52" s="13"/>
      <c r="H52" s="13"/>
      <c r="I52" s="13">
        <f t="shared" si="2"/>
        <v>0</v>
      </c>
    </row>
    <row r="53" spans="1:9" ht="14.25">
      <c r="A53" s="1"/>
      <c r="B53" s="12" t="s">
        <v>91</v>
      </c>
      <c r="C53" s="13"/>
      <c r="D53" s="13"/>
      <c r="E53" s="13">
        <f t="shared" si="0"/>
        <v>0</v>
      </c>
      <c r="F53" s="8" t="s">
        <v>92</v>
      </c>
      <c r="G53" s="9">
        <f>+G7 +G39</f>
        <v>1298903</v>
      </c>
      <c r="H53" s="9">
        <f>+H7 +H39</f>
        <v>1442893</v>
      </c>
      <c r="I53" s="9">
        <f t="shared" si="2"/>
        <v>-143990</v>
      </c>
    </row>
    <row r="54" spans="1:9" ht="14.25">
      <c r="A54" s="1"/>
      <c r="B54" s="12" t="s">
        <v>93</v>
      </c>
      <c r="C54" s="13"/>
      <c r="D54" s="13"/>
      <c r="E54" s="13">
        <f t="shared" si="0"/>
        <v>0</v>
      </c>
      <c r="F54" s="41" t="s">
        <v>94</v>
      </c>
      <c r="G54" s="42"/>
      <c r="H54" s="42"/>
      <c r="I54" s="43"/>
    </row>
    <row r="55" spans="1:9" ht="14.25">
      <c r="A55" s="1"/>
      <c r="B55" s="12" t="s">
        <v>95</v>
      </c>
      <c r="C55" s="13"/>
      <c r="D55" s="13"/>
      <c r="E55" s="13">
        <f t="shared" si="0"/>
        <v>0</v>
      </c>
      <c r="F55" s="10" t="s">
        <v>96</v>
      </c>
      <c r="G55" s="11">
        <f>+G56+G57+G58</f>
        <v>37318261</v>
      </c>
      <c r="H55" s="11">
        <f>+H56+H57+H58</f>
        <v>37318261</v>
      </c>
      <c r="I55" s="11">
        <f t="shared" ref="I55:I65" si="3">G55-H55</f>
        <v>0</v>
      </c>
    </row>
    <row r="56" spans="1:9" ht="14.25">
      <c r="A56" s="1"/>
      <c r="B56" s="12" t="s">
        <v>97</v>
      </c>
      <c r="C56" s="13"/>
      <c r="D56" s="13"/>
      <c r="E56" s="13">
        <f t="shared" si="0"/>
        <v>0</v>
      </c>
      <c r="F56" s="12" t="s">
        <v>98</v>
      </c>
      <c r="G56" s="13">
        <v>33118646</v>
      </c>
      <c r="H56" s="13">
        <v>33118646</v>
      </c>
      <c r="I56" s="13">
        <f t="shared" si="3"/>
        <v>0</v>
      </c>
    </row>
    <row r="57" spans="1:9" ht="14.25">
      <c r="A57" s="1"/>
      <c r="B57" s="12" t="s">
        <v>75</v>
      </c>
      <c r="C57" s="13">
        <f>+C58</f>
        <v>0</v>
      </c>
      <c r="D57" s="13">
        <f>+D58</f>
        <v>0</v>
      </c>
      <c r="E57" s="13">
        <f t="shared" si="0"/>
        <v>0</v>
      </c>
      <c r="F57" s="12" t="s">
        <v>99</v>
      </c>
      <c r="G57" s="13"/>
      <c r="H57" s="13"/>
      <c r="I57" s="13">
        <f t="shared" si="3"/>
        <v>0</v>
      </c>
    </row>
    <row r="58" spans="1:9" ht="14.25">
      <c r="A58" s="1"/>
      <c r="B58" s="12" t="s">
        <v>100</v>
      </c>
      <c r="C58" s="13"/>
      <c r="D58" s="13"/>
      <c r="E58" s="13">
        <f t="shared" si="0"/>
        <v>0</v>
      </c>
      <c r="F58" s="12" t="s">
        <v>101</v>
      </c>
      <c r="G58" s="13">
        <v>4199615</v>
      </c>
      <c r="H58" s="13">
        <v>4199615</v>
      </c>
      <c r="I58" s="13">
        <f t="shared" si="3"/>
        <v>0</v>
      </c>
    </row>
    <row r="59" spans="1:9" ht="14.25">
      <c r="A59" s="1"/>
      <c r="B59" s="12" t="s">
        <v>102</v>
      </c>
      <c r="C59" s="13"/>
      <c r="D59" s="13"/>
      <c r="E59" s="13">
        <f t="shared" si="0"/>
        <v>0</v>
      </c>
      <c r="F59" s="12" t="s">
        <v>103</v>
      </c>
      <c r="G59" s="13">
        <v>424546</v>
      </c>
      <c r="H59" s="13">
        <v>604581</v>
      </c>
      <c r="I59" s="13">
        <f t="shared" si="3"/>
        <v>-180035</v>
      </c>
    </row>
    <row r="60" spans="1:9" ht="14.25">
      <c r="A60" s="1"/>
      <c r="B60" s="12" t="s">
        <v>104</v>
      </c>
      <c r="C60" s="13"/>
      <c r="D60" s="13"/>
      <c r="E60" s="13">
        <f t="shared" si="0"/>
        <v>0</v>
      </c>
      <c r="F60" s="12" t="s">
        <v>105</v>
      </c>
      <c r="G60" s="13">
        <f>+G61+G62+G63</f>
        <v>2900000</v>
      </c>
      <c r="H60" s="13">
        <f>+H61+H62+H63</f>
        <v>3055000</v>
      </c>
      <c r="I60" s="13">
        <f t="shared" si="3"/>
        <v>-155000</v>
      </c>
    </row>
    <row r="61" spans="1:9" ht="14.25">
      <c r="A61" s="1"/>
      <c r="B61" s="12" t="s">
        <v>106</v>
      </c>
      <c r="C61" s="13"/>
      <c r="D61" s="13"/>
      <c r="E61" s="13">
        <f t="shared" si="0"/>
        <v>0</v>
      </c>
      <c r="F61" s="12" t="s">
        <v>107</v>
      </c>
      <c r="G61" s="13">
        <v>2900000</v>
      </c>
      <c r="H61" s="13">
        <v>3055000</v>
      </c>
      <c r="I61" s="13">
        <f t="shared" si="3"/>
        <v>-155000</v>
      </c>
    </row>
    <row r="62" spans="1:9" ht="14.25">
      <c r="A62" s="1"/>
      <c r="B62" s="12" t="s">
        <v>108</v>
      </c>
      <c r="C62" s="13"/>
      <c r="D62" s="13"/>
      <c r="E62" s="13">
        <f t="shared" si="0"/>
        <v>0</v>
      </c>
      <c r="F62" s="12" t="s">
        <v>109</v>
      </c>
      <c r="G62" s="13"/>
      <c r="H62" s="13"/>
      <c r="I62" s="13">
        <f t="shared" si="3"/>
        <v>0</v>
      </c>
    </row>
    <row r="63" spans="1:9" ht="14.25">
      <c r="A63" s="1"/>
      <c r="B63" s="12" t="s">
        <v>110</v>
      </c>
      <c r="C63" s="13"/>
      <c r="D63" s="13"/>
      <c r="E63" s="13">
        <f t="shared" si="0"/>
        <v>0</v>
      </c>
      <c r="F63" s="12" t="s">
        <v>111</v>
      </c>
      <c r="G63" s="13"/>
      <c r="H63" s="13"/>
      <c r="I63" s="13">
        <f t="shared" si="3"/>
        <v>0</v>
      </c>
    </row>
    <row r="64" spans="1:9" ht="14.25">
      <c r="A64" s="1"/>
      <c r="B64" s="12" t="s">
        <v>112</v>
      </c>
      <c r="C64" s="13">
        <f>+C65+C66</f>
        <v>1807000</v>
      </c>
      <c r="D64" s="13">
        <f>+D65+D66</f>
        <v>1807000</v>
      </c>
      <c r="E64" s="13">
        <f t="shared" si="0"/>
        <v>0</v>
      </c>
      <c r="F64" s="12" t="s">
        <v>113</v>
      </c>
      <c r="G64" s="13">
        <v>-7949272</v>
      </c>
      <c r="H64" s="13">
        <v>-6942744</v>
      </c>
      <c r="I64" s="13">
        <f t="shared" si="3"/>
        <v>-1006528</v>
      </c>
    </row>
    <row r="65" spans="1:9" ht="14.25">
      <c r="A65" s="1"/>
      <c r="B65" s="12" t="s">
        <v>114</v>
      </c>
      <c r="C65" s="13">
        <v>1807000</v>
      </c>
      <c r="D65" s="13">
        <v>1807000</v>
      </c>
      <c r="E65" s="13">
        <f t="shared" si="0"/>
        <v>0</v>
      </c>
      <c r="F65" s="12" t="s">
        <v>115</v>
      </c>
      <c r="G65" s="13">
        <v>-1161528</v>
      </c>
      <c r="H65" s="13">
        <v>-4645060</v>
      </c>
      <c r="I65" s="13">
        <f t="shared" si="3"/>
        <v>3483532</v>
      </c>
    </row>
    <row r="66" spans="1:9" ht="14.25">
      <c r="A66" s="1"/>
      <c r="B66" s="12" t="s">
        <v>116</v>
      </c>
      <c r="C66" s="13"/>
      <c r="D66" s="13"/>
      <c r="E66" s="13">
        <f t="shared" si="0"/>
        <v>0</v>
      </c>
      <c r="F66" s="12"/>
      <c r="G66" s="13"/>
      <c r="H66" s="13"/>
      <c r="I66" s="13"/>
    </row>
    <row r="67" spans="1:9" ht="14.25">
      <c r="A67" s="1"/>
      <c r="B67" s="12" t="s">
        <v>117</v>
      </c>
      <c r="C67" s="13"/>
      <c r="D67" s="13"/>
      <c r="E67" s="13">
        <f t="shared" si="0"/>
        <v>0</v>
      </c>
      <c r="F67" s="12"/>
      <c r="G67" s="13"/>
      <c r="H67" s="13"/>
      <c r="I67" s="13"/>
    </row>
    <row r="68" spans="1:9" ht="14.25">
      <c r="A68" s="1"/>
      <c r="B68" s="12" t="s">
        <v>118</v>
      </c>
      <c r="C68" s="13"/>
      <c r="D68" s="13"/>
      <c r="E68" s="13">
        <f t="shared" si="0"/>
        <v>0</v>
      </c>
      <c r="F68" s="12"/>
      <c r="G68" s="13"/>
      <c r="H68" s="13"/>
      <c r="I68" s="13"/>
    </row>
    <row r="69" spans="1:9" ht="14.25">
      <c r="A69" s="1"/>
      <c r="B69" s="12" t="s">
        <v>119</v>
      </c>
      <c r="C69" s="13">
        <f>+C70+C71+C72+C73+C74+C75+C76+C77+C78+C79+C80+C81</f>
        <v>2900000</v>
      </c>
      <c r="D69" s="13">
        <f>+D70+D71+D72+D73+D74+D75+D76+D77+D78+D79+D80+D81</f>
        <v>3055000</v>
      </c>
      <c r="E69" s="13">
        <f t="shared" si="0"/>
        <v>-155000</v>
      </c>
      <c r="F69" s="12"/>
      <c r="G69" s="13"/>
      <c r="H69" s="13"/>
      <c r="I69" s="13"/>
    </row>
    <row r="70" spans="1:9" ht="14.25">
      <c r="A70" s="1"/>
      <c r="B70" s="12" t="s">
        <v>120</v>
      </c>
      <c r="C70" s="13"/>
      <c r="D70" s="13"/>
      <c r="E70" s="13">
        <f t="shared" si="0"/>
        <v>0</v>
      </c>
      <c r="F70" s="12"/>
      <c r="G70" s="13"/>
      <c r="H70" s="13"/>
      <c r="I70" s="13"/>
    </row>
    <row r="71" spans="1:9" ht="14.25">
      <c r="A71" s="1"/>
      <c r="B71" s="12" t="s">
        <v>121</v>
      </c>
      <c r="C71" s="13"/>
      <c r="D71" s="13"/>
      <c r="E71" s="13">
        <f t="shared" si="0"/>
        <v>0</v>
      </c>
      <c r="F71" s="12"/>
      <c r="G71" s="13"/>
      <c r="H71" s="13"/>
      <c r="I71" s="13"/>
    </row>
    <row r="72" spans="1:9" ht="14.25">
      <c r="A72" s="1"/>
      <c r="B72" s="12" t="s">
        <v>122</v>
      </c>
      <c r="C72" s="13"/>
      <c r="D72" s="13"/>
      <c r="E72" s="13">
        <f t="shared" si="0"/>
        <v>0</v>
      </c>
      <c r="F72" s="12"/>
      <c r="G72" s="13"/>
      <c r="H72" s="13"/>
      <c r="I72" s="13"/>
    </row>
    <row r="73" spans="1:9" ht="14.25">
      <c r="A73" s="1"/>
      <c r="B73" s="12" t="s">
        <v>123</v>
      </c>
      <c r="C73" s="13"/>
      <c r="D73" s="13"/>
      <c r="E73" s="13">
        <f t="shared" ref="E73:E89" si="4">C73-D73</f>
        <v>0</v>
      </c>
      <c r="F73" s="12"/>
      <c r="G73" s="13"/>
      <c r="H73" s="13"/>
      <c r="I73" s="13"/>
    </row>
    <row r="74" spans="1:9" ht="14.25">
      <c r="A74" s="1"/>
      <c r="B74" s="12" t="s">
        <v>124</v>
      </c>
      <c r="C74" s="13"/>
      <c r="D74" s="13"/>
      <c r="E74" s="13">
        <f t="shared" si="4"/>
        <v>0</v>
      </c>
      <c r="F74" s="12"/>
      <c r="G74" s="13"/>
      <c r="H74" s="13"/>
      <c r="I74" s="13"/>
    </row>
    <row r="75" spans="1:9" ht="14.25">
      <c r="A75" s="1"/>
      <c r="B75" s="12" t="s">
        <v>125</v>
      </c>
      <c r="C75" s="13"/>
      <c r="D75" s="13"/>
      <c r="E75" s="13">
        <f t="shared" si="4"/>
        <v>0</v>
      </c>
      <c r="F75" s="12"/>
      <c r="G75" s="13"/>
      <c r="H75" s="13"/>
      <c r="I75" s="13"/>
    </row>
    <row r="76" spans="1:9" ht="14.25">
      <c r="A76" s="1"/>
      <c r="B76" s="12" t="s">
        <v>126</v>
      </c>
      <c r="C76" s="13">
        <v>2900000</v>
      </c>
      <c r="D76" s="13">
        <v>3055000</v>
      </c>
      <c r="E76" s="13">
        <f t="shared" si="4"/>
        <v>-155000</v>
      </c>
      <c r="F76" s="12"/>
      <c r="G76" s="13"/>
      <c r="H76" s="13"/>
      <c r="I76" s="13"/>
    </row>
    <row r="77" spans="1:9" ht="14.25">
      <c r="A77" s="1"/>
      <c r="B77" s="12" t="s">
        <v>127</v>
      </c>
      <c r="C77" s="13"/>
      <c r="D77" s="13"/>
      <c r="E77" s="13">
        <f t="shared" si="4"/>
        <v>0</v>
      </c>
      <c r="F77" s="12"/>
      <c r="G77" s="13"/>
      <c r="H77" s="13"/>
      <c r="I77" s="13"/>
    </row>
    <row r="78" spans="1:9" ht="14.25">
      <c r="A78" s="1"/>
      <c r="B78" s="12" t="s">
        <v>128</v>
      </c>
      <c r="C78" s="13"/>
      <c r="D78" s="13"/>
      <c r="E78" s="13">
        <f t="shared" si="4"/>
        <v>0</v>
      </c>
      <c r="F78" s="12"/>
      <c r="G78" s="13"/>
      <c r="H78" s="13"/>
      <c r="I78" s="13"/>
    </row>
    <row r="79" spans="1:9" ht="14.25">
      <c r="A79" s="1"/>
      <c r="B79" s="12" t="s">
        <v>129</v>
      </c>
      <c r="C79" s="13"/>
      <c r="D79" s="13"/>
      <c r="E79" s="13">
        <f t="shared" si="4"/>
        <v>0</v>
      </c>
      <c r="F79" s="12"/>
      <c r="G79" s="13"/>
      <c r="H79" s="13"/>
      <c r="I79" s="13"/>
    </row>
    <row r="80" spans="1:9" ht="14.25">
      <c r="A80" s="1"/>
      <c r="B80" s="12" t="s">
        <v>130</v>
      </c>
      <c r="C80" s="13"/>
      <c r="D80" s="13"/>
      <c r="E80" s="13">
        <f t="shared" si="4"/>
        <v>0</v>
      </c>
      <c r="F80" s="12"/>
      <c r="G80" s="13"/>
      <c r="H80" s="13"/>
      <c r="I80" s="13"/>
    </row>
    <row r="81" spans="1:9" ht="14.25">
      <c r="A81" s="1"/>
      <c r="B81" s="12" t="s">
        <v>131</v>
      </c>
      <c r="C81" s="13"/>
      <c r="D81" s="13"/>
      <c r="E81" s="13">
        <f t="shared" si="4"/>
        <v>0</v>
      </c>
      <c r="F81" s="12"/>
      <c r="G81" s="13"/>
      <c r="H81" s="13"/>
      <c r="I81" s="13"/>
    </row>
    <row r="82" spans="1:9" ht="14.25">
      <c r="A82" s="1"/>
      <c r="B82" s="12" t="s">
        <v>132</v>
      </c>
      <c r="C82" s="13"/>
      <c r="D82" s="13"/>
      <c r="E82" s="13">
        <f t="shared" si="4"/>
        <v>0</v>
      </c>
      <c r="F82" s="12"/>
      <c r="G82" s="13"/>
      <c r="H82" s="13"/>
      <c r="I82" s="13"/>
    </row>
    <row r="83" spans="1:9" ht="14.25">
      <c r="A83" s="1"/>
      <c r="B83" s="12" t="s">
        <v>133</v>
      </c>
      <c r="C83" s="13">
        <f>+C84+C85+C86+C87+C88</f>
        <v>0</v>
      </c>
      <c r="D83" s="13">
        <f>+D84+D85+D86+D87+D88</f>
        <v>0</v>
      </c>
      <c r="E83" s="13">
        <f t="shared" si="4"/>
        <v>0</v>
      </c>
      <c r="F83" s="12"/>
      <c r="G83" s="13"/>
      <c r="H83" s="13"/>
      <c r="I83" s="13"/>
    </row>
    <row r="84" spans="1:9" ht="14.25">
      <c r="A84" s="1"/>
      <c r="B84" s="12" t="s">
        <v>134</v>
      </c>
      <c r="C84" s="13"/>
      <c r="D84" s="13"/>
      <c r="E84" s="13">
        <f t="shared" si="4"/>
        <v>0</v>
      </c>
      <c r="F84" s="12"/>
      <c r="G84" s="13"/>
      <c r="H84" s="13"/>
      <c r="I84" s="13"/>
    </row>
    <row r="85" spans="1:9" ht="14.25">
      <c r="A85" s="1"/>
      <c r="B85" s="12" t="s">
        <v>135</v>
      </c>
      <c r="C85" s="13"/>
      <c r="D85" s="13"/>
      <c r="E85" s="13">
        <f t="shared" si="4"/>
        <v>0</v>
      </c>
      <c r="F85" s="12"/>
      <c r="G85" s="13"/>
      <c r="H85" s="13"/>
      <c r="I85" s="13"/>
    </row>
    <row r="86" spans="1:9" ht="14.25">
      <c r="A86" s="1"/>
      <c r="B86" s="12" t="s">
        <v>136</v>
      </c>
      <c r="C86" s="13"/>
      <c r="D86" s="13"/>
      <c r="E86" s="13">
        <f t="shared" si="4"/>
        <v>0</v>
      </c>
      <c r="F86" s="12"/>
      <c r="G86" s="13"/>
      <c r="H86" s="13"/>
      <c r="I86" s="13"/>
    </row>
    <row r="87" spans="1:9" ht="14.25">
      <c r="A87" s="1"/>
      <c r="B87" s="12" t="s">
        <v>137</v>
      </c>
      <c r="C87" s="13"/>
      <c r="D87" s="13"/>
      <c r="E87" s="13">
        <f t="shared" si="4"/>
        <v>0</v>
      </c>
      <c r="F87" s="14"/>
      <c r="G87" s="15"/>
      <c r="H87" s="15"/>
      <c r="I87" s="15"/>
    </row>
    <row r="88" spans="1:9" ht="14.25">
      <c r="A88" s="1"/>
      <c r="B88" s="12" t="s">
        <v>138</v>
      </c>
      <c r="C88" s="13"/>
      <c r="D88" s="13"/>
      <c r="E88" s="13">
        <f t="shared" si="4"/>
        <v>0</v>
      </c>
      <c r="F88" s="8" t="s">
        <v>139</v>
      </c>
      <c r="G88" s="9">
        <f>+G55 +G59 +G60 +G64</f>
        <v>32693535</v>
      </c>
      <c r="H88" s="9">
        <f>+H55 +H59 +H60 +H64</f>
        <v>34035098</v>
      </c>
      <c r="I88" s="9">
        <f t="shared" ref="I88:I89" si="5">G88-H88</f>
        <v>-1341563</v>
      </c>
    </row>
    <row r="89" spans="1:9" ht="14.25">
      <c r="A89" s="1"/>
      <c r="B89" s="8" t="s">
        <v>140</v>
      </c>
      <c r="C89" s="9">
        <f>+C7 +C39</f>
        <v>33992438</v>
      </c>
      <c r="D89" s="9">
        <f>+D7 +D39</f>
        <v>35477991</v>
      </c>
      <c r="E89" s="9">
        <f t="shared" si="4"/>
        <v>-1485553</v>
      </c>
      <c r="F89" s="16" t="s">
        <v>141</v>
      </c>
      <c r="G89" s="17">
        <f>+G53 +G88</f>
        <v>33992438</v>
      </c>
      <c r="H89" s="17">
        <f>+H53 +H88</f>
        <v>35477991</v>
      </c>
      <c r="I89" s="17">
        <f t="shared" si="5"/>
        <v>-1485553</v>
      </c>
    </row>
  </sheetData>
  <mergeCells count="5">
    <mergeCell ref="B2:I2"/>
    <mergeCell ref="B3:I3"/>
    <mergeCell ref="B5:E5"/>
    <mergeCell ref="F5:I5"/>
    <mergeCell ref="F54:I54"/>
  </mergeCells>
  <phoneticPr fontId="2"/>
  <pageMargins left="0.7" right="0.7" top="0.75" bottom="0.75" header="0.3" footer="0.3"/>
  <pageSetup paperSize="9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showGridLines="0" workbookViewId="0">
      <selection activeCell="B1" sqref="B1"/>
    </sheetView>
  </sheetViews>
  <sheetFormatPr defaultRowHeight="13.5"/>
  <cols>
    <col min="1" max="1" width="1.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1:9" ht="21">
      <c r="A1" s="1"/>
      <c r="B1" s="44" t="s">
        <v>199</v>
      </c>
      <c r="C1" s="1"/>
      <c r="D1" s="1"/>
      <c r="E1" s="1"/>
      <c r="F1" s="1"/>
      <c r="G1" s="1"/>
      <c r="H1" s="2"/>
      <c r="I1" s="2" t="s">
        <v>0</v>
      </c>
    </row>
    <row r="2" spans="1:9" ht="21">
      <c r="A2" s="1"/>
      <c r="B2" s="36" t="s">
        <v>167</v>
      </c>
      <c r="C2" s="36"/>
      <c r="D2" s="36"/>
      <c r="E2" s="36"/>
      <c r="F2" s="36"/>
      <c r="G2" s="36"/>
      <c r="H2" s="36"/>
      <c r="I2" s="36"/>
    </row>
    <row r="3" spans="1:9" ht="21">
      <c r="A3" s="1"/>
      <c r="B3" s="37" t="s">
        <v>190</v>
      </c>
      <c r="C3" s="37"/>
      <c r="D3" s="37"/>
      <c r="E3" s="37"/>
      <c r="F3" s="37"/>
      <c r="G3" s="37"/>
      <c r="H3" s="37"/>
      <c r="I3" s="37"/>
    </row>
    <row r="4" spans="1:9" ht="15.75">
      <c r="A4" s="1"/>
      <c r="B4" s="4"/>
      <c r="C4" s="1"/>
      <c r="D4" s="1"/>
      <c r="E4" s="1"/>
      <c r="F4" s="1"/>
      <c r="G4" s="1"/>
      <c r="H4" s="1"/>
      <c r="I4" s="5" t="s">
        <v>164</v>
      </c>
    </row>
    <row r="5" spans="1:9" ht="14.25">
      <c r="A5" s="1"/>
      <c r="B5" s="38" t="s">
        <v>165</v>
      </c>
      <c r="C5" s="39"/>
      <c r="D5" s="39"/>
      <c r="E5" s="40"/>
      <c r="F5" s="38" t="s">
        <v>166</v>
      </c>
      <c r="G5" s="39"/>
      <c r="H5" s="39"/>
      <c r="I5" s="40"/>
    </row>
    <row r="6" spans="1:9" ht="14.25">
      <c r="A6" s="1"/>
      <c r="B6" s="6"/>
      <c r="C6" s="6" t="s">
        <v>5</v>
      </c>
      <c r="D6" s="6" t="s">
        <v>6</v>
      </c>
      <c r="E6" s="6" t="s">
        <v>7</v>
      </c>
      <c r="F6" s="7"/>
      <c r="G6" s="6" t="s">
        <v>5</v>
      </c>
      <c r="H6" s="6" t="s">
        <v>6</v>
      </c>
      <c r="I6" s="6" t="s">
        <v>7</v>
      </c>
    </row>
    <row r="7" spans="1:9" ht="14.25">
      <c r="A7" s="1"/>
      <c r="B7" s="8" t="s">
        <v>8</v>
      </c>
      <c r="C7" s="9">
        <f>+C8+C13+C14+C15+C16+C17+C18+C19+C20+C21+C22+C23+C24+C25+C26+C27+C28+C29+C30+C31+C32+C33+C34+C35+C36+C38</f>
        <v>15029559</v>
      </c>
      <c r="D7" s="9">
        <f>+D8+D13+D14+D15+D16+D17+D18+D19+D20+D21+D22+D23+D24+D25+D26+D27+D28+D29+D30+D31+D32+D33+D34+D35+D36+D38</f>
        <v>15104251</v>
      </c>
      <c r="E7" s="9">
        <f>C7-D7</f>
        <v>-74692</v>
      </c>
      <c r="F7" s="8" t="s">
        <v>9</v>
      </c>
      <c r="G7" s="9">
        <f>+G8+G9+G10+G11+G12+G13+G17+G18+G19+G20+G21+G22+G23+G24+G25+G26+G27+G28+G29+G30+G31+G32+G33+G34</f>
        <v>2908359</v>
      </c>
      <c r="H7" s="9">
        <f>+H8+H9+H10+H11+H12+H13+H17+H18+H19+H20+H21+H22+H23+H24+H25+H26+H27+H28+H29+H30+H31+H32+H33+H34</f>
        <v>5718772</v>
      </c>
      <c r="I7" s="9">
        <f>G7-H7</f>
        <v>-2810413</v>
      </c>
    </row>
    <row r="8" spans="1:9" ht="14.25">
      <c r="A8" s="1"/>
      <c r="B8" s="10" t="s">
        <v>10</v>
      </c>
      <c r="C8" s="11">
        <f>+C9+C10+C11+C12</f>
        <v>2799099</v>
      </c>
      <c r="D8" s="11">
        <f>+D9+D10+D11+D12</f>
        <v>6213268</v>
      </c>
      <c r="E8" s="11">
        <f t="shared" ref="E8:E72" si="0">C8-D8</f>
        <v>-3414169</v>
      </c>
      <c r="F8" s="10" t="s">
        <v>11</v>
      </c>
      <c r="G8" s="11"/>
      <c r="H8" s="11"/>
      <c r="I8" s="11">
        <f t="shared" ref="I8:I34" si="1">G8-H8</f>
        <v>0</v>
      </c>
    </row>
    <row r="9" spans="1:9" ht="14.25">
      <c r="A9" s="1"/>
      <c r="B9" s="12" t="s">
        <v>12</v>
      </c>
      <c r="C9" s="13">
        <v>299600</v>
      </c>
      <c r="D9" s="13"/>
      <c r="E9" s="13">
        <f t="shared" si="0"/>
        <v>299600</v>
      </c>
      <c r="F9" s="12" t="s">
        <v>13</v>
      </c>
      <c r="G9" s="13"/>
      <c r="H9" s="13"/>
      <c r="I9" s="13">
        <f t="shared" si="1"/>
        <v>0</v>
      </c>
    </row>
    <row r="10" spans="1:9" ht="14.25">
      <c r="A10" s="1"/>
      <c r="B10" s="12" t="s">
        <v>14</v>
      </c>
      <c r="C10" s="13">
        <v>2499499</v>
      </c>
      <c r="D10" s="13">
        <v>2045908</v>
      </c>
      <c r="E10" s="13">
        <f t="shared" si="0"/>
        <v>453591</v>
      </c>
      <c r="F10" s="12" t="s">
        <v>15</v>
      </c>
      <c r="G10" s="13">
        <v>13334</v>
      </c>
      <c r="H10" s="13"/>
      <c r="I10" s="13">
        <f t="shared" si="1"/>
        <v>13334</v>
      </c>
    </row>
    <row r="11" spans="1:9" ht="14.25">
      <c r="A11" s="1"/>
      <c r="B11" s="12" t="s">
        <v>16</v>
      </c>
      <c r="C11" s="13"/>
      <c r="D11" s="13"/>
      <c r="E11" s="13">
        <f t="shared" si="0"/>
        <v>0</v>
      </c>
      <c r="F11" s="12" t="s">
        <v>17</v>
      </c>
      <c r="G11" s="13"/>
      <c r="H11" s="13"/>
      <c r="I11" s="13">
        <f t="shared" si="1"/>
        <v>0</v>
      </c>
    </row>
    <row r="12" spans="1:9" ht="14.25">
      <c r="A12" s="1"/>
      <c r="B12" s="12" t="s">
        <v>196</v>
      </c>
      <c r="C12" s="13"/>
      <c r="D12" s="13">
        <v>4167360</v>
      </c>
      <c r="E12" s="13">
        <f t="shared" si="0"/>
        <v>-4167360</v>
      </c>
      <c r="F12" s="12" t="s">
        <v>18</v>
      </c>
      <c r="G12" s="13"/>
      <c r="H12" s="13"/>
      <c r="I12" s="13">
        <f t="shared" si="1"/>
        <v>0</v>
      </c>
    </row>
    <row r="13" spans="1:9" ht="14.25">
      <c r="A13" s="1"/>
      <c r="B13" s="12" t="s">
        <v>19</v>
      </c>
      <c r="C13" s="13"/>
      <c r="D13" s="13"/>
      <c r="E13" s="13">
        <f t="shared" si="0"/>
        <v>0</v>
      </c>
      <c r="F13" s="12" t="s">
        <v>20</v>
      </c>
      <c r="G13" s="13">
        <f>+G14+G15+G16</f>
        <v>0</v>
      </c>
      <c r="H13" s="13">
        <f>+H14+H15+H16</f>
        <v>2745000</v>
      </c>
      <c r="I13" s="13">
        <f t="shared" si="1"/>
        <v>-2745000</v>
      </c>
    </row>
    <row r="14" spans="1:9" ht="14.25">
      <c r="A14" s="1"/>
      <c r="B14" s="12" t="s">
        <v>21</v>
      </c>
      <c r="C14" s="13">
        <v>8481360</v>
      </c>
      <c r="D14" s="13">
        <v>8400828</v>
      </c>
      <c r="E14" s="13">
        <f t="shared" si="0"/>
        <v>80532</v>
      </c>
      <c r="F14" s="12" t="s">
        <v>22</v>
      </c>
      <c r="G14" s="13"/>
      <c r="H14" s="13">
        <v>2745000</v>
      </c>
      <c r="I14" s="13">
        <f t="shared" si="1"/>
        <v>-2745000</v>
      </c>
    </row>
    <row r="15" spans="1:9" ht="14.25">
      <c r="A15" s="1"/>
      <c r="B15" s="12" t="s">
        <v>23</v>
      </c>
      <c r="C15" s="13"/>
      <c r="D15" s="13"/>
      <c r="E15" s="13">
        <f t="shared" si="0"/>
        <v>0</v>
      </c>
      <c r="F15" s="12" t="s">
        <v>24</v>
      </c>
      <c r="G15" s="13"/>
      <c r="H15" s="13"/>
      <c r="I15" s="13">
        <f t="shared" si="1"/>
        <v>0</v>
      </c>
    </row>
    <row r="16" spans="1:9" ht="14.25">
      <c r="A16" s="1"/>
      <c r="B16" s="12" t="s">
        <v>25</v>
      </c>
      <c r="C16" s="13"/>
      <c r="D16" s="13"/>
      <c r="E16" s="13">
        <f t="shared" si="0"/>
        <v>0</v>
      </c>
      <c r="F16" s="12" t="s">
        <v>26</v>
      </c>
      <c r="G16" s="13"/>
      <c r="H16" s="13"/>
      <c r="I16" s="13">
        <f t="shared" si="1"/>
        <v>0</v>
      </c>
    </row>
    <row r="17" spans="1:9" ht="14.25">
      <c r="A17" s="1"/>
      <c r="B17" s="12" t="s">
        <v>27</v>
      </c>
      <c r="C17" s="13">
        <v>191378</v>
      </c>
      <c r="D17" s="13">
        <v>18907</v>
      </c>
      <c r="E17" s="13">
        <f t="shared" si="0"/>
        <v>172471</v>
      </c>
      <c r="F17" s="12" t="s">
        <v>28</v>
      </c>
      <c r="G17" s="13"/>
      <c r="H17" s="13"/>
      <c r="I17" s="13">
        <f t="shared" si="1"/>
        <v>0</v>
      </c>
    </row>
    <row r="18" spans="1:9" ht="14.25">
      <c r="A18" s="1"/>
      <c r="B18" s="12" t="s">
        <v>29</v>
      </c>
      <c r="C18" s="13"/>
      <c r="D18" s="13"/>
      <c r="E18" s="13">
        <f t="shared" si="0"/>
        <v>0</v>
      </c>
      <c r="F18" s="12" t="s">
        <v>30</v>
      </c>
      <c r="G18" s="13"/>
      <c r="H18" s="13"/>
      <c r="I18" s="13">
        <f t="shared" si="1"/>
        <v>0</v>
      </c>
    </row>
    <row r="19" spans="1:9" ht="14.25">
      <c r="A19" s="1"/>
      <c r="B19" s="12" t="s">
        <v>31</v>
      </c>
      <c r="C19" s="13"/>
      <c r="D19" s="13"/>
      <c r="E19" s="13">
        <f t="shared" si="0"/>
        <v>0</v>
      </c>
      <c r="F19" s="12" t="s">
        <v>32</v>
      </c>
      <c r="G19" s="13"/>
      <c r="H19" s="13"/>
      <c r="I19" s="13">
        <f t="shared" si="1"/>
        <v>0</v>
      </c>
    </row>
    <row r="20" spans="1:9" ht="14.25">
      <c r="A20" s="1"/>
      <c r="B20" s="12" t="s">
        <v>33</v>
      </c>
      <c r="C20" s="13"/>
      <c r="D20" s="13"/>
      <c r="E20" s="13">
        <f t="shared" si="0"/>
        <v>0</v>
      </c>
      <c r="F20" s="12" t="s">
        <v>34</v>
      </c>
      <c r="G20" s="13"/>
      <c r="H20" s="13"/>
      <c r="I20" s="13">
        <f t="shared" si="1"/>
        <v>0</v>
      </c>
    </row>
    <row r="21" spans="1:9" ht="14.25">
      <c r="A21" s="1"/>
      <c r="B21" s="12" t="s">
        <v>35</v>
      </c>
      <c r="C21" s="13"/>
      <c r="D21" s="13"/>
      <c r="E21" s="13">
        <f t="shared" si="0"/>
        <v>0</v>
      </c>
      <c r="F21" s="12" t="s">
        <v>36</v>
      </c>
      <c r="G21" s="13"/>
      <c r="H21" s="13"/>
      <c r="I21" s="13">
        <f t="shared" si="1"/>
        <v>0</v>
      </c>
    </row>
    <row r="22" spans="1:9" ht="14.25">
      <c r="A22" s="1"/>
      <c r="B22" s="12" t="s">
        <v>37</v>
      </c>
      <c r="C22" s="13"/>
      <c r="D22" s="13"/>
      <c r="E22" s="13">
        <f t="shared" si="0"/>
        <v>0</v>
      </c>
      <c r="F22" s="12" t="s">
        <v>38</v>
      </c>
      <c r="G22" s="13"/>
      <c r="H22" s="13"/>
      <c r="I22" s="13">
        <f t="shared" si="1"/>
        <v>0</v>
      </c>
    </row>
    <row r="23" spans="1:9" ht="14.25">
      <c r="A23" s="1"/>
      <c r="B23" s="12" t="s">
        <v>39</v>
      </c>
      <c r="C23" s="13">
        <v>56063</v>
      </c>
      <c r="D23" s="13">
        <v>56140</v>
      </c>
      <c r="E23" s="13">
        <f t="shared" si="0"/>
        <v>-77</v>
      </c>
      <c r="F23" s="12" t="s">
        <v>40</v>
      </c>
      <c r="G23" s="13">
        <v>12557</v>
      </c>
      <c r="H23" s="13"/>
      <c r="I23" s="13">
        <f t="shared" si="1"/>
        <v>12557</v>
      </c>
    </row>
    <row r="24" spans="1:9" ht="14.25">
      <c r="A24" s="1"/>
      <c r="B24" s="12" t="s">
        <v>41</v>
      </c>
      <c r="C24" s="13"/>
      <c r="D24" s="13"/>
      <c r="E24" s="13">
        <f t="shared" si="0"/>
        <v>0</v>
      </c>
      <c r="F24" s="12" t="s">
        <v>42</v>
      </c>
      <c r="G24" s="13"/>
      <c r="H24" s="13"/>
      <c r="I24" s="13">
        <f t="shared" si="1"/>
        <v>0</v>
      </c>
    </row>
    <row r="25" spans="1:9" ht="14.25">
      <c r="A25" s="1"/>
      <c r="B25" s="12" t="s">
        <v>43</v>
      </c>
      <c r="C25" s="13">
        <v>16269</v>
      </c>
      <c r="D25" s="13">
        <v>95108</v>
      </c>
      <c r="E25" s="13">
        <f t="shared" si="0"/>
        <v>-78839</v>
      </c>
      <c r="F25" s="12" t="s">
        <v>44</v>
      </c>
      <c r="G25" s="13"/>
      <c r="H25" s="13"/>
      <c r="I25" s="13">
        <f t="shared" si="1"/>
        <v>0</v>
      </c>
    </row>
    <row r="26" spans="1:9" ht="14.25">
      <c r="A26" s="1"/>
      <c r="B26" s="12" t="s">
        <v>45</v>
      </c>
      <c r="C26" s="13"/>
      <c r="D26" s="13"/>
      <c r="E26" s="13">
        <f t="shared" si="0"/>
        <v>0</v>
      </c>
      <c r="F26" s="12" t="s">
        <v>46</v>
      </c>
      <c r="G26" s="13"/>
      <c r="H26" s="13"/>
      <c r="I26" s="13">
        <f t="shared" si="1"/>
        <v>0</v>
      </c>
    </row>
    <row r="27" spans="1:9" ht="14.25">
      <c r="A27" s="1"/>
      <c r="B27" s="12" t="s">
        <v>47</v>
      </c>
      <c r="C27" s="13"/>
      <c r="D27" s="13"/>
      <c r="E27" s="13">
        <f t="shared" si="0"/>
        <v>0</v>
      </c>
      <c r="F27" s="12" t="s">
        <v>48</v>
      </c>
      <c r="G27" s="13"/>
      <c r="H27" s="13"/>
      <c r="I27" s="13">
        <f t="shared" si="1"/>
        <v>0</v>
      </c>
    </row>
    <row r="28" spans="1:9" ht="14.25">
      <c r="A28" s="1"/>
      <c r="B28" s="12" t="s">
        <v>49</v>
      </c>
      <c r="C28" s="13"/>
      <c r="D28" s="13"/>
      <c r="E28" s="13">
        <f t="shared" si="0"/>
        <v>0</v>
      </c>
      <c r="F28" s="12" t="s">
        <v>50</v>
      </c>
      <c r="G28" s="13"/>
      <c r="H28" s="13"/>
      <c r="I28" s="13">
        <f t="shared" si="1"/>
        <v>0</v>
      </c>
    </row>
    <row r="29" spans="1:9" ht="14.25">
      <c r="A29" s="1"/>
      <c r="B29" s="12" t="s">
        <v>51</v>
      </c>
      <c r="C29" s="13"/>
      <c r="D29" s="13"/>
      <c r="E29" s="13">
        <f t="shared" si="0"/>
        <v>0</v>
      </c>
      <c r="F29" s="12" t="s">
        <v>52</v>
      </c>
      <c r="G29" s="13"/>
      <c r="H29" s="13"/>
      <c r="I29" s="13">
        <f t="shared" si="1"/>
        <v>0</v>
      </c>
    </row>
    <row r="30" spans="1:9" ht="14.25">
      <c r="A30" s="1"/>
      <c r="B30" s="12" t="s">
        <v>53</v>
      </c>
      <c r="C30" s="13"/>
      <c r="D30" s="13"/>
      <c r="E30" s="13">
        <f t="shared" si="0"/>
        <v>0</v>
      </c>
      <c r="F30" s="12" t="s">
        <v>54</v>
      </c>
      <c r="G30" s="13"/>
      <c r="H30" s="13"/>
      <c r="I30" s="13">
        <f t="shared" si="1"/>
        <v>0</v>
      </c>
    </row>
    <row r="31" spans="1:9" ht="14.25">
      <c r="A31" s="1"/>
      <c r="B31" s="12" t="s">
        <v>55</v>
      </c>
      <c r="C31" s="13"/>
      <c r="D31" s="13"/>
      <c r="E31" s="13">
        <f t="shared" si="0"/>
        <v>0</v>
      </c>
      <c r="F31" s="12" t="s">
        <v>56</v>
      </c>
      <c r="G31" s="13">
        <v>2670200</v>
      </c>
      <c r="H31" s="13">
        <v>2717400</v>
      </c>
      <c r="I31" s="13">
        <f t="shared" si="1"/>
        <v>-47200</v>
      </c>
    </row>
    <row r="32" spans="1:9" ht="14.25">
      <c r="A32" s="1"/>
      <c r="B32" s="12" t="s">
        <v>57</v>
      </c>
      <c r="C32" s="13"/>
      <c r="D32" s="13"/>
      <c r="E32" s="13">
        <f t="shared" si="0"/>
        <v>0</v>
      </c>
      <c r="F32" s="12" t="s">
        <v>58</v>
      </c>
      <c r="G32" s="13"/>
      <c r="H32" s="13"/>
      <c r="I32" s="13">
        <f t="shared" si="1"/>
        <v>0</v>
      </c>
    </row>
    <row r="33" spans="1:9" ht="14.25">
      <c r="A33" s="1"/>
      <c r="B33" s="12" t="s">
        <v>59</v>
      </c>
      <c r="C33" s="13"/>
      <c r="D33" s="13"/>
      <c r="E33" s="13">
        <f t="shared" si="0"/>
        <v>0</v>
      </c>
      <c r="F33" s="12" t="s">
        <v>60</v>
      </c>
      <c r="G33" s="13"/>
      <c r="H33" s="13"/>
      <c r="I33" s="13">
        <f t="shared" si="1"/>
        <v>0</v>
      </c>
    </row>
    <row r="34" spans="1:9" ht="14.25">
      <c r="A34" s="1"/>
      <c r="B34" s="12" t="s">
        <v>61</v>
      </c>
      <c r="C34" s="13"/>
      <c r="D34" s="13"/>
      <c r="E34" s="13">
        <f t="shared" si="0"/>
        <v>0</v>
      </c>
      <c r="F34" s="12" t="s">
        <v>62</v>
      </c>
      <c r="G34" s="13">
        <v>212268</v>
      </c>
      <c r="H34" s="13">
        <v>256372</v>
      </c>
      <c r="I34" s="13">
        <f t="shared" si="1"/>
        <v>-44104</v>
      </c>
    </row>
    <row r="35" spans="1:9" ht="14.25">
      <c r="A35" s="1"/>
      <c r="B35" s="12" t="s">
        <v>63</v>
      </c>
      <c r="C35" s="13"/>
      <c r="D35" s="13">
        <v>320000</v>
      </c>
      <c r="E35" s="13">
        <f t="shared" si="0"/>
        <v>-320000</v>
      </c>
      <c r="F35" s="12"/>
      <c r="G35" s="13"/>
      <c r="H35" s="13"/>
      <c r="I35" s="13"/>
    </row>
    <row r="36" spans="1:9" ht="14.25">
      <c r="A36" s="1"/>
      <c r="B36" s="12" t="s">
        <v>64</v>
      </c>
      <c r="C36" s="13"/>
      <c r="D36" s="13"/>
      <c r="E36" s="13">
        <f t="shared" si="0"/>
        <v>0</v>
      </c>
      <c r="F36" s="12"/>
      <c r="G36" s="13"/>
      <c r="H36" s="13"/>
      <c r="I36" s="13"/>
    </row>
    <row r="37" spans="1:9" s="35" customFormat="1" ht="14.25">
      <c r="A37" s="1"/>
      <c r="B37" s="12" t="s">
        <v>191</v>
      </c>
      <c r="C37" s="13"/>
      <c r="D37" s="13"/>
      <c r="E37" s="13">
        <f t="shared" si="0"/>
        <v>0</v>
      </c>
      <c r="F37" s="12"/>
      <c r="G37" s="13"/>
      <c r="H37" s="13"/>
      <c r="I37" s="13"/>
    </row>
    <row r="38" spans="1:9" ht="14.25">
      <c r="A38" s="1"/>
      <c r="B38" s="12" t="s">
        <v>192</v>
      </c>
      <c r="C38" s="13">
        <v>3485390</v>
      </c>
      <c r="D38" s="13"/>
      <c r="E38" s="13">
        <f t="shared" si="0"/>
        <v>3485390</v>
      </c>
      <c r="F38" s="12"/>
      <c r="G38" s="13"/>
      <c r="H38" s="13"/>
      <c r="I38" s="13"/>
    </row>
    <row r="39" spans="1:9" ht="14.25">
      <c r="A39" s="1"/>
      <c r="B39" s="8" t="s">
        <v>65</v>
      </c>
      <c r="C39" s="9">
        <f>+C40 +C45</f>
        <v>74418460</v>
      </c>
      <c r="D39" s="9">
        <f>+D40 +D45</f>
        <v>74829654</v>
      </c>
      <c r="E39" s="9">
        <f t="shared" si="0"/>
        <v>-411194</v>
      </c>
      <c r="F39" s="8" t="s">
        <v>66</v>
      </c>
      <c r="G39" s="9">
        <f>+G40+G44+G45+G46+G47+G48+G49+G50+G51+G52</f>
        <v>0</v>
      </c>
      <c r="H39" s="9">
        <f>+H40+H44+H45+H46+H47+H48+H49+H50+H51+H52</f>
        <v>0</v>
      </c>
      <c r="I39" s="9">
        <f t="shared" ref="I39:I53" si="2">G39-H39</f>
        <v>0</v>
      </c>
    </row>
    <row r="40" spans="1:9" ht="14.25">
      <c r="A40" s="1"/>
      <c r="B40" s="8" t="s">
        <v>67</v>
      </c>
      <c r="C40" s="9">
        <f>+C41+C42+C43+C44</f>
        <v>68854885</v>
      </c>
      <c r="D40" s="9">
        <f>+D41+D42+D43+D44</f>
        <v>70925928</v>
      </c>
      <c r="E40" s="9">
        <f t="shared" si="0"/>
        <v>-2071043</v>
      </c>
      <c r="F40" s="10" t="s">
        <v>68</v>
      </c>
      <c r="G40" s="11">
        <f>+G41+G42+G43</f>
        <v>0</v>
      </c>
      <c r="H40" s="11">
        <f>+H41+H42+H43</f>
        <v>0</v>
      </c>
      <c r="I40" s="11">
        <f t="shared" si="2"/>
        <v>0</v>
      </c>
    </row>
    <row r="41" spans="1:9" ht="14.25">
      <c r="A41" s="1"/>
      <c r="B41" s="10" t="s">
        <v>69</v>
      </c>
      <c r="C41" s="11">
        <v>57299000</v>
      </c>
      <c r="D41" s="11">
        <v>57299000</v>
      </c>
      <c r="E41" s="11">
        <f t="shared" si="0"/>
        <v>0</v>
      </c>
      <c r="F41" s="12" t="s">
        <v>70</v>
      </c>
      <c r="G41" s="13"/>
      <c r="H41" s="13"/>
      <c r="I41" s="13">
        <f t="shared" si="2"/>
        <v>0</v>
      </c>
    </row>
    <row r="42" spans="1:9" ht="14.25">
      <c r="A42" s="1"/>
      <c r="B42" s="12" t="s">
        <v>71</v>
      </c>
      <c r="C42" s="13">
        <v>11555885</v>
      </c>
      <c r="D42" s="13">
        <v>13626928</v>
      </c>
      <c r="E42" s="13">
        <f t="shared" si="0"/>
        <v>-2071043</v>
      </c>
      <c r="F42" s="12" t="s">
        <v>72</v>
      </c>
      <c r="G42" s="13"/>
      <c r="H42" s="13"/>
      <c r="I42" s="13">
        <f t="shared" si="2"/>
        <v>0</v>
      </c>
    </row>
    <row r="43" spans="1:9" ht="14.25">
      <c r="A43" s="1"/>
      <c r="B43" s="12" t="s">
        <v>73</v>
      </c>
      <c r="C43" s="13"/>
      <c r="D43" s="13"/>
      <c r="E43" s="13">
        <f t="shared" si="0"/>
        <v>0</v>
      </c>
      <c r="F43" s="12" t="s">
        <v>74</v>
      </c>
      <c r="G43" s="13"/>
      <c r="H43" s="13"/>
      <c r="I43" s="13">
        <f t="shared" si="2"/>
        <v>0</v>
      </c>
    </row>
    <row r="44" spans="1:9" ht="14.25">
      <c r="A44" s="1"/>
      <c r="B44" s="14" t="s">
        <v>75</v>
      </c>
      <c r="C44" s="15"/>
      <c r="D44" s="15"/>
      <c r="E44" s="15">
        <f t="shared" si="0"/>
        <v>0</v>
      </c>
      <c r="F44" s="12" t="s">
        <v>76</v>
      </c>
      <c r="G44" s="13"/>
      <c r="H44" s="13"/>
      <c r="I44" s="13">
        <f t="shared" si="2"/>
        <v>0</v>
      </c>
    </row>
    <row r="45" spans="1:9" ht="14.25">
      <c r="A45" s="1"/>
      <c r="B45" s="8" t="s">
        <v>77</v>
      </c>
      <c r="C45" s="9">
        <f>+C46+C47+C48+C49+C50+C51+C52+C53+C54+C55+C56+C57+C59+C60+C61+C62+C63+C64+C67+C68+C69+C82+C83</f>
        <v>5563575</v>
      </c>
      <c r="D45" s="9">
        <f>+D46+D47+D48+D49+D50+D51+D52+D53+D54+D55+D56+D57+D59+D60+D61+D62+D63+D64+D67+D68+D69+D82+D83</f>
        <v>3903726</v>
      </c>
      <c r="E45" s="9">
        <f t="shared" si="0"/>
        <v>1659849</v>
      </c>
      <c r="F45" s="12" t="s">
        <v>78</v>
      </c>
      <c r="G45" s="13"/>
      <c r="H45" s="13"/>
      <c r="I45" s="13">
        <f t="shared" si="2"/>
        <v>0</v>
      </c>
    </row>
    <row r="46" spans="1:9" ht="14.25">
      <c r="A46" s="1"/>
      <c r="B46" s="10" t="s">
        <v>69</v>
      </c>
      <c r="C46" s="11"/>
      <c r="D46" s="11"/>
      <c r="E46" s="11">
        <f t="shared" si="0"/>
        <v>0</v>
      </c>
      <c r="F46" s="12" t="s">
        <v>79</v>
      </c>
      <c r="G46" s="13"/>
      <c r="H46" s="13"/>
      <c r="I46" s="13">
        <f t="shared" si="2"/>
        <v>0</v>
      </c>
    </row>
    <row r="47" spans="1:9" ht="14.25">
      <c r="A47" s="1"/>
      <c r="B47" s="12" t="s">
        <v>71</v>
      </c>
      <c r="C47" s="13">
        <v>381604</v>
      </c>
      <c r="D47" s="13"/>
      <c r="E47" s="13">
        <f t="shared" si="0"/>
        <v>381604</v>
      </c>
      <c r="F47" s="12" t="s">
        <v>80</v>
      </c>
      <c r="G47" s="13"/>
      <c r="H47" s="13"/>
      <c r="I47" s="13">
        <f t="shared" si="2"/>
        <v>0</v>
      </c>
    </row>
    <row r="48" spans="1:9" ht="14.25">
      <c r="A48" s="1"/>
      <c r="B48" s="12" t="s">
        <v>81</v>
      </c>
      <c r="C48" s="13"/>
      <c r="D48" s="13"/>
      <c r="E48" s="13">
        <f t="shared" si="0"/>
        <v>0</v>
      </c>
      <c r="F48" s="12" t="s">
        <v>82</v>
      </c>
      <c r="G48" s="13"/>
      <c r="H48" s="13"/>
      <c r="I48" s="13">
        <f t="shared" si="2"/>
        <v>0</v>
      </c>
    </row>
    <row r="49" spans="1:9" ht="14.25">
      <c r="A49" s="1"/>
      <c r="B49" s="12" t="s">
        <v>83</v>
      </c>
      <c r="C49" s="13"/>
      <c r="D49" s="13"/>
      <c r="E49" s="13">
        <f t="shared" si="0"/>
        <v>0</v>
      </c>
      <c r="F49" s="12" t="s">
        <v>84</v>
      </c>
      <c r="G49" s="13"/>
      <c r="H49" s="13"/>
      <c r="I49" s="13">
        <f t="shared" si="2"/>
        <v>0</v>
      </c>
    </row>
    <row r="50" spans="1:9" ht="14.25">
      <c r="A50" s="1"/>
      <c r="B50" s="12" t="s">
        <v>85</v>
      </c>
      <c r="C50" s="13">
        <v>2015096</v>
      </c>
      <c r="D50" s="13">
        <v>5</v>
      </c>
      <c r="E50" s="13">
        <f t="shared" si="0"/>
        <v>2015091</v>
      </c>
      <c r="F50" s="12" t="s">
        <v>86</v>
      </c>
      <c r="G50" s="13"/>
      <c r="H50" s="13"/>
      <c r="I50" s="13">
        <f t="shared" si="2"/>
        <v>0</v>
      </c>
    </row>
    <row r="51" spans="1:9" ht="14.25">
      <c r="A51" s="1"/>
      <c r="B51" s="12" t="s">
        <v>87</v>
      </c>
      <c r="C51" s="13">
        <v>3020875</v>
      </c>
      <c r="D51" s="13">
        <v>3903721</v>
      </c>
      <c r="E51" s="13">
        <f t="shared" si="0"/>
        <v>-882846</v>
      </c>
      <c r="F51" s="12" t="s">
        <v>88</v>
      </c>
      <c r="G51" s="13"/>
      <c r="H51" s="13"/>
      <c r="I51" s="13">
        <f t="shared" si="2"/>
        <v>0</v>
      </c>
    </row>
    <row r="52" spans="1:9" ht="14.25">
      <c r="A52" s="1"/>
      <c r="B52" s="12" t="s">
        <v>89</v>
      </c>
      <c r="C52" s="13"/>
      <c r="D52" s="13"/>
      <c r="E52" s="13">
        <f t="shared" si="0"/>
        <v>0</v>
      </c>
      <c r="F52" s="12" t="s">
        <v>90</v>
      </c>
      <c r="G52" s="13"/>
      <c r="H52" s="13"/>
      <c r="I52" s="13">
        <f t="shared" si="2"/>
        <v>0</v>
      </c>
    </row>
    <row r="53" spans="1:9" ht="14.25">
      <c r="A53" s="1"/>
      <c r="B53" s="12" t="s">
        <v>91</v>
      </c>
      <c r="C53" s="13"/>
      <c r="D53" s="13"/>
      <c r="E53" s="13">
        <f t="shared" si="0"/>
        <v>0</v>
      </c>
      <c r="F53" s="8" t="s">
        <v>92</v>
      </c>
      <c r="G53" s="9">
        <f>+G7 +G39</f>
        <v>2908359</v>
      </c>
      <c r="H53" s="9">
        <f>+H7 +H39</f>
        <v>5718772</v>
      </c>
      <c r="I53" s="9">
        <f t="shared" si="2"/>
        <v>-2810413</v>
      </c>
    </row>
    <row r="54" spans="1:9" ht="14.25">
      <c r="A54" s="1"/>
      <c r="B54" s="12" t="s">
        <v>93</v>
      </c>
      <c r="C54" s="13"/>
      <c r="D54" s="13"/>
      <c r="E54" s="13">
        <f t="shared" si="0"/>
        <v>0</v>
      </c>
      <c r="F54" s="41" t="s">
        <v>94</v>
      </c>
      <c r="G54" s="42"/>
      <c r="H54" s="42"/>
      <c r="I54" s="43"/>
    </row>
    <row r="55" spans="1:9" ht="14.25">
      <c r="A55" s="1"/>
      <c r="B55" s="12" t="s">
        <v>95</v>
      </c>
      <c r="C55" s="13"/>
      <c r="D55" s="13"/>
      <c r="E55" s="13">
        <f t="shared" si="0"/>
        <v>0</v>
      </c>
      <c r="F55" s="10" t="s">
        <v>96</v>
      </c>
      <c r="G55" s="11">
        <f>+G56+G57+G58</f>
        <v>20363201</v>
      </c>
      <c r="H55" s="11">
        <f>+H56+H57+H58</f>
        <v>20363201</v>
      </c>
      <c r="I55" s="11">
        <f t="shared" ref="I55:I65" si="3">G55-H55</f>
        <v>0</v>
      </c>
    </row>
    <row r="56" spans="1:9" ht="14.25">
      <c r="A56" s="1"/>
      <c r="B56" s="12" t="s">
        <v>97</v>
      </c>
      <c r="C56" s="13"/>
      <c r="D56" s="13"/>
      <c r="E56" s="13">
        <f t="shared" si="0"/>
        <v>0</v>
      </c>
      <c r="F56" s="12" t="s">
        <v>98</v>
      </c>
      <c r="G56" s="13">
        <v>16000000</v>
      </c>
      <c r="H56" s="13">
        <v>16000000</v>
      </c>
      <c r="I56" s="13">
        <f t="shared" si="3"/>
        <v>0</v>
      </c>
    </row>
    <row r="57" spans="1:9" ht="14.25">
      <c r="A57" s="1"/>
      <c r="B57" s="12" t="s">
        <v>75</v>
      </c>
      <c r="C57" s="13">
        <f>+C58</f>
        <v>0</v>
      </c>
      <c r="D57" s="13">
        <f>+D58</f>
        <v>0</v>
      </c>
      <c r="E57" s="13">
        <f t="shared" si="0"/>
        <v>0</v>
      </c>
      <c r="F57" s="12" t="s">
        <v>99</v>
      </c>
      <c r="G57" s="13"/>
      <c r="H57" s="13"/>
      <c r="I57" s="13">
        <f t="shared" si="3"/>
        <v>0</v>
      </c>
    </row>
    <row r="58" spans="1:9" ht="14.25">
      <c r="A58" s="1"/>
      <c r="B58" s="12" t="s">
        <v>100</v>
      </c>
      <c r="C58" s="13"/>
      <c r="D58" s="13"/>
      <c r="E58" s="13">
        <f t="shared" si="0"/>
        <v>0</v>
      </c>
      <c r="F58" s="12" t="s">
        <v>101</v>
      </c>
      <c r="G58" s="13">
        <v>4363201</v>
      </c>
      <c r="H58" s="13">
        <v>4363201</v>
      </c>
      <c r="I58" s="13">
        <f t="shared" si="3"/>
        <v>0</v>
      </c>
    </row>
    <row r="59" spans="1:9" ht="14.25">
      <c r="A59" s="1"/>
      <c r="B59" s="12" t="s">
        <v>102</v>
      </c>
      <c r="C59" s="13"/>
      <c r="D59" s="13"/>
      <c r="E59" s="13">
        <f t="shared" si="0"/>
        <v>0</v>
      </c>
      <c r="F59" s="12" t="s">
        <v>103</v>
      </c>
      <c r="G59" s="13">
        <v>3150033</v>
      </c>
      <c r="H59" s="13">
        <v>2194969</v>
      </c>
      <c r="I59" s="13">
        <f t="shared" si="3"/>
        <v>955064</v>
      </c>
    </row>
    <row r="60" spans="1:9" ht="14.25">
      <c r="A60" s="1"/>
      <c r="B60" s="12" t="s">
        <v>104</v>
      </c>
      <c r="C60" s="13"/>
      <c r="D60" s="13"/>
      <c r="E60" s="13">
        <f t="shared" si="0"/>
        <v>0</v>
      </c>
      <c r="F60" s="12" t="s">
        <v>105</v>
      </c>
      <c r="G60" s="13">
        <f>+G61+G62+G63</f>
        <v>146000</v>
      </c>
      <c r="H60" s="13">
        <f>+H61+H62+H63</f>
        <v>0</v>
      </c>
      <c r="I60" s="13">
        <f t="shared" si="3"/>
        <v>146000</v>
      </c>
    </row>
    <row r="61" spans="1:9" ht="14.25">
      <c r="A61" s="1"/>
      <c r="B61" s="12" t="s">
        <v>106</v>
      </c>
      <c r="C61" s="13"/>
      <c r="D61" s="13"/>
      <c r="E61" s="13">
        <f t="shared" si="0"/>
        <v>0</v>
      </c>
      <c r="F61" s="12" t="s">
        <v>107</v>
      </c>
      <c r="G61" s="13">
        <v>146000</v>
      </c>
      <c r="H61" s="13"/>
      <c r="I61" s="13">
        <f t="shared" si="3"/>
        <v>146000</v>
      </c>
    </row>
    <row r="62" spans="1:9" ht="14.25">
      <c r="A62" s="1"/>
      <c r="B62" s="12" t="s">
        <v>108</v>
      </c>
      <c r="C62" s="13"/>
      <c r="D62" s="13"/>
      <c r="E62" s="13">
        <f t="shared" si="0"/>
        <v>0</v>
      </c>
      <c r="F62" s="12" t="s">
        <v>109</v>
      </c>
      <c r="G62" s="13"/>
      <c r="H62" s="13"/>
      <c r="I62" s="13">
        <f t="shared" si="3"/>
        <v>0</v>
      </c>
    </row>
    <row r="63" spans="1:9" ht="14.25">
      <c r="A63" s="1"/>
      <c r="B63" s="12" t="s">
        <v>110</v>
      </c>
      <c r="C63" s="13"/>
      <c r="D63" s="13"/>
      <c r="E63" s="13">
        <f t="shared" si="0"/>
        <v>0</v>
      </c>
      <c r="F63" s="12" t="s">
        <v>111</v>
      </c>
      <c r="G63" s="13"/>
      <c r="H63" s="13"/>
      <c r="I63" s="13">
        <f t="shared" si="3"/>
        <v>0</v>
      </c>
    </row>
    <row r="64" spans="1:9" ht="14.25">
      <c r="A64" s="1"/>
      <c r="B64" s="12" t="s">
        <v>112</v>
      </c>
      <c r="C64" s="13">
        <f>+C65+C66</f>
        <v>0</v>
      </c>
      <c r="D64" s="13">
        <f>+D65+D66</f>
        <v>0</v>
      </c>
      <c r="E64" s="13">
        <f t="shared" si="0"/>
        <v>0</v>
      </c>
      <c r="F64" s="12" t="s">
        <v>113</v>
      </c>
      <c r="G64" s="13">
        <v>62880426</v>
      </c>
      <c r="H64" s="13">
        <v>61656963</v>
      </c>
      <c r="I64" s="13">
        <f t="shared" si="3"/>
        <v>1223463</v>
      </c>
    </row>
    <row r="65" spans="1:9" ht="14.25">
      <c r="A65" s="1"/>
      <c r="B65" s="12" t="s">
        <v>114</v>
      </c>
      <c r="C65" s="13"/>
      <c r="D65" s="13"/>
      <c r="E65" s="13">
        <f t="shared" si="0"/>
        <v>0</v>
      </c>
      <c r="F65" s="12" t="s">
        <v>115</v>
      </c>
      <c r="G65" s="13">
        <v>1369463</v>
      </c>
      <c r="H65" s="13">
        <v>3959704</v>
      </c>
      <c r="I65" s="13">
        <f t="shared" si="3"/>
        <v>-2590241</v>
      </c>
    </row>
    <row r="66" spans="1:9" ht="14.25">
      <c r="A66" s="1"/>
      <c r="B66" s="12" t="s">
        <v>116</v>
      </c>
      <c r="C66" s="13"/>
      <c r="D66" s="13"/>
      <c r="E66" s="13">
        <f t="shared" si="0"/>
        <v>0</v>
      </c>
      <c r="F66" s="12"/>
      <c r="G66" s="13"/>
      <c r="H66" s="13"/>
      <c r="I66" s="13"/>
    </row>
    <row r="67" spans="1:9" ht="14.25">
      <c r="A67" s="1"/>
      <c r="B67" s="12" t="s">
        <v>117</v>
      </c>
      <c r="C67" s="13"/>
      <c r="D67" s="13"/>
      <c r="E67" s="13">
        <f t="shared" si="0"/>
        <v>0</v>
      </c>
      <c r="F67" s="12"/>
      <c r="G67" s="13"/>
      <c r="H67" s="13"/>
      <c r="I67" s="13"/>
    </row>
    <row r="68" spans="1:9" ht="14.25">
      <c r="A68" s="1"/>
      <c r="B68" s="12" t="s">
        <v>118</v>
      </c>
      <c r="C68" s="13"/>
      <c r="D68" s="13"/>
      <c r="E68" s="13">
        <f t="shared" si="0"/>
        <v>0</v>
      </c>
      <c r="F68" s="12"/>
      <c r="G68" s="13"/>
      <c r="H68" s="13"/>
      <c r="I68" s="13"/>
    </row>
    <row r="69" spans="1:9" ht="14.25">
      <c r="A69" s="1"/>
      <c r="B69" s="12" t="s">
        <v>119</v>
      </c>
      <c r="C69" s="13">
        <f>+C70+C71+C72+C73+C74+C75+C76+C77+C78+C79+C80+C81</f>
        <v>146000</v>
      </c>
      <c r="D69" s="13">
        <f>+D70+D71+D72+D73+D74+D75+D76+D77+D78+D79+D80+D81</f>
        <v>0</v>
      </c>
      <c r="E69" s="13">
        <f t="shared" si="0"/>
        <v>146000</v>
      </c>
      <c r="F69" s="12"/>
      <c r="G69" s="13"/>
      <c r="H69" s="13"/>
      <c r="I69" s="13"/>
    </row>
    <row r="70" spans="1:9" ht="14.25">
      <c r="A70" s="1"/>
      <c r="B70" s="12" t="s">
        <v>120</v>
      </c>
      <c r="C70" s="13"/>
      <c r="D70" s="13"/>
      <c r="E70" s="13">
        <f t="shared" si="0"/>
        <v>0</v>
      </c>
      <c r="F70" s="12"/>
      <c r="G70" s="13"/>
      <c r="H70" s="13"/>
      <c r="I70" s="13"/>
    </row>
    <row r="71" spans="1:9" ht="14.25">
      <c r="A71" s="1"/>
      <c r="B71" s="12" t="s">
        <v>121</v>
      </c>
      <c r="C71" s="13"/>
      <c r="D71" s="13"/>
      <c r="E71" s="13">
        <f t="shared" si="0"/>
        <v>0</v>
      </c>
      <c r="F71" s="12"/>
      <c r="G71" s="13"/>
      <c r="H71" s="13"/>
      <c r="I71" s="13"/>
    </row>
    <row r="72" spans="1:9" ht="14.25">
      <c r="A72" s="1"/>
      <c r="B72" s="12" t="s">
        <v>122</v>
      </c>
      <c r="C72" s="13"/>
      <c r="D72" s="13"/>
      <c r="E72" s="13">
        <f t="shared" si="0"/>
        <v>0</v>
      </c>
      <c r="F72" s="12"/>
      <c r="G72" s="13"/>
      <c r="H72" s="13"/>
      <c r="I72" s="13"/>
    </row>
    <row r="73" spans="1:9" ht="14.25">
      <c r="A73" s="1"/>
      <c r="B73" s="12" t="s">
        <v>123</v>
      </c>
      <c r="C73" s="13"/>
      <c r="D73" s="13"/>
      <c r="E73" s="13">
        <f t="shared" ref="E73:E89" si="4">C73-D73</f>
        <v>0</v>
      </c>
      <c r="F73" s="12"/>
      <c r="G73" s="13"/>
      <c r="H73" s="13"/>
      <c r="I73" s="13"/>
    </row>
    <row r="74" spans="1:9" ht="14.25">
      <c r="A74" s="1"/>
      <c r="B74" s="12" t="s">
        <v>124</v>
      </c>
      <c r="C74" s="13"/>
      <c r="D74" s="13"/>
      <c r="E74" s="13">
        <f t="shared" si="4"/>
        <v>0</v>
      </c>
      <c r="F74" s="12"/>
      <c r="G74" s="13"/>
      <c r="H74" s="13"/>
      <c r="I74" s="13"/>
    </row>
    <row r="75" spans="1:9" ht="14.25">
      <c r="A75" s="1"/>
      <c r="B75" s="12" t="s">
        <v>125</v>
      </c>
      <c r="C75" s="13"/>
      <c r="D75" s="13"/>
      <c r="E75" s="13">
        <f t="shared" si="4"/>
        <v>0</v>
      </c>
      <c r="F75" s="12"/>
      <c r="G75" s="13"/>
      <c r="H75" s="13"/>
      <c r="I75" s="13"/>
    </row>
    <row r="76" spans="1:9" ht="14.25">
      <c r="A76" s="1"/>
      <c r="B76" s="12" t="s">
        <v>126</v>
      </c>
      <c r="C76" s="13"/>
      <c r="D76" s="13"/>
      <c r="E76" s="13">
        <f t="shared" si="4"/>
        <v>0</v>
      </c>
      <c r="F76" s="12"/>
      <c r="G76" s="13"/>
      <c r="H76" s="13"/>
      <c r="I76" s="13"/>
    </row>
    <row r="77" spans="1:9" ht="14.25">
      <c r="A77" s="1"/>
      <c r="B77" s="12" t="s">
        <v>127</v>
      </c>
      <c r="C77" s="13"/>
      <c r="D77" s="13"/>
      <c r="E77" s="13">
        <f t="shared" si="4"/>
        <v>0</v>
      </c>
      <c r="F77" s="12"/>
      <c r="G77" s="13"/>
      <c r="H77" s="13"/>
      <c r="I77" s="13"/>
    </row>
    <row r="78" spans="1:9" ht="14.25">
      <c r="A78" s="1"/>
      <c r="B78" s="12" t="s">
        <v>128</v>
      </c>
      <c r="C78" s="13">
        <v>146000</v>
      </c>
      <c r="D78" s="13"/>
      <c r="E78" s="13">
        <f t="shared" si="4"/>
        <v>146000</v>
      </c>
      <c r="F78" s="12"/>
      <c r="G78" s="13"/>
      <c r="H78" s="13"/>
      <c r="I78" s="13"/>
    </row>
    <row r="79" spans="1:9" ht="14.25">
      <c r="A79" s="1"/>
      <c r="B79" s="12" t="s">
        <v>129</v>
      </c>
      <c r="C79" s="13"/>
      <c r="D79" s="13"/>
      <c r="E79" s="13">
        <f t="shared" si="4"/>
        <v>0</v>
      </c>
      <c r="F79" s="12"/>
      <c r="G79" s="13"/>
      <c r="H79" s="13"/>
      <c r="I79" s="13"/>
    </row>
    <row r="80" spans="1:9" ht="14.25">
      <c r="A80" s="1"/>
      <c r="B80" s="12" t="s">
        <v>130</v>
      </c>
      <c r="C80" s="13"/>
      <c r="D80" s="13"/>
      <c r="E80" s="13">
        <f t="shared" si="4"/>
        <v>0</v>
      </c>
      <c r="F80" s="12"/>
      <c r="G80" s="13"/>
      <c r="H80" s="13"/>
      <c r="I80" s="13"/>
    </row>
    <row r="81" spans="1:9" ht="14.25">
      <c r="A81" s="1"/>
      <c r="B81" s="12" t="s">
        <v>131</v>
      </c>
      <c r="C81" s="13"/>
      <c r="D81" s="13"/>
      <c r="E81" s="13">
        <f t="shared" si="4"/>
        <v>0</v>
      </c>
      <c r="F81" s="12"/>
      <c r="G81" s="13"/>
      <c r="H81" s="13"/>
      <c r="I81" s="13"/>
    </row>
    <row r="82" spans="1:9" ht="14.25">
      <c r="A82" s="1"/>
      <c r="B82" s="12" t="s">
        <v>132</v>
      </c>
      <c r="C82" s="13"/>
      <c r="D82" s="13"/>
      <c r="E82" s="13">
        <f t="shared" si="4"/>
        <v>0</v>
      </c>
      <c r="F82" s="12"/>
      <c r="G82" s="13"/>
      <c r="H82" s="13"/>
      <c r="I82" s="13"/>
    </row>
    <row r="83" spans="1:9" ht="14.25">
      <c r="A83" s="1"/>
      <c r="B83" s="12" t="s">
        <v>133</v>
      </c>
      <c r="C83" s="13">
        <f>+C84+C85+C86+C87+C88</f>
        <v>0</v>
      </c>
      <c r="D83" s="13">
        <f>+D84+D85+D86+D87+D88</f>
        <v>0</v>
      </c>
      <c r="E83" s="13">
        <f t="shared" si="4"/>
        <v>0</v>
      </c>
      <c r="F83" s="12"/>
      <c r="G83" s="13"/>
      <c r="H83" s="13"/>
      <c r="I83" s="13"/>
    </row>
    <row r="84" spans="1:9" ht="14.25">
      <c r="A84" s="1"/>
      <c r="B84" s="12" t="s">
        <v>134</v>
      </c>
      <c r="C84" s="13"/>
      <c r="D84" s="13"/>
      <c r="E84" s="13">
        <f t="shared" si="4"/>
        <v>0</v>
      </c>
      <c r="F84" s="12"/>
      <c r="G84" s="13"/>
      <c r="H84" s="13"/>
      <c r="I84" s="13"/>
    </row>
    <row r="85" spans="1:9" ht="14.25">
      <c r="A85" s="1"/>
      <c r="B85" s="12" t="s">
        <v>135</v>
      </c>
      <c r="C85" s="13"/>
      <c r="D85" s="13"/>
      <c r="E85" s="13">
        <f t="shared" si="4"/>
        <v>0</v>
      </c>
      <c r="F85" s="12"/>
      <c r="G85" s="13"/>
      <c r="H85" s="13"/>
      <c r="I85" s="13"/>
    </row>
    <row r="86" spans="1:9" ht="14.25">
      <c r="A86" s="1"/>
      <c r="B86" s="12" t="s">
        <v>136</v>
      </c>
      <c r="C86" s="13"/>
      <c r="D86" s="13"/>
      <c r="E86" s="13">
        <f t="shared" si="4"/>
        <v>0</v>
      </c>
      <c r="F86" s="12"/>
      <c r="G86" s="13"/>
      <c r="H86" s="13"/>
      <c r="I86" s="13"/>
    </row>
    <row r="87" spans="1:9" ht="14.25">
      <c r="A87" s="1"/>
      <c r="B87" s="12" t="s">
        <v>137</v>
      </c>
      <c r="C87" s="13"/>
      <c r="D87" s="13"/>
      <c r="E87" s="13">
        <f t="shared" si="4"/>
        <v>0</v>
      </c>
      <c r="F87" s="14"/>
      <c r="G87" s="15"/>
      <c r="H87" s="15"/>
      <c r="I87" s="15"/>
    </row>
    <row r="88" spans="1:9" ht="14.25">
      <c r="A88" s="1"/>
      <c r="B88" s="12" t="s">
        <v>138</v>
      </c>
      <c r="C88" s="13"/>
      <c r="D88" s="13"/>
      <c r="E88" s="13">
        <f t="shared" si="4"/>
        <v>0</v>
      </c>
      <c r="F88" s="8" t="s">
        <v>139</v>
      </c>
      <c r="G88" s="9">
        <f>+G55 +G59 +G60 +G64</f>
        <v>86539660</v>
      </c>
      <c r="H88" s="9">
        <f>+H55 +H59 +H60 +H64</f>
        <v>84215133</v>
      </c>
      <c r="I88" s="9">
        <f t="shared" ref="I88:I89" si="5">G88-H88</f>
        <v>2324527</v>
      </c>
    </row>
    <row r="89" spans="1:9" ht="14.25">
      <c r="A89" s="1"/>
      <c r="B89" s="8" t="s">
        <v>140</v>
      </c>
      <c r="C89" s="9">
        <f>+C7 +C39</f>
        <v>89448019</v>
      </c>
      <c r="D89" s="9">
        <f>+D7 +D39</f>
        <v>89933905</v>
      </c>
      <c r="E89" s="9">
        <f t="shared" si="4"/>
        <v>-485886</v>
      </c>
      <c r="F89" s="16" t="s">
        <v>141</v>
      </c>
      <c r="G89" s="17">
        <f>+G53 +G88</f>
        <v>89448019</v>
      </c>
      <c r="H89" s="17">
        <f>+H53 +H88</f>
        <v>89933905</v>
      </c>
      <c r="I89" s="17">
        <f t="shared" si="5"/>
        <v>-485886</v>
      </c>
    </row>
  </sheetData>
  <mergeCells count="5">
    <mergeCell ref="B2:I2"/>
    <mergeCell ref="B3:I3"/>
    <mergeCell ref="B5:E5"/>
    <mergeCell ref="F5:I5"/>
    <mergeCell ref="F54:I54"/>
  </mergeCells>
  <phoneticPr fontId="2"/>
  <pageMargins left="0.7" right="0.7" top="0.75" bottom="0.75" header="0.3" footer="0.3"/>
  <pageSetup paperSize="9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showGridLines="0" tabSelected="1" workbookViewId="0">
      <selection activeCell="K23" sqref="K23"/>
    </sheetView>
  </sheetViews>
  <sheetFormatPr defaultRowHeight="13.5"/>
  <cols>
    <col min="1" max="1" width="1.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1:9" ht="21">
      <c r="A1" s="1"/>
      <c r="B1" s="44" t="s">
        <v>199</v>
      </c>
      <c r="C1" s="1"/>
      <c r="D1" s="1"/>
      <c r="E1" s="1"/>
      <c r="F1" s="1"/>
      <c r="G1" s="1"/>
      <c r="H1" s="2"/>
      <c r="I1" s="2" t="s">
        <v>0</v>
      </c>
    </row>
    <row r="2" spans="1:9" ht="21">
      <c r="A2" s="1"/>
      <c r="B2" s="36" t="s">
        <v>168</v>
      </c>
      <c r="C2" s="36"/>
      <c r="D2" s="36"/>
      <c r="E2" s="36"/>
      <c r="F2" s="36"/>
      <c r="G2" s="36"/>
      <c r="H2" s="36"/>
      <c r="I2" s="36"/>
    </row>
    <row r="3" spans="1:9" ht="21">
      <c r="A3" s="1"/>
      <c r="B3" s="37" t="s">
        <v>190</v>
      </c>
      <c r="C3" s="37"/>
      <c r="D3" s="37"/>
      <c r="E3" s="37"/>
      <c r="F3" s="37"/>
      <c r="G3" s="37"/>
      <c r="H3" s="37"/>
      <c r="I3" s="37"/>
    </row>
    <row r="4" spans="1:9" ht="15.75">
      <c r="A4" s="1"/>
      <c r="B4" s="4"/>
      <c r="C4" s="1"/>
      <c r="D4" s="1"/>
      <c r="E4" s="1"/>
      <c r="F4" s="1"/>
      <c r="G4" s="1"/>
      <c r="H4" s="1"/>
      <c r="I4" s="5" t="s">
        <v>164</v>
      </c>
    </row>
    <row r="5" spans="1:9" ht="14.25">
      <c r="A5" s="1"/>
      <c r="B5" s="38" t="s">
        <v>165</v>
      </c>
      <c r="C5" s="39"/>
      <c r="D5" s="39"/>
      <c r="E5" s="40"/>
      <c r="F5" s="38" t="s">
        <v>166</v>
      </c>
      <c r="G5" s="39"/>
      <c r="H5" s="39"/>
      <c r="I5" s="40"/>
    </row>
    <row r="6" spans="1:9" ht="14.25">
      <c r="A6" s="1"/>
      <c r="B6" s="6"/>
      <c r="C6" s="6" t="s">
        <v>5</v>
      </c>
      <c r="D6" s="6" t="s">
        <v>6</v>
      </c>
      <c r="E6" s="6" t="s">
        <v>7</v>
      </c>
      <c r="F6" s="7"/>
      <c r="G6" s="6" t="s">
        <v>5</v>
      </c>
      <c r="H6" s="6" t="s">
        <v>6</v>
      </c>
      <c r="I6" s="6" t="s">
        <v>7</v>
      </c>
    </row>
    <row r="7" spans="1:9" ht="14.25">
      <c r="A7" s="1"/>
      <c r="B7" s="8" t="s">
        <v>8</v>
      </c>
      <c r="C7" s="9">
        <f>+C8+C13+C14+C15+C16+C17+C18+C19+C20+C21+C22+C23+C24+C25+C26+C27+C28+C29+C30+C31+C32+C33+C34+C35+C36+C38</f>
        <v>1111958</v>
      </c>
      <c r="D7" s="9">
        <f>+D8+D13+D14+D15+D16+D17+D18+D19+D20+D21+D22+D23+D24+D25+D26+D27+D28+D29+D30+D31+D32+D33+D34+D35+D36+D38</f>
        <v>1105865</v>
      </c>
      <c r="E7" s="9">
        <f>C7-D7</f>
        <v>6093</v>
      </c>
      <c r="F7" s="8" t="s">
        <v>9</v>
      </c>
      <c r="G7" s="9">
        <f>+G8+G9+G10+G11+G12+G13+G17+G18+G19+G20+G21+G22+G23+G24+G25+G26+G27+G28+G29+G30+G31+G32+G33+G34</f>
        <v>768200</v>
      </c>
      <c r="H7" s="9">
        <f>+H8+H9+H10+H11+H12+H13+H17+H18+H19+H20+H21+H22+H23+H24+H25+H26+H27+H28+H29+H30+H31+H32+H33+H34</f>
        <v>547200</v>
      </c>
      <c r="I7" s="9">
        <f>G7-H7</f>
        <v>221000</v>
      </c>
    </row>
    <row r="8" spans="1:9" ht="14.25">
      <c r="A8" s="1"/>
      <c r="B8" s="10" t="s">
        <v>10</v>
      </c>
      <c r="C8" s="11">
        <f>+C9+C10+C11+C12</f>
        <v>162766</v>
      </c>
      <c r="D8" s="11">
        <f>+D9+D10+D11+D12</f>
        <v>106960</v>
      </c>
      <c r="E8" s="11">
        <f t="shared" ref="E8:E72" si="0">C8-D8</f>
        <v>55806</v>
      </c>
      <c r="F8" s="10" t="s">
        <v>11</v>
      </c>
      <c r="G8" s="11"/>
      <c r="H8" s="11"/>
      <c r="I8" s="11">
        <f t="shared" ref="I8:I34" si="1">G8-H8</f>
        <v>0</v>
      </c>
    </row>
    <row r="9" spans="1:9" ht="14.25">
      <c r="A9" s="1"/>
      <c r="B9" s="12" t="s">
        <v>12</v>
      </c>
      <c r="C9" s="13"/>
      <c r="D9" s="13"/>
      <c r="E9" s="13">
        <f t="shared" si="0"/>
        <v>0</v>
      </c>
      <c r="F9" s="12" t="s">
        <v>13</v>
      </c>
      <c r="G9" s="13"/>
      <c r="H9" s="13"/>
      <c r="I9" s="13">
        <f t="shared" si="1"/>
        <v>0</v>
      </c>
    </row>
    <row r="10" spans="1:9" ht="14.25">
      <c r="A10" s="1"/>
      <c r="B10" s="12" t="s">
        <v>14</v>
      </c>
      <c r="C10" s="13">
        <v>162766</v>
      </c>
      <c r="D10" s="13">
        <v>106662</v>
      </c>
      <c r="E10" s="13">
        <f t="shared" si="0"/>
        <v>56104</v>
      </c>
      <c r="F10" s="12" t="s">
        <v>15</v>
      </c>
      <c r="G10" s="13"/>
      <c r="H10" s="13"/>
      <c r="I10" s="13">
        <f t="shared" si="1"/>
        <v>0</v>
      </c>
    </row>
    <row r="11" spans="1:9" ht="14.25">
      <c r="A11" s="1"/>
      <c r="B11" s="12" t="s">
        <v>16</v>
      </c>
      <c r="C11" s="13"/>
      <c r="D11" s="13"/>
      <c r="E11" s="13">
        <f t="shared" si="0"/>
        <v>0</v>
      </c>
      <c r="F11" s="12" t="s">
        <v>17</v>
      </c>
      <c r="G11" s="13"/>
      <c r="H11" s="13"/>
      <c r="I11" s="13">
        <f t="shared" si="1"/>
        <v>0</v>
      </c>
    </row>
    <row r="12" spans="1:9" ht="14.25">
      <c r="A12" s="1"/>
      <c r="B12" s="12" t="s">
        <v>196</v>
      </c>
      <c r="C12" s="13"/>
      <c r="D12" s="13">
        <v>298</v>
      </c>
      <c r="E12" s="13">
        <f t="shared" si="0"/>
        <v>-298</v>
      </c>
      <c r="F12" s="12" t="s">
        <v>18</v>
      </c>
      <c r="G12" s="13"/>
      <c r="H12" s="13"/>
      <c r="I12" s="13">
        <f t="shared" si="1"/>
        <v>0</v>
      </c>
    </row>
    <row r="13" spans="1:9" ht="14.25">
      <c r="A13" s="1"/>
      <c r="B13" s="12" t="s">
        <v>19</v>
      </c>
      <c r="C13" s="13"/>
      <c r="D13" s="13"/>
      <c r="E13" s="13">
        <f t="shared" si="0"/>
        <v>0</v>
      </c>
      <c r="F13" s="12" t="s">
        <v>20</v>
      </c>
      <c r="G13" s="13">
        <f>+G14+G15+G16</f>
        <v>0</v>
      </c>
      <c r="H13" s="13">
        <f>+H14+H15+H16</f>
        <v>0</v>
      </c>
      <c r="I13" s="13">
        <f t="shared" si="1"/>
        <v>0</v>
      </c>
    </row>
    <row r="14" spans="1:9" ht="14.25">
      <c r="A14" s="1"/>
      <c r="B14" s="12" t="s">
        <v>21</v>
      </c>
      <c r="C14" s="13">
        <v>968521</v>
      </c>
      <c r="D14" s="13">
        <v>962905</v>
      </c>
      <c r="E14" s="13">
        <f t="shared" si="0"/>
        <v>5616</v>
      </c>
      <c r="F14" s="12" t="s">
        <v>22</v>
      </c>
      <c r="G14" s="13"/>
      <c r="H14" s="13"/>
      <c r="I14" s="13">
        <f t="shared" si="1"/>
        <v>0</v>
      </c>
    </row>
    <row r="15" spans="1:9" ht="14.25">
      <c r="A15" s="1"/>
      <c r="B15" s="12" t="s">
        <v>23</v>
      </c>
      <c r="C15" s="13"/>
      <c r="D15" s="13"/>
      <c r="E15" s="13">
        <f t="shared" si="0"/>
        <v>0</v>
      </c>
      <c r="F15" s="12" t="s">
        <v>24</v>
      </c>
      <c r="G15" s="13"/>
      <c r="H15" s="13"/>
      <c r="I15" s="13">
        <f t="shared" si="1"/>
        <v>0</v>
      </c>
    </row>
    <row r="16" spans="1:9" ht="14.25">
      <c r="A16" s="1"/>
      <c r="B16" s="12" t="s">
        <v>25</v>
      </c>
      <c r="C16" s="13"/>
      <c r="D16" s="13"/>
      <c r="E16" s="13">
        <f t="shared" si="0"/>
        <v>0</v>
      </c>
      <c r="F16" s="12" t="s">
        <v>26</v>
      </c>
      <c r="G16" s="13"/>
      <c r="H16" s="13"/>
      <c r="I16" s="13">
        <f t="shared" si="1"/>
        <v>0</v>
      </c>
    </row>
    <row r="17" spans="1:9" ht="14.25">
      <c r="A17" s="1"/>
      <c r="B17" s="12" t="s">
        <v>27</v>
      </c>
      <c r="C17" s="13"/>
      <c r="D17" s="13"/>
      <c r="E17" s="13">
        <f t="shared" si="0"/>
        <v>0</v>
      </c>
      <c r="F17" s="12" t="s">
        <v>28</v>
      </c>
      <c r="G17" s="13"/>
      <c r="H17" s="13"/>
      <c r="I17" s="13">
        <f t="shared" si="1"/>
        <v>0</v>
      </c>
    </row>
    <row r="18" spans="1:9" ht="14.25">
      <c r="A18" s="1"/>
      <c r="B18" s="12" t="s">
        <v>29</v>
      </c>
      <c r="C18" s="13"/>
      <c r="D18" s="13"/>
      <c r="E18" s="13">
        <f t="shared" si="0"/>
        <v>0</v>
      </c>
      <c r="F18" s="12" t="s">
        <v>30</v>
      </c>
      <c r="G18" s="13"/>
      <c r="H18" s="13"/>
      <c r="I18" s="13">
        <f t="shared" si="1"/>
        <v>0</v>
      </c>
    </row>
    <row r="19" spans="1:9" ht="14.25">
      <c r="A19" s="1"/>
      <c r="B19" s="12" t="s">
        <v>31</v>
      </c>
      <c r="C19" s="13"/>
      <c r="D19" s="13"/>
      <c r="E19" s="13">
        <f t="shared" si="0"/>
        <v>0</v>
      </c>
      <c r="F19" s="12" t="s">
        <v>32</v>
      </c>
      <c r="G19" s="13"/>
      <c r="H19" s="13"/>
      <c r="I19" s="13">
        <f t="shared" si="1"/>
        <v>0</v>
      </c>
    </row>
    <row r="20" spans="1:9" ht="14.25">
      <c r="A20" s="1"/>
      <c r="B20" s="12" t="s">
        <v>33</v>
      </c>
      <c r="C20" s="13"/>
      <c r="D20" s="13"/>
      <c r="E20" s="13">
        <f t="shared" si="0"/>
        <v>0</v>
      </c>
      <c r="F20" s="12" t="s">
        <v>34</v>
      </c>
      <c r="G20" s="13"/>
      <c r="H20" s="13"/>
      <c r="I20" s="13">
        <f t="shared" si="1"/>
        <v>0</v>
      </c>
    </row>
    <row r="21" spans="1:9" ht="14.25">
      <c r="A21" s="1"/>
      <c r="B21" s="12" t="s">
        <v>35</v>
      </c>
      <c r="C21" s="13"/>
      <c r="D21" s="13"/>
      <c r="E21" s="13">
        <f t="shared" si="0"/>
        <v>0</v>
      </c>
      <c r="F21" s="12" t="s">
        <v>36</v>
      </c>
      <c r="G21" s="13"/>
      <c r="H21" s="13"/>
      <c r="I21" s="13">
        <f t="shared" si="1"/>
        <v>0</v>
      </c>
    </row>
    <row r="22" spans="1:9" ht="14.25">
      <c r="A22" s="1"/>
      <c r="B22" s="12" t="s">
        <v>37</v>
      </c>
      <c r="C22" s="13"/>
      <c r="D22" s="13"/>
      <c r="E22" s="13">
        <f t="shared" si="0"/>
        <v>0</v>
      </c>
      <c r="F22" s="12" t="s">
        <v>38</v>
      </c>
      <c r="G22" s="13"/>
      <c r="H22" s="13"/>
      <c r="I22" s="13">
        <f t="shared" si="1"/>
        <v>0</v>
      </c>
    </row>
    <row r="23" spans="1:9" ht="14.25">
      <c r="A23" s="1"/>
      <c r="B23" s="12" t="s">
        <v>39</v>
      </c>
      <c r="C23" s="13"/>
      <c r="D23" s="13"/>
      <c r="E23" s="13">
        <f t="shared" si="0"/>
        <v>0</v>
      </c>
      <c r="F23" s="12" t="s">
        <v>40</v>
      </c>
      <c r="G23" s="13"/>
      <c r="H23" s="13"/>
      <c r="I23" s="13">
        <f t="shared" si="1"/>
        <v>0</v>
      </c>
    </row>
    <row r="24" spans="1:9" ht="14.25">
      <c r="A24" s="1"/>
      <c r="B24" s="12" t="s">
        <v>41</v>
      </c>
      <c r="C24" s="13"/>
      <c r="D24" s="13"/>
      <c r="E24" s="13">
        <f t="shared" si="0"/>
        <v>0</v>
      </c>
      <c r="F24" s="12" t="s">
        <v>42</v>
      </c>
      <c r="G24" s="13"/>
      <c r="H24" s="13"/>
      <c r="I24" s="13">
        <f t="shared" si="1"/>
        <v>0</v>
      </c>
    </row>
    <row r="25" spans="1:9" ht="14.25">
      <c r="A25" s="1"/>
      <c r="B25" s="12" t="s">
        <v>43</v>
      </c>
      <c r="C25" s="13"/>
      <c r="D25" s="13"/>
      <c r="E25" s="13">
        <f t="shared" si="0"/>
        <v>0</v>
      </c>
      <c r="F25" s="12" t="s">
        <v>44</v>
      </c>
      <c r="G25" s="13"/>
      <c r="H25" s="13"/>
      <c r="I25" s="13">
        <f t="shared" si="1"/>
        <v>0</v>
      </c>
    </row>
    <row r="26" spans="1:9" ht="14.25">
      <c r="A26" s="1"/>
      <c r="B26" s="12" t="s">
        <v>45</v>
      </c>
      <c r="C26" s="13"/>
      <c r="D26" s="13"/>
      <c r="E26" s="13">
        <f t="shared" si="0"/>
        <v>0</v>
      </c>
      <c r="F26" s="12" t="s">
        <v>46</v>
      </c>
      <c r="G26" s="13"/>
      <c r="H26" s="13"/>
      <c r="I26" s="13">
        <f t="shared" si="1"/>
        <v>0</v>
      </c>
    </row>
    <row r="27" spans="1:9" ht="14.25">
      <c r="A27" s="1"/>
      <c r="B27" s="12" t="s">
        <v>47</v>
      </c>
      <c r="C27" s="13"/>
      <c r="D27" s="13"/>
      <c r="E27" s="13">
        <f t="shared" si="0"/>
        <v>0</v>
      </c>
      <c r="F27" s="12" t="s">
        <v>48</v>
      </c>
      <c r="G27" s="13"/>
      <c r="H27" s="13"/>
      <c r="I27" s="13">
        <f t="shared" si="1"/>
        <v>0</v>
      </c>
    </row>
    <row r="28" spans="1:9" ht="14.25">
      <c r="A28" s="1"/>
      <c r="B28" s="12" t="s">
        <v>49</v>
      </c>
      <c r="C28" s="13"/>
      <c r="D28" s="13">
        <v>6000</v>
      </c>
      <c r="E28" s="13">
        <f t="shared" si="0"/>
        <v>-6000</v>
      </c>
      <c r="F28" s="12" t="s">
        <v>50</v>
      </c>
      <c r="G28" s="13"/>
      <c r="H28" s="13"/>
      <c r="I28" s="13">
        <f t="shared" si="1"/>
        <v>0</v>
      </c>
    </row>
    <row r="29" spans="1:9" ht="14.25">
      <c r="A29" s="1"/>
      <c r="B29" s="12" t="s">
        <v>51</v>
      </c>
      <c r="C29" s="13"/>
      <c r="D29" s="13"/>
      <c r="E29" s="13">
        <f t="shared" si="0"/>
        <v>0</v>
      </c>
      <c r="F29" s="12" t="s">
        <v>52</v>
      </c>
      <c r="G29" s="13"/>
      <c r="H29" s="13"/>
      <c r="I29" s="13">
        <f t="shared" si="1"/>
        <v>0</v>
      </c>
    </row>
    <row r="30" spans="1:9" ht="14.25">
      <c r="A30" s="1"/>
      <c r="B30" s="12" t="s">
        <v>53</v>
      </c>
      <c r="C30" s="13"/>
      <c r="D30" s="13"/>
      <c r="E30" s="13">
        <f t="shared" si="0"/>
        <v>0</v>
      </c>
      <c r="F30" s="12" t="s">
        <v>54</v>
      </c>
      <c r="G30" s="13"/>
      <c r="H30" s="13"/>
      <c r="I30" s="13">
        <f t="shared" si="1"/>
        <v>0</v>
      </c>
    </row>
    <row r="31" spans="1:9" ht="14.25">
      <c r="A31" s="1"/>
      <c r="B31" s="12" t="s">
        <v>55</v>
      </c>
      <c r="C31" s="13"/>
      <c r="D31" s="13"/>
      <c r="E31" s="13">
        <f t="shared" si="0"/>
        <v>0</v>
      </c>
      <c r="F31" s="12" t="s">
        <v>56</v>
      </c>
      <c r="G31" s="13">
        <v>768200</v>
      </c>
      <c r="H31" s="13">
        <v>547200</v>
      </c>
      <c r="I31" s="13">
        <f t="shared" si="1"/>
        <v>221000</v>
      </c>
    </row>
    <row r="32" spans="1:9" ht="14.25">
      <c r="A32" s="1"/>
      <c r="B32" s="12" t="s">
        <v>57</v>
      </c>
      <c r="C32" s="13"/>
      <c r="D32" s="13"/>
      <c r="E32" s="13">
        <f t="shared" si="0"/>
        <v>0</v>
      </c>
      <c r="F32" s="12" t="s">
        <v>58</v>
      </c>
      <c r="G32" s="13"/>
      <c r="H32" s="13"/>
      <c r="I32" s="13">
        <f t="shared" si="1"/>
        <v>0</v>
      </c>
    </row>
    <row r="33" spans="1:9" ht="14.25">
      <c r="A33" s="1"/>
      <c r="B33" s="12" t="s">
        <v>59</v>
      </c>
      <c r="C33" s="13"/>
      <c r="D33" s="13"/>
      <c r="E33" s="13">
        <f t="shared" si="0"/>
        <v>0</v>
      </c>
      <c r="F33" s="12" t="s">
        <v>60</v>
      </c>
      <c r="G33" s="13"/>
      <c r="H33" s="13"/>
      <c r="I33" s="13">
        <f t="shared" si="1"/>
        <v>0</v>
      </c>
    </row>
    <row r="34" spans="1:9" ht="14.25">
      <c r="A34" s="1"/>
      <c r="B34" s="12" t="s">
        <v>61</v>
      </c>
      <c r="C34" s="13"/>
      <c r="D34" s="13"/>
      <c r="E34" s="13">
        <f t="shared" si="0"/>
        <v>0</v>
      </c>
      <c r="F34" s="12" t="s">
        <v>62</v>
      </c>
      <c r="G34" s="13"/>
      <c r="H34" s="13"/>
      <c r="I34" s="13">
        <f t="shared" si="1"/>
        <v>0</v>
      </c>
    </row>
    <row r="35" spans="1:9" ht="14.25">
      <c r="A35" s="1"/>
      <c r="B35" s="12" t="s">
        <v>63</v>
      </c>
      <c r="C35" s="13"/>
      <c r="D35" s="13">
        <v>30000</v>
      </c>
      <c r="E35" s="13">
        <f t="shared" si="0"/>
        <v>-30000</v>
      </c>
      <c r="F35" s="12"/>
      <c r="G35" s="13"/>
      <c r="H35" s="13"/>
      <c r="I35" s="13"/>
    </row>
    <row r="36" spans="1:9" ht="14.25">
      <c r="A36" s="1"/>
      <c r="B36" s="12" t="s">
        <v>64</v>
      </c>
      <c r="C36" s="13"/>
      <c r="D36" s="13"/>
      <c r="E36" s="13">
        <f t="shared" si="0"/>
        <v>0</v>
      </c>
      <c r="F36" s="12"/>
      <c r="G36" s="13"/>
      <c r="H36" s="13"/>
      <c r="I36" s="13"/>
    </row>
    <row r="37" spans="1:9" s="35" customFormat="1" ht="14.25">
      <c r="A37" s="1"/>
      <c r="B37" s="12" t="s">
        <v>191</v>
      </c>
      <c r="C37" s="13"/>
      <c r="D37" s="13"/>
      <c r="E37" s="13">
        <f t="shared" si="0"/>
        <v>0</v>
      </c>
      <c r="F37" s="12"/>
      <c r="G37" s="13"/>
      <c r="H37" s="13"/>
      <c r="I37" s="13"/>
    </row>
    <row r="38" spans="1:9" ht="14.25">
      <c r="A38" s="1"/>
      <c r="B38" s="12" t="s">
        <v>192</v>
      </c>
      <c r="C38" s="13">
        <v>-19329</v>
      </c>
      <c r="D38" s="13"/>
      <c r="E38" s="13">
        <f t="shared" si="0"/>
        <v>-19329</v>
      </c>
      <c r="F38" s="12"/>
      <c r="G38" s="13"/>
      <c r="H38" s="13"/>
      <c r="I38" s="13"/>
    </row>
    <row r="39" spans="1:9" ht="14.25">
      <c r="A39" s="1"/>
      <c r="B39" s="8" t="s">
        <v>65</v>
      </c>
      <c r="C39" s="9">
        <f>+C40 +C45</f>
        <v>591531</v>
      </c>
      <c r="D39" s="9">
        <f>+D40 +D45</f>
        <v>500002</v>
      </c>
      <c r="E39" s="9">
        <f t="shared" si="0"/>
        <v>91529</v>
      </c>
      <c r="F39" s="8" t="s">
        <v>66</v>
      </c>
      <c r="G39" s="9">
        <f>+G40+G44+G45+G46+G47+G48+G49+G50+G51+G52</f>
        <v>0</v>
      </c>
      <c r="H39" s="9">
        <f>+H40+H44+H45+H46+H47+H48+H49+H50+H51+H52</f>
        <v>0</v>
      </c>
      <c r="I39" s="9">
        <f t="shared" ref="I39:I53" si="2">G39-H39</f>
        <v>0</v>
      </c>
    </row>
    <row r="40" spans="1:9" ht="14.25">
      <c r="A40" s="1"/>
      <c r="B40" s="8" t="s">
        <v>67</v>
      </c>
      <c r="C40" s="9">
        <f>+C41+C42+C43+C44</f>
        <v>0</v>
      </c>
      <c r="D40" s="9">
        <f>+D41+D42+D43+D44</f>
        <v>0</v>
      </c>
      <c r="E40" s="9">
        <f t="shared" si="0"/>
        <v>0</v>
      </c>
      <c r="F40" s="10" t="s">
        <v>68</v>
      </c>
      <c r="G40" s="11">
        <f>+G41+G42+G43</f>
        <v>0</v>
      </c>
      <c r="H40" s="11">
        <f>+H41+H42+H43</f>
        <v>0</v>
      </c>
      <c r="I40" s="11">
        <f t="shared" si="2"/>
        <v>0</v>
      </c>
    </row>
    <row r="41" spans="1:9" ht="14.25">
      <c r="A41" s="1"/>
      <c r="B41" s="10" t="s">
        <v>69</v>
      </c>
      <c r="C41" s="11"/>
      <c r="D41" s="11"/>
      <c r="E41" s="11">
        <f t="shared" si="0"/>
        <v>0</v>
      </c>
      <c r="F41" s="12" t="s">
        <v>70</v>
      </c>
      <c r="G41" s="13"/>
      <c r="H41" s="13"/>
      <c r="I41" s="13">
        <f t="shared" si="2"/>
        <v>0</v>
      </c>
    </row>
    <row r="42" spans="1:9" ht="14.25">
      <c r="A42" s="1"/>
      <c r="B42" s="12" t="s">
        <v>71</v>
      </c>
      <c r="C42" s="13"/>
      <c r="D42" s="13"/>
      <c r="E42" s="13">
        <f t="shared" si="0"/>
        <v>0</v>
      </c>
      <c r="F42" s="12" t="s">
        <v>72</v>
      </c>
      <c r="G42" s="13"/>
      <c r="H42" s="13"/>
      <c r="I42" s="13">
        <f t="shared" si="2"/>
        <v>0</v>
      </c>
    </row>
    <row r="43" spans="1:9" ht="14.25">
      <c r="A43" s="1"/>
      <c r="B43" s="12" t="s">
        <v>73</v>
      </c>
      <c r="C43" s="13"/>
      <c r="D43" s="13"/>
      <c r="E43" s="13">
        <f t="shared" si="0"/>
        <v>0</v>
      </c>
      <c r="F43" s="12" t="s">
        <v>74</v>
      </c>
      <c r="G43" s="13"/>
      <c r="H43" s="13"/>
      <c r="I43" s="13">
        <f t="shared" si="2"/>
        <v>0</v>
      </c>
    </row>
    <row r="44" spans="1:9" ht="14.25">
      <c r="A44" s="1"/>
      <c r="B44" s="14" t="s">
        <v>75</v>
      </c>
      <c r="C44" s="15"/>
      <c r="D44" s="15"/>
      <c r="E44" s="15">
        <f t="shared" si="0"/>
        <v>0</v>
      </c>
      <c r="F44" s="12" t="s">
        <v>76</v>
      </c>
      <c r="G44" s="13"/>
      <c r="H44" s="13"/>
      <c r="I44" s="13">
        <f t="shared" si="2"/>
        <v>0</v>
      </c>
    </row>
    <row r="45" spans="1:9" ht="14.25">
      <c r="A45" s="1"/>
      <c r="B45" s="8" t="s">
        <v>77</v>
      </c>
      <c r="C45" s="9">
        <f>+C46+C47+C48+C49+C50+C51+C52+C53+C54+C55+C56+C57+C59+C60+C61+C62+C63+C64+C67+C68+C69+C82+C83</f>
        <v>591531</v>
      </c>
      <c r="D45" s="9">
        <f>+D46+D47+D48+D49+D50+D51+D52+D53+D54+D55+D56+D57+D59+D60+D61+D62+D63+D64+D67+D68+D69+D82+D83</f>
        <v>500002</v>
      </c>
      <c r="E45" s="9">
        <f t="shared" si="0"/>
        <v>91529</v>
      </c>
      <c r="F45" s="12" t="s">
        <v>78</v>
      </c>
      <c r="G45" s="13"/>
      <c r="H45" s="13"/>
      <c r="I45" s="13">
        <f t="shared" si="2"/>
        <v>0</v>
      </c>
    </row>
    <row r="46" spans="1:9" ht="14.25">
      <c r="A46" s="1"/>
      <c r="B46" s="10" t="s">
        <v>69</v>
      </c>
      <c r="C46" s="11"/>
      <c r="D46" s="11"/>
      <c r="E46" s="11">
        <f t="shared" si="0"/>
        <v>0</v>
      </c>
      <c r="F46" s="12" t="s">
        <v>79</v>
      </c>
      <c r="G46" s="13"/>
      <c r="H46" s="13"/>
      <c r="I46" s="13">
        <f t="shared" si="2"/>
        <v>0</v>
      </c>
    </row>
    <row r="47" spans="1:9" ht="14.25">
      <c r="A47" s="1"/>
      <c r="B47" s="12" t="s">
        <v>71</v>
      </c>
      <c r="C47" s="13"/>
      <c r="D47" s="13"/>
      <c r="E47" s="13">
        <f t="shared" si="0"/>
        <v>0</v>
      </c>
      <c r="F47" s="12" t="s">
        <v>80</v>
      </c>
      <c r="G47" s="13"/>
      <c r="H47" s="13"/>
      <c r="I47" s="13">
        <f t="shared" si="2"/>
        <v>0</v>
      </c>
    </row>
    <row r="48" spans="1:9" ht="14.25">
      <c r="A48" s="1"/>
      <c r="B48" s="12" t="s">
        <v>81</v>
      </c>
      <c r="C48" s="13"/>
      <c r="D48" s="13"/>
      <c r="E48" s="13">
        <f t="shared" si="0"/>
        <v>0</v>
      </c>
      <c r="F48" s="12" t="s">
        <v>82</v>
      </c>
      <c r="G48" s="13"/>
      <c r="H48" s="13"/>
      <c r="I48" s="13">
        <f t="shared" si="2"/>
        <v>0</v>
      </c>
    </row>
    <row r="49" spans="1:9" ht="14.25">
      <c r="A49" s="1"/>
      <c r="B49" s="12" t="s">
        <v>83</v>
      </c>
      <c r="C49" s="13"/>
      <c r="D49" s="13"/>
      <c r="E49" s="13">
        <f t="shared" si="0"/>
        <v>0</v>
      </c>
      <c r="F49" s="12" t="s">
        <v>84</v>
      </c>
      <c r="G49" s="13"/>
      <c r="H49" s="13"/>
      <c r="I49" s="13">
        <f t="shared" si="2"/>
        <v>0</v>
      </c>
    </row>
    <row r="50" spans="1:9" ht="14.25">
      <c r="A50" s="1"/>
      <c r="B50" s="12" t="s">
        <v>85</v>
      </c>
      <c r="C50" s="13">
        <v>1</v>
      </c>
      <c r="D50" s="13">
        <v>1</v>
      </c>
      <c r="E50" s="13">
        <f t="shared" si="0"/>
        <v>0</v>
      </c>
      <c r="F50" s="12" t="s">
        <v>86</v>
      </c>
      <c r="G50" s="13"/>
      <c r="H50" s="13"/>
      <c r="I50" s="13">
        <f t="shared" si="2"/>
        <v>0</v>
      </c>
    </row>
    <row r="51" spans="1:9" ht="14.25">
      <c r="A51" s="1"/>
      <c r="B51" s="12" t="s">
        <v>87</v>
      </c>
      <c r="C51" s="13">
        <v>91530</v>
      </c>
      <c r="D51" s="13">
        <v>1</v>
      </c>
      <c r="E51" s="13">
        <f t="shared" si="0"/>
        <v>91529</v>
      </c>
      <c r="F51" s="12" t="s">
        <v>88</v>
      </c>
      <c r="G51" s="13"/>
      <c r="H51" s="13"/>
      <c r="I51" s="13">
        <f t="shared" si="2"/>
        <v>0</v>
      </c>
    </row>
    <row r="52" spans="1:9" ht="14.25">
      <c r="A52" s="1"/>
      <c r="B52" s="12" t="s">
        <v>89</v>
      </c>
      <c r="C52" s="13"/>
      <c r="D52" s="13"/>
      <c r="E52" s="13">
        <f t="shared" si="0"/>
        <v>0</v>
      </c>
      <c r="F52" s="12" t="s">
        <v>90</v>
      </c>
      <c r="G52" s="13"/>
      <c r="H52" s="13"/>
      <c r="I52" s="13">
        <f t="shared" si="2"/>
        <v>0</v>
      </c>
    </row>
    <row r="53" spans="1:9" ht="14.25">
      <c r="A53" s="1"/>
      <c r="B53" s="12" t="s">
        <v>91</v>
      </c>
      <c r="C53" s="13"/>
      <c r="D53" s="13"/>
      <c r="E53" s="13">
        <f t="shared" si="0"/>
        <v>0</v>
      </c>
      <c r="F53" s="8" t="s">
        <v>92</v>
      </c>
      <c r="G53" s="9">
        <f>+G7 +G39</f>
        <v>768200</v>
      </c>
      <c r="H53" s="9">
        <f>+H7 +H39</f>
        <v>547200</v>
      </c>
      <c r="I53" s="9">
        <f t="shared" si="2"/>
        <v>221000</v>
      </c>
    </row>
    <row r="54" spans="1:9" ht="14.25">
      <c r="A54" s="1"/>
      <c r="B54" s="12" t="s">
        <v>93</v>
      </c>
      <c r="C54" s="13"/>
      <c r="D54" s="13"/>
      <c r="E54" s="13">
        <f t="shared" si="0"/>
        <v>0</v>
      </c>
      <c r="F54" s="41" t="s">
        <v>94</v>
      </c>
      <c r="G54" s="42"/>
      <c r="H54" s="42"/>
      <c r="I54" s="43"/>
    </row>
    <row r="55" spans="1:9" ht="14.25">
      <c r="A55" s="1"/>
      <c r="B55" s="12" t="s">
        <v>95</v>
      </c>
      <c r="C55" s="13"/>
      <c r="D55" s="13"/>
      <c r="E55" s="13">
        <f t="shared" si="0"/>
        <v>0</v>
      </c>
      <c r="F55" s="10" t="s">
        <v>96</v>
      </c>
      <c r="G55" s="11">
        <f>+G56+G57+G58</f>
        <v>0</v>
      </c>
      <c r="H55" s="11">
        <f>+H56+H57+H58</f>
        <v>0</v>
      </c>
      <c r="I55" s="11">
        <f t="shared" ref="I55:I65" si="3">G55-H55</f>
        <v>0</v>
      </c>
    </row>
    <row r="56" spans="1:9" ht="14.25">
      <c r="A56" s="1"/>
      <c r="B56" s="12" t="s">
        <v>97</v>
      </c>
      <c r="C56" s="13"/>
      <c r="D56" s="13"/>
      <c r="E56" s="13">
        <f t="shared" si="0"/>
        <v>0</v>
      </c>
      <c r="F56" s="12" t="s">
        <v>98</v>
      </c>
      <c r="G56" s="13"/>
      <c r="H56" s="13"/>
      <c r="I56" s="13">
        <f t="shared" si="3"/>
        <v>0</v>
      </c>
    </row>
    <row r="57" spans="1:9" ht="14.25">
      <c r="A57" s="1"/>
      <c r="B57" s="12" t="s">
        <v>75</v>
      </c>
      <c r="C57" s="13">
        <f>+C58</f>
        <v>0</v>
      </c>
      <c r="D57" s="13">
        <f>+D58</f>
        <v>0</v>
      </c>
      <c r="E57" s="13">
        <f t="shared" si="0"/>
        <v>0</v>
      </c>
      <c r="F57" s="12" t="s">
        <v>99</v>
      </c>
      <c r="G57" s="13"/>
      <c r="H57" s="13"/>
      <c r="I57" s="13">
        <f t="shared" si="3"/>
        <v>0</v>
      </c>
    </row>
    <row r="58" spans="1:9" ht="14.25">
      <c r="A58" s="1"/>
      <c r="B58" s="12" t="s">
        <v>100</v>
      </c>
      <c r="C58" s="13"/>
      <c r="D58" s="13"/>
      <c r="E58" s="13">
        <f t="shared" si="0"/>
        <v>0</v>
      </c>
      <c r="F58" s="12" t="s">
        <v>101</v>
      </c>
      <c r="G58" s="13"/>
      <c r="H58" s="13"/>
      <c r="I58" s="13">
        <f t="shared" si="3"/>
        <v>0</v>
      </c>
    </row>
    <row r="59" spans="1:9" ht="14.25">
      <c r="A59" s="1"/>
      <c r="B59" s="12" t="s">
        <v>102</v>
      </c>
      <c r="C59" s="13"/>
      <c r="D59" s="13"/>
      <c r="E59" s="13">
        <f t="shared" si="0"/>
        <v>0</v>
      </c>
      <c r="F59" s="12" t="s">
        <v>103</v>
      </c>
      <c r="G59" s="13"/>
      <c r="H59" s="13"/>
      <c r="I59" s="13">
        <f t="shared" si="3"/>
        <v>0</v>
      </c>
    </row>
    <row r="60" spans="1:9" ht="14.25">
      <c r="A60" s="1"/>
      <c r="B60" s="12" t="s">
        <v>104</v>
      </c>
      <c r="C60" s="13"/>
      <c r="D60" s="13"/>
      <c r="E60" s="13">
        <f t="shared" si="0"/>
        <v>0</v>
      </c>
      <c r="F60" s="12" t="s">
        <v>105</v>
      </c>
      <c r="G60" s="13">
        <f>+G61+G62+G63</f>
        <v>500000</v>
      </c>
      <c r="H60" s="13">
        <f>+H61+H62+H63</f>
        <v>500000</v>
      </c>
      <c r="I60" s="13">
        <f t="shared" si="3"/>
        <v>0</v>
      </c>
    </row>
    <row r="61" spans="1:9" ht="14.25">
      <c r="A61" s="1"/>
      <c r="B61" s="12" t="s">
        <v>106</v>
      </c>
      <c r="C61" s="13"/>
      <c r="D61" s="13"/>
      <c r="E61" s="13">
        <f t="shared" si="0"/>
        <v>0</v>
      </c>
      <c r="F61" s="12" t="s">
        <v>107</v>
      </c>
      <c r="G61" s="13">
        <v>500000</v>
      </c>
      <c r="H61" s="13">
        <v>500000</v>
      </c>
      <c r="I61" s="13">
        <f t="shared" si="3"/>
        <v>0</v>
      </c>
    </row>
    <row r="62" spans="1:9" ht="14.25">
      <c r="A62" s="1"/>
      <c r="B62" s="12" t="s">
        <v>108</v>
      </c>
      <c r="C62" s="13"/>
      <c r="D62" s="13"/>
      <c r="E62" s="13">
        <f t="shared" si="0"/>
        <v>0</v>
      </c>
      <c r="F62" s="12" t="s">
        <v>109</v>
      </c>
      <c r="G62" s="13"/>
      <c r="H62" s="13"/>
      <c r="I62" s="13">
        <f t="shared" si="3"/>
        <v>0</v>
      </c>
    </row>
    <row r="63" spans="1:9" ht="14.25">
      <c r="A63" s="1"/>
      <c r="B63" s="12" t="s">
        <v>110</v>
      </c>
      <c r="C63" s="13"/>
      <c r="D63" s="13"/>
      <c r="E63" s="13">
        <f t="shared" si="0"/>
        <v>0</v>
      </c>
      <c r="F63" s="12" t="s">
        <v>111</v>
      </c>
      <c r="G63" s="13"/>
      <c r="H63" s="13"/>
      <c r="I63" s="13">
        <f t="shared" si="3"/>
        <v>0</v>
      </c>
    </row>
    <row r="64" spans="1:9" ht="14.25">
      <c r="A64" s="1"/>
      <c r="B64" s="12" t="s">
        <v>112</v>
      </c>
      <c r="C64" s="13">
        <f>+C65+C66</f>
        <v>0</v>
      </c>
      <c r="D64" s="13">
        <f>+D65+D66</f>
        <v>0</v>
      </c>
      <c r="E64" s="13">
        <f t="shared" si="0"/>
        <v>0</v>
      </c>
      <c r="F64" s="12" t="s">
        <v>113</v>
      </c>
      <c r="G64" s="13">
        <v>435289</v>
      </c>
      <c r="H64" s="13">
        <v>558667</v>
      </c>
      <c r="I64" s="13">
        <f t="shared" si="3"/>
        <v>-123378</v>
      </c>
    </row>
    <row r="65" spans="1:9" ht="14.25">
      <c r="A65" s="1"/>
      <c r="B65" s="12" t="s">
        <v>114</v>
      </c>
      <c r="C65" s="13"/>
      <c r="D65" s="13"/>
      <c r="E65" s="13">
        <f t="shared" si="0"/>
        <v>0</v>
      </c>
      <c r="F65" s="12" t="s">
        <v>115</v>
      </c>
      <c r="G65" s="13">
        <v>-123378</v>
      </c>
      <c r="H65" s="13">
        <v>530127</v>
      </c>
      <c r="I65" s="13">
        <f t="shared" si="3"/>
        <v>-653505</v>
      </c>
    </row>
    <row r="66" spans="1:9" ht="14.25">
      <c r="A66" s="1"/>
      <c r="B66" s="12" t="s">
        <v>116</v>
      </c>
      <c r="C66" s="13"/>
      <c r="D66" s="13"/>
      <c r="E66" s="13">
        <f t="shared" si="0"/>
        <v>0</v>
      </c>
      <c r="F66" s="12"/>
      <c r="G66" s="13"/>
      <c r="H66" s="13"/>
      <c r="I66" s="13"/>
    </row>
    <row r="67" spans="1:9" ht="14.25">
      <c r="A67" s="1"/>
      <c r="B67" s="12" t="s">
        <v>117</v>
      </c>
      <c r="C67" s="13"/>
      <c r="D67" s="13"/>
      <c r="E67" s="13">
        <f t="shared" si="0"/>
        <v>0</v>
      </c>
      <c r="F67" s="12"/>
      <c r="G67" s="13"/>
      <c r="H67" s="13"/>
      <c r="I67" s="13"/>
    </row>
    <row r="68" spans="1:9" ht="14.25">
      <c r="A68" s="1"/>
      <c r="B68" s="12" t="s">
        <v>118</v>
      </c>
      <c r="C68" s="13"/>
      <c r="D68" s="13"/>
      <c r="E68" s="13">
        <f t="shared" si="0"/>
        <v>0</v>
      </c>
      <c r="F68" s="12"/>
      <c r="G68" s="13"/>
      <c r="H68" s="13"/>
      <c r="I68" s="13"/>
    </row>
    <row r="69" spans="1:9" ht="14.25">
      <c r="A69" s="1"/>
      <c r="B69" s="12" t="s">
        <v>119</v>
      </c>
      <c r="C69" s="13">
        <f>+C70+C71+C72+C73+C74+C75+C76+C77+C78+C79+C80+C81</f>
        <v>500000</v>
      </c>
      <c r="D69" s="13">
        <f>+D70+D71+D72+D73+D74+D75+D76+D77+D78+D79+D80+D81</f>
        <v>500000</v>
      </c>
      <c r="E69" s="13">
        <f t="shared" si="0"/>
        <v>0</v>
      </c>
      <c r="F69" s="12"/>
      <c r="G69" s="13"/>
      <c r="H69" s="13"/>
      <c r="I69" s="13"/>
    </row>
    <row r="70" spans="1:9" ht="14.25">
      <c r="A70" s="1"/>
      <c r="B70" s="12" t="s">
        <v>120</v>
      </c>
      <c r="C70" s="13"/>
      <c r="D70" s="13"/>
      <c r="E70" s="13">
        <f t="shared" si="0"/>
        <v>0</v>
      </c>
      <c r="F70" s="12"/>
      <c r="G70" s="13"/>
      <c r="H70" s="13"/>
      <c r="I70" s="13"/>
    </row>
    <row r="71" spans="1:9" ht="14.25">
      <c r="A71" s="1"/>
      <c r="B71" s="12" t="s">
        <v>121</v>
      </c>
      <c r="C71" s="13"/>
      <c r="D71" s="13"/>
      <c r="E71" s="13">
        <f t="shared" si="0"/>
        <v>0</v>
      </c>
      <c r="F71" s="12"/>
      <c r="G71" s="13"/>
      <c r="H71" s="13"/>
      <c r="I71" s="13"/>
    </row>
    <row r="72" spans="1:9" ht="14.25">
      <c r="A72" s="1"/>
      <c r="B72" s="12" t="s">
        <v>122</v>
      </c>
      <c r="C72" s="13"/>
      <c r="D72" s="13"/>
      <c r="E72" s="13">
        <f t="shared" si="0"/>
        <v>0</v>
      </c>
      <c r="F72" s="12"/>
      <c r="G72" s="13"/>
      <c r="H72" s="13"/>
      <c r="I72" s="13"/>
    </row>
    <row r="73" spans="1:9" ht="14.25">
      <c r="A73" s="1"/>
      <c r="B73" s="12" t="s">
        <v>123</v>
      </c>
      <c r="C73" s="13"/>
      <c r="D73" s="13"/>
      <c r="E73" s="13">
        <f t="shared" ref="E73:E89" si="4">C73-D73</f>
        <v>0</v>
      </c>
      <c r="F73" s="12"/>
      <c r="G73" s="13"/>
      <c r="H73" s="13"/>
      <c r="I73" s="13"/>
    </row>
    <row r="74" spans="1:9" ht="14.25">
      <c r="A74" s="1"/>
      <c r="B74" s="12" t="s">
        <v>124</v>
      </c>
      <c r="C74" s="13"/>
      <c r="D74" s="13"/>
      <c r="E74" s="13">
        <f t="shared" si="4"/>
        <v>0</v>
      </c>
      <c r="F74" s="12"/>
      <c r="G74" s="13"/>
      <c r="H74" s="13"/>
      <c r="I74" s="13"/>
    </row>
    <row r="75" spans="1:9" ht="14.25">
      <c r="A75" s="1"/>
      <c r="B75" s="12" t="s">
        <v>125</v>
      </c>
      <c r="C75" s="13"/>
      <c r="D75" s="13"/>
      <c r="E75" s="13">
        <f t="shared" si="4"/>
        <v>0</v>
      </c>
      <c r="F75" s="12"/>
      <c r="G75" s="13"/>
      <c r="H75" s="13"/>
      <c r="I75" s="13"/>
    </row>
    <row r="76" spans="1:9" ht="14.25">
      <c r="A76" s="1"/>
      <c r="B76" s="12" t="s">
        <v>126</v>
      </c>
      <c r="C76" s="13"/>
      <c r="D76" s="13"/>
      <c r="E76" s="13">
        <f t="shared" si="4"/>
        <v>0</v>
      </c>
      <c r="F76" s="12"/>
      <c r="G76" s="13"/>
      <c r="H76" s="13"/>
      <c r="I76" s="13"/>
    </row>
    <row r="77" spans="1:9" ht="14.25">
      <c r="A77" s="1"/>
      <c r="B77" s="12" t="s">
        <v>127</v>
      </c>
      <c r="C77" s="13"/>
      <c r="D77" s="13"/>
      <c r="E77" s="13">
        <f t="shared" si="4"/>
        <v>0</v>
      </c>
      <c r="F77" s="12"/>
      <c r="G77" s="13"/>
      <c r="H77" s="13"/>
      <c r="I77" s="13"/>
    </row>
    <row r="78" spans="1:9" ht="14.25">
      <c r="A78" s="1"/>
      <c r="B78" s="12" t="s">
        <v>128</v>
      </c>
      <c r="C78" s="13"/>
      <c r="D78" s="13"/>
      <c r="E78" s="13">
        <f t="shared" si="4"/>
        <v>0</v>
      </c>
      <c r="F78" s="12"/>
      <c r="G78" s="13"/>
      <c r="H78" s="13"/>
      <c r="I78" s="13"/>
    </row>
    <row r="79" spans="1:9" ht="14.25">
      <c r="A79" s="1"/>
      <c r="B79" s="12" t="s">
        <v>129</v>
      </c>
      <c r="C79" s="13"/>
      <c r="D79" s="13"/>
      <c r="E79" s="13">
        <f t="shared" si="4"/>
        <v>0</v>
      </c>
      <c r="F79" s="12"/>
      <c r="G79" s="13"/>
      <c r="H79" s="13"/>
      <c r="I79" s="13"/>
    </row>
    <row r="80" spans="1:9" ht="14.25">
      <c r="A80" s="1"/>
      <c r="B80" s="12" t="s">
        <v>130</v>
      </c>
      <c r="C80" s="13"/>
      <c r="D80" s="13"/>
      <c r="E80" s="13">
        <f t="shared" si="4"/>
        <v>0</v>
      </c>
      <c r="F80" s="12"/>
      <c r="G80" s="13"/>
      <c r="H80" s="13"/>
      <c r="I80" s="13"/>
    </row>
    <row r="81" spans="1:9" ht="14.25">
      <c r="A81" s="1"/>
      <c r="B81" s="12" t="s">
        <v>131</v>
      </c>
      <c r="C81" s="13">
        <v>500000</v>
      </c>
      <c r="D81" s="13">
        <v>500000</v>
      </c>
      <c r="E81" s="13">
        <f t="shared" si="4"/>
        <v>0</v>
      </c>
      <c r="F81" s="12"/>
      <c r="G81" s="13"/>
      <c r="H81" s="13"/>
      <c r="I81" s="13"/>
    </row>
    <row r="82" spans="1:9" ht="14.25">
      <c r="A82" s="1"/>
      <c r="B82" s="12" t="s">
        <v>132</v>
      </c>
      <c r="C82" s="13"/>
      <c r="D82" s="13"/>
      <c r="E82" s="13">
        <f t="shared" si="4"/>
        <v>0</v>
      </c>
      <c r="F82" s="12"/>
      <c r="G82" s="13"/>
      <c r="H82" s="13"/>
      <c r="I82" s="13"/>
    </row>
    <row r="83" spans="1:9" ht="14.25">
      <c r="A83" s="1"/>
      <c r="B83" s="12" t="s">
        <v>133</v>
      </c>
      <c r="C83" s="13">
        <f>+C84+C85+C86+C87+C88</f>
        <v>0</v>
      </c>
      <c r="D83" s="13">
        <f>+D84+D85+D86+D87+D88</f>
        <v>0</v>
      </c>
      <c r="E83" s="13">
        <f t="shared" si="4"/>
        <v>0</v>
      </c>
      <c r="F83" s="12"/>
      <c r="G83" s="13"/>
      <c r="H83" s="13"/>
      <c r="I83" s="13"/>
    </row>
    <row r="84" spans="1:9" ht="14.25">
      <c r="A84" s="1"/>
      <c r="B84" s="12" t="s">
        <v>134</v>
      </c>
      <c r="C84" s="13"/>
      <c r="D84" s="13"/>
      <c r="E84" s="13">
        <f t="shared" si="4"/>
        <v>0</v>
      </c>
      <c r="F84" s="12"/>
      <c r="G84" s="13"/>
      <c r="H84" s="13"/>
      <c r="I84" s="13"/>
    </row>
    <row r="85" spans="1:9" ht="14.25">
      <c r="A85" s="1"/>
      <c r="B85" s="12" t="s">
        <v>135</v>
      </c>
      <c r="C85" s="13"/>
      <c r="D85" s="13"/>
      <c r="E85" s="13">
        <f t="shared" si="4"/>
        <v>0</v>
      </c>
      <c r="F85" s="12"/>
      <c r="G85" s="13"/>
      <c r="H85" s="13"/>
      <c r="I85" s="13"/>
    </row>
    <row r="86" spans="1:9" ht="14.25">
      <c r="A86" s="1"/>
      <c r="B86" s="12" t="s">
        <v>136</v>
      </c>
      <c r="C86" s="13"/>
      <c r="D86" s="13"/>
      <c r="E86" s="13">
        <f t="shared" si="4"/>
        <v>0</v>
      </c>
      <c r="F86" s="12"/>
      <c r="G86" s="13"/>
      <c r="H86" s="13"/>
      <c r="I86" s="13"/>
    </row>
    <row r="87" spans="1:9" ht="14.25">
      <c r="A87" s="1"/>
      <c r="B87" s="12" t="s">
        <v>137</v>
      </c>
      <c r="C87" s="13"/>
      <c r="D87" s="13"/>
      <c r="E87" s="13">
        <f t="shared" si="4"/>
        <v>0</v>
      </c>
      <c r="F87" s="14"/>
      <c r="G87" s="15"/>
      <c r="H87" s="15"/>
      <c r="I87" s="15"/>
    </row>
    <row r="88" spans="1:9" ht="14.25">
      <c r="A88" s="1"/>
      <c r="B88" s="12" t="s">
        <v>138</v>
      </c>
      <c r="C88" s="13"/>
      <c r="D88" s="13"/>
      <c r="E88" s="13">
        <f t="shared" si="4"/>
        <v>0</v>
      </c>
      <c r="F88" s="8" t="s">
        <v>139</v>
      </c>
      <c r="G88" s="9">
        <f>+G55 +G59 +G60 +G64</f>
        <v>935289</v>
      </c>
      <c r="H88" s="9">
        <f>+H55 +H59 +H60 +H64</f>
        <v>1058667</v>
      </c>
      <c r="I88" s="9">
        <f t="shared" ref="I88:I89" si="5">G88-H88</f>
        <v>-123378</v>
      </c>
    </row>
    <row r="89" spans="1:9" ht="14.25">
      <c r="A89" s="1"/>
      <c r="B89" s="8" t="s">
        <v>140</v>
      </c>
      <c r="C89" s="9">
        <f>+C7 +C39</f>
        <v>1703489</v>
      </c>
      <c r="D89" s="9">
        <f>+D7 +D39</f>
        <v>1605867</v>
      </c>
      <c r="E89" s="9">
        <f t="shared" si="4"/>
        <v>97622</v>
      </c>
      <c r="F89" s="16" t="s">
        <v>141</v>
      </c>
      <c r="G89" s="17">
        <f>+G53 +G88</f>
        <v>1703489</v>
      </c>
      <c r="H89" s="17">
        <f>+H53 +H88</f>
        <v>1605867</v>
      </c>
      <c r="I89" s="17">
        <f t="shared" si="5"/>
        <v>97622</v>
      </c>
    </row>
  </sheetData>
  <mergeCells count="5">
    <mergeCell ref="B2:I2"/>
    <mergeCell ref="B3:I3"/>
    <mergeCell ref="B5:E5"/>
    <mergeCell ref="F5:I5"/>
    <mergeCell ref="F54:I54"/>
  </mergeCells>
  <phoneticPr fontId="2"/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19"/>
  <sheetViews>
    <sheetView zoomScaleNormal="100" workbookViewId="0">
      <selection activeCell="B1" sqref="B1"/>
    </sheetView>
  </sheetViews>
  <sheetFormatPr defaultRowHeight="13.5"/>
  <cols>
    <col min="1" max="1" width="2.875" customWidth="1"/>
    <col min="2" max="2" width="44.375" customWidth="1"/>
    <col min="3" max="16" width="20.75" customWidth="1"/>
  </cols>
  <sheetData>
    <row r="1" spans="2:16" ht="14.25">
      <c r="B1" s="44" t="s">
        <v>198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21">
      <c r="B2" s="3"/>
      <c r="C2" s="3"/>
      <c r="D2" s="3"/>
      <c r="E2" s="3"/>
      <c r="F2" s="3"/>
      <c r="G2" s="3"/>
      <c r="H2" s="3"/>
      <c r="I2" s="18"/>
      <c r="J2" s="3"/>
      <c r="K2" s="3"/>
      <c r="L2" s="3"/>
      <c r="M2" s="3"/>
      <c r="N2" s="1"/>
      <c r="O2" s="2"/>
      <c r="P2" s="2" t="s">
        <v>171</v>
      </c>
    </row>
    <row r="3" spans="2:16" ht="21">
      <c r="B3" s="36" t="s">
        <v>172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2:16" ht="14.2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"/>
      <c r="P4" s="1"/>
    </row>
    <row r="5" spans="2:16" ht="21">
      <c r="B5" s="37" t="s">
        <v>195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2:16" ht="15.7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1"/>
      <c r="O6" s="1"/>
      <c r="P6" s="4" t="s">
        <v>173</v>
      </c>
    </row>
    <row r="7" spans="2:16" ht="14.25">
      <c r="B7" s="24" t="s">
        <v>174</v>
      </c>
      <c r="C7" s="25" t="s">
        <v>175</v>
      </c>
      <c r="D7" s="25" t="s">
        <v>176</v>
      </c>
      <c r="E7" s="25" t="s">
        <v>177</v>
      </c>
      <c r="F7" s="25" t="s">
        <v>178</v>
      </c>
      <c r="G7" s="25" t="s">
        <v>179</v>
      </c>
      <c r="H7" s="25" t="s">
        <v>180</v>
      </c>
      <c r="I7" s="25" t="s">
        <v>193</v>
      </c>
      <c r="J7" s="25" t="s">
        <v>181</v>
      </c>
      <c r="K7" s="25" t="s">
        <v>182</v>
      </c>
      <c r="L7" s="25" t="s">
        <v>183</v>
      </c>
      <c r="M7" s="25" t="s">
        <v>184</v>
      </c>
      <c r="N7" s="24" t="s">
        <v>185</v>
      </c>
      <c r="O7" s="24" t="s">
        <v>186</v>
      </c>
      <c r="P7" s="24" t="s">
        <v>187</v>
      </c>
    </row>
    <row r="8" spans="2:16" ht="14.25">
      <c r="B8" s="7" t="s">
        <v>188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2:16" ht="14.25">
      <c r="B9" s="27" t="s">
        <v>8</v>
      </c>
      <c r="C9" s="28">
        <f t="shared" ref="C9:M9" si="0">+C10+C11+C12+C13+C14+C15+C16+C17+C18+C19+C20+C21+C22+C23+C24+C25+C26+C27+C28+C29+C30+C31+C32+C33+C34+C36</f>
        <v>47182444</v>
      </c>
      <c r="D9" s="28">
        <f t="shared" si="0"/>
        <v>13824100</v>
      </c>
      <c r="E9" s="28">
        <f t="shared" si="0"/>
        <v>6996905</v>
      </c>
      <c r="F9" s="28">
        <f t="shared" si="0"/>
        <v>6073963</v>
      </c>
      <c r="G9" s="28">
        <f t="shared" si="0"/>
        <v>5818840</v>
      </c>
      <c r="H9" s="28">
        <f t="shared" si="0"/>
        <v>8634515</v>
      </c>
      <c r="I9" s="28">
        <f t="shared" ref="I9" si="1">+I10+I11+I12+I13+I14+I15+I16+I17+I18+I19+I20+I21+I22+I23+I24+I25+I26+I27+I28+I29+I30+I31+I32+I33+I34+I36</f>
        <v>5255884</v>
      </c>
      <c r="J9" s="28">
        <f t="shared" si="0"/>
        <v>8468773</v>
      </c>
      <c r="K9" s="28">
        <f t="shared" si="0"/>
        <v>6100653</v>
      </c>
      <c r="L9" s="28">
        <f t="shared" si="0"/>
        <v>15029559</v>
      </c>
      <c r="M9" s="28">
        <f t="shared" si="0"/>
        <v>1111958</v>
      </c>
      <c r="N9" s="28">
        <f>+C9+D9+E9+F9+G9+H9+I9+J9+K9+L9+M9</f>
        <v>124497594</v>
      </c>
      <c r="O9" s="28">
        <f>+O10+O11+O12+O13+O14+O15+O16+O17+O18+O19+O20+O21+O22+O23+O24+O25+O26+O27+O28+O29+O30+O31+O32+O33+O34+O36</f>
        <v>0</v>
      </c>
      <c r="P9" s="28">
        <f t="shared" ref="P9:P73" si="2">N9-O9</f>
        <v>124497594</v>
      </c>
    </row>
    <row r="10" spans="2:16" ht="14.25">
      <c r="B10" s="29" t="s">
        <v>10</v>
      </c>
      <c r="C10" s="30">
        <v>45388444</v>
      </c>
      <c r="D10" s="30">
        <v>290911</v>
      </c>
      <c r="E10" s="30">
        <v>478658</v>
      </c>
      <c r="F10" s="30">
        <v>288370</v>
      </c>
      <c r="G10" s="30">
        <v>237370</v>
      </c>
      <c r="H10" s="30">
        <v>370644</v>
      </c>
      <c r="I10" s="30">
        <v>848942</v>
      </c>
      <c r="J10" s="30">
        <v>215948</v>
      </c>
      <c r="K10" s="30">
        <v>384692</v>
      </c>
      <c r="L10" s="30">
        <v>2799099</v>
      </c>
      <c r="M10" s="30">
        <v>162766</v>
      </c>
      <c r="N10" s="30">
        <f t="shared" ref="N10:N73" si="3">+C10+D10+E10+F10+G10+H10+I10+J10+K10+L10+M10</f>
        <v>51465844</v>
      </c>
      <c r="O10" s="30"/>
      <c r="P10" s="30">
        <f t="shared" si="2"/>
        <v>51465844</v>
      </c>
    </row>
    <row r="11" spans="2:16" ht="14.25" hidden="1">
      <c r="B11" s="31" t="s">
        <v>19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>
        <f t="shared" si="3"/>
        <v>0</v>
      </c>
      <c r="O11" s="32"/>
      <c r="P11" s="32">
        <f t="shared" si="2"/>
        <v>0</v>
      </c>
    </row>
    <row r="12" spans="2:16" ht="14.25">
      <c r="B12" s="31" t="s">
        <v>21</v>
      </c>
      <c r="C12" s="32">
        <v>0</v>
      </c>
      <c r="D12" s="32">
        <v>7771697</v>
      </c>
      <c r="E12" s="32">
        <v>6723475</v>
      </c>
      <c r="F12" s="32">
        <v>5154935</v>
      </c>
      <c r="G12" s="32">
        <v>5021444</v>
      </c>
      <c r="H12" s="32">
        <v>5546952</v>
      </c>
      <c r="I12" s="32">
        <v>3279580</v>
      </c>
      <c r="J12" s="32">
        <v>6839511</v>
      </c>
      <c r="K12" s="32">
        <v>5040430</v>
      </c>
      <c r="L12" s="32">
        <v>8481360</v>
      </c>
      <c r="M12" s="32">
        <v>968521</v>
      </c>
      <c r="N12" s="32">
        <f t="shared" si="3"/>
        <v>54827905</v>
      </c>
      <c r="O12" s="32"/>
      <c r="P12" s="32">
        <f t="shared" si="2"/>
        <v>54827905</v>
      </c>
    </row>
    <row r="13" spans="2:16" ht="14.25">
      <c r="B13" s="31" t="s">
        <v>23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3140</v>
      </c>
      <c r="I13" s="32">
        <v>3800</v>
      </c>
      <c r="J13" s="32">
        <v>0</v>
      </c>
      <c r="K13" s="32">
        <v>71600</v>
      </c>
      <c r="L13" s="32">
        <v>0</v>
      </c>
      <c r="M13" s="32">
        <v>0</v>
      </c>
      <c r="N13" s="32">
        <f t="shared" si="3"/>
        <v>78540</v>
      </c>
      <c r="O13" s="32"/>
      <c r="P13" s="32">
        <f t="shared" si="2"/>
        <v>78540</v>
      </c>
    </row>
    <row r="14" spans="2:16" ht="14.25">
      <c r="B14" s="31" t="s">
        <v>25</v>
      </c>
      <c r="C14" s="32">
        <v>660000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f t="shared" si="3"/>
        <v>660000</v>
      </c>
      <c r="O14" s="32"/>
      <c r="P14" s="32">
        <f t="shared" si="2"/>
        <v>660000</v>
      </c>
    </row>
    <row r="15" spans="2:16" ht="14.25">
      <c r="B15" s="31" t="s">
        <v>27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512458</v>
      </c>
      <c r="I15" s="32">
        <v>58628</v>
      </c>
      <c r="J15" s="32">
        <v>31900</v>
      </c>
      <c r="K15" s="32">
        <v>177109</v>
      </c>
      <c r="L15" s="32">
        <v>191378</v>
      </c>
      <c r="M15" s="32">
        <v>0</v>
      </c>
      <c r="N15" s="32">
        <f t="shared" si="3"/>
        <v>971473</v>
      </c>
      <c r="O15" s="32"/>
      <c r="P15" s="32">
        <f t="shared" si="2"/>
        <v>971473</v>
      </c>
    </row>
    <row r="16" spans="2:16" ht="14.25" hidden="1">
      <c r="B16" s="31" t="s">
        <v>29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>
        <f t="shared" si="3"/>
        <v>0</v>
      </c>
      <c r="O16" s="32"/>
      <c r="P16" s="32">
        <f t="shared" si="2"/>
        <v>0</v>
      </c>
    </row>
    <row r="17" spans="2:16" ht="14.25" hidden="1">
      <c r="B17" s="31" t="s">
        <v>31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>
        <f t="shared" si="3"/>
        <v>0</v>
      </c>
      <c r="O17" s="32"/>
      <c r="P17" s="32">
        <f t="shared" si="2"/>
        <v>0</v>
      </c>
    </row>
    <row r="18" spans="2:16" ht="14.25" hidden="1">
      <c r="B18" s="31" t="s">
        <v>33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>
        <f t="shared" si="3"/>
        <v>0</v>
      </c>
      <c r="O18" s="32"/>
      <c r="P18" s="32">
        <f t="shared" si="2"/>
        <v>0</v>
      </c>
    </row>
    <row r="19" spans="2:16" ht="14.25" hidden="1">
      <c r="B19" s="31" t="s">
        <v>35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>
        <f t="shared" si="3"/>
        <v>0</v>
      </c>
      <c r="O19" s="32"/>
      <c r="P19" s="32">
        <f t="shared" si="2"/>
        <v>0</v>
      </c>
    </row>
    <row r="20" spans="2:16" ht="14.25" hidden="1">
      <c r="B20" s="31" t="s">
        <v>37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>
        <f t="shared" si="3"/>
        <v>0</v>
      </c>
      <c r="O20" s="32"/>
      <c r="P20" s="32">
        <f t="shared" si="2"/>
        <v>0</v>
      </c>
    </row>
    <row r="21" spans="2:16" ht="14.25">
      <c r="B21" s="31" t="s">
        <v>39</v>
      </c>
      <c r="C21" s="32">
        <v>0</v>
      </c>
      <c r="D21" s="32">
        <v>571690</v>
      </c>
      <c r="E21" s="32">
        <v>137586</v>
      </c>
      <c r="F21" s="32">
        <v>99715</v>
      </c>
      <c r="G21" s="32">
        <v>0</v>
      </c>
      <c r="H21" s="32">
        <v>400659</v>
      </c>
      <c r="I21" s="32">
        <v>515487</v>
      </c>
      <c r="J21" s="32">
        <v>112406</v>
      </c>
      <c r="K21" s="32">
        <v>81235</v>
      </c>
      <c r="L21" s="32">
        <v>56063</v>
      </c>
      <c r="M21" s="32">
        <v>0</v>
      </c>
      <c r="N21" s="32">
        <f t="shared" si="3"/>
        <v>1974841</v>
      </c>
      <c r="O21" s="32"/>
      <c r="P21" s="32">
        <f t="shared" si="2"/>
        <v>1974841</v>
      </c>
    </row>
    <row r="22" spans="2:16" ht="14.25" hidden="1">
      <c r="B22" s="31" t="s">
        <v>41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>
        <f t="shared" si="3"/>
        <v>0</v>
      </c>
      <c r="O22" s="32"/>
      <c r="P22" s="32">
        <f t="shared" si="2"/>
        <v>0</v>
      </c>
    </row>
    <row r="23" spans="2:16" ht="14.25">
      <c r="B23" s="31" t="s">
        <v>43</v>
      </c>
      <c r="C23" s="32">
        <v>0</v>
      </c>
      <c r="D23" s="32">
        <v>71407</v>
      </c>
      <c r="E23" s="32">
        <v>76639</v>
      </c>
      <c r="F23" s="32">
        <v>1512</v>
      </c>
      <c r="G23" s="32">
        <v>0</v>
      </c>
      <c r="H23" s="32">
        <v>357960</v>
      </c>
      <c r="I23" s="32">
        <v>0</v>
      </c>
      <c r="J23" s="32">
        <v>70688</v>
      </c>
      <c r="K23" s="32">
        <v>42114</v>
      </c>
      <c r="L23" s="32">
        <v>16269</v>
      </c>
      <c r="M23" s="32">
        <v>0</v>
      </c>
      <c r="N23" s="32">
        <f t="shared" si="3"/>
        <v>636589</v>
      </c>
      <c r="O23" s="32"/>
      <c r="P23" s="32">
        <f t="shared" si="2"/>
        <v>636589</v>
      </c>
    </row>
    <row r="24" spans="2:16" ht="14.25" hidden="1">
      <c r="B24" s="31" t="s">
        <v>45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>
        <f t="shared" si="3"/>
        <v>0</v>
      </c>
      <c r="O24" s="32"/>
      <c r="P24" s="32">
        <f t="shared" si="2"/>
        <v>0</v>
      </c>
    </row>
    <row r="25" spans="2:16" ht="14.25" hidden="1">
      <c r="B25" s="31" t="s">
        <v>47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>
        <f t="shared" si="3"/>
        <v>0</v>
      </c>
      <c r="O25" s="32"/>
      <c r="P25" s="32">
        <f t="shared" si="2"/>
        <v>0</v>
      </c>
    </row>
    <row r="26" spans="2:16" ht="14.25">
      <c r="B26" s="31" t="s">
        <v>49</v>
      </c>
      <c r="C26" s="32">
        <v>1134000</v>
      </c>
      <c r="D26" s="32">
        <v>0</v>
      </c>
      <c r="E26" s="32">
        <v>0</v>
      </c>
      <c r="F26" s="32">
        <v>0</v>
      </c>
      <c r="G26" s="32">
        <v>0</v>
      </c>
      <c r="H26" s="32">
        <v>320000</v>
      </c>
      <c r="I26" s="32">
        <v>237600</v>
      </c>
      <c r="J26" s="32">
        <v>30000</v>
      </c>
      <c r="K26" s="32">
        <v>108400</v>
      </c>
      <c r="L26" s="32">
        <v>0</v>
      </c>
      <c r="M26" s="32">
        <v>0</v>
      </c>
      <c r="N26" s="32">
        <f t="shared" si="3"/>
        <v>1830000</v>
      </c>
      <c r="O26" s="32"/>
      <c r="P26" s="32">
        <f t="shared" si="2"/>
        <v>1830000</v>
      </c>
    </row>
    <row r="27" spans="2:16" ht="14.25" hidden="1">
      <c r="B27" s="31" t="s">
        <v>51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>
        <f t="shared" si="3"/>
        <v>0</v>
      </c>
      <c r="O27" s="32"/>
      <c r="P27" s="32">
        <f t="shared" si="2"/>
        <v>0</v>
      </c>
    </row>
    <row r="28" spans="2:16" ht="14.25" hidden="1">
      <c r="B28" s="31" t="s">
        <v>53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>
        <f t="shared" si="3"/>
        <v>0</v>
      </c>
      <c r="O28" s="32"/>
      <c r="P28" s="32">
        <f t="shared" si="2"/>
        <v>0</v>
      </c>
    </row>
    <row r="29" spans="2:16" ht="14.25" hidden="1">
      <c r="B29" s="31" t="s">
        <v>55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>
        <f t="shared" si="3"/>
        <v>0</v>
      </c>
      <c r="O29" s="32"/>
      <c r="P29" s="32">
        <f t="shared" si="2"/>
        <v>0</v>
      </c>
    </row>
    <row r="30" spans="2:16" ht="14.25" hidden="1">
      <c r="B30" s="31" t="s">
        <v>57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>
        <f t="shared" si="3"/>
        <v>0</v>
      </c>
      <c r="O30" s="32"/>
      <c r="P30" s="32">
        <f t="shared" si="2"/>
        <v>0</v>
      </c>
    </row>
    <row r="31" spans="2:16" ht="14.25" hidden="1">
      <c r="B31" s="31" t="s">
        <v>59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>
        <f t="shared" si="3"/>
        <v>0</v>
      </c>
      <c r="O31" s="32"/>
      <c r="P31" s="32">
        <f t="shared" si="2"/>
        <v>0</v>
      </c>
    </row>
    <row r="32" spans="2:16" ht="14.25" hidden="1">
      <c r="B32" s="31" t="s">
        <v>61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>
        <f t="shared" si="3"/>
        <v>0</v>
      </c>
      <c r="O32" s="32"/>
      <c r="P32" s="32">
        <f t="shared" si="2"/>
        <v>0</v>
      </c>
    </row>
    <row r="33" spans="2:16" ht="14.25" hidden="1">
      <c r="B33" s="31" t="s">
        <v>63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>
        <f t="shared" si="3"/>
        <v>0</v>
      </c>
      <c r="O33" s="32"/>
      <c r="P33" s="32">
        <f t="shared" si="2"/>
        <v>0</v>
      </c>
    </row>
    <row r="34" spans="2:16" ht="14.25" hidden="1">
      <c r="B34" s="31" t="s">
        <v>64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>
        <f t="shared" si="3"/>
        <v>0</v>
      </c>
      <c r="O34" s="32"/>
      <c r="P34" s="32">
        <f t="shared" si="2"/>
        <v>0</v>
      </c>
    </row>
    <row r="35" spans="2:16" ht="14.25" hidden="1">
      <c r="B35" s="31" t="s">
        <v>191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>
        <f t="shared" si="3"/>
        <v>0</v>
      </c>
      <c r="O35" s="32"/>
      <c r="P35" s="32"/>
    </row>
    <row r="36" spans="2:16" ht="14.25">
      <c r="B36" s="31" t="s">
        <v>194</v>
      </c>
      <c r="C36" s="32">
        <v>0</v>
      </c>
      <c r="D36" s="32">
        <v>5118395</v>
      </c>
      <c r="E36" s="32">
        <v>-419453</v>
      </c>
      <c r="F36" s="32">
        <v>529431</v>
      </c>
      <c r="G36" s="32">
        <v>560026</v>
      </c>
      <c r="H36" s="32">
        <v>1122702</v>
      </c>
      <c r="I36" s="32">
        <v>311847</v>
      </c>
      <c r="J36" s="32">
        <v>1168320</v>
      </c>
      <c r="K36" s="32">
        <v>195073</v>
      </c>
      <c r="L36" s="32">
        <v>3485390</v>
      </c>
      <c r="M36" s="32">
        <v>-19329</v>
      </c>
      <c r="N36" s="34">
        <f t="shared" si="3"/>
        <v>12052402</v>
      </c>
      <c r="O36" s="32"/>
      <c r="P36" s="32">
        <f t="shared" si="2"/>
        <v>12052402</v>
      </c>
    </row>
    <row r="37" spans="2:16" ht="14.25">
      <c r="B37" s="27" t="s">
        <v>65</v>
      </c>
      <c r="C37" s="28">
        <f>+C38 +C43</f>
        <v>48225893</v>
      </c>
      <c r="D37" s="28">
        <f t="shared" ref="D37:M37" si="4">+D38 +D43</f>
        <v>243295839</v>
      </c>
      <c r="E37" s="28">
        <f t="shared" si="4"/>
        <v>25364316</v>
      </c>
      <c r="F37" s="28">
        <f t="shared" si="4"/>
        <v>5943100</v>
      </c>
      <c r="G37" s="28">
        <f t="shared" si="4"/>
        <v>8085416</v>
      </c>
      <c r="H37" s="28">
        <f t="shared" si="4"/>
        <v>15540770</v>
      </c>
      <c r="I37" s="28">
        <f t="shared" ref="I37" si="5">+I38 +I43</f>
        <v>8602274</v>
      </c>
      <c r="J37" s="28">
        <f t="shared" si="4"/>
        <v>35666085</v>
      </c>
      <c r="K37" s="28">
        <f t="shared" si="4"/>
        <v>27891785</v>
      </c>
      <c r="L37" s="28">
        <f t="shared" si="4"/>
        <v>74418460</v>
      </c>
      <c r="M37" s="28">
        <f t="shared" si="4"/>
        <v>591531</v>
      </c>
      <c r="N37" s="28">
        <f t="shared" si="3"/>
        <v>493625469</v>
      </c>
      <c r="O37" s="28">
        <f>+O38 +O43</f>
        <v>0</v>
      </c>
      <c r="P37" s="28">
        <f t="shared" si="2"/>
        <v>493625469</v>
      </c>
    </row>
    <row r="38" spans="2:16" ht="14.25">
      <c r="B38" s="27" t="s">
        <v>67</v>
      </c>
      <c r="C38" s="28">
        <f t="shared" ref="C38:M38" si="6">+C39+C40+C41+C42</f>
        <v>3000000</v>
      </c>
      <c r="D38" s="28">
        <f t="shared" si="6"/>
        <v>127685846</v>
      </c>
      <c r="E38" s="28">
        <f t="shared" si="6"/>
        <v>20272375</v>
      </c>
      <c r="F38" s="28">
        <f t="shared" si="6"/>
        <v>4689884</v>
      </c>
      <c r="G38" s="28">
        <f t="shared" si="6"/>
        <v>0</v>
      </c>
      <c r="H38" s="28">
        <f t="shared" si="6"/>
        <v>0</v>
      </c>
      <c r="I38" s="28">
        <f t="shared" ref="I38" si="7">+I39+I40+I41+I42</f>
        <v>0</v>
      </c>
      <c r="J38" s="28">
        <f t="shared" si="6"/>
        <v>28568474</v>
      </c>
      <c r="K38" s="28">
        <f t="shared" si="6"/>
        <v>22388206</v>
      </c>
      <c r="L38" s="28">
        <f t="shared" si="6"/>
        <v>68854885</v>
      </c>
      <c r="M38" s="28">
        <f t="shared" si="6"/>
        <v>0</v>
      </c>
      <c r="N38" s="28">
        <f t="shared" si="3"/>
        <v>275459670</v>
      </c>
      <c r="O38" s="28">
        <f>+O39+O40+O41+O42</f>
        <v>0</v>
      </c>
      <c r="P38" s="28">
        <f t="shared" si="2"/>
        <v>275459670</v>
      </c>
    </row>
    <row r="39" spans="2:16" ht="14.25">
      <c r="B39" s="29" t="s">
        <v>69</v>
      </c>
      <c r="C39" s="30"/>
      <c r="D39" s="30"/>
      <c r="E39" s="30"/>
      <c r="F39" s="30"/>
      <c r="G39" s="30"/>
      <c r="H39" s="30"/>
      <c r="I39" s="30"/>
      <c r="J39" s="30"/>
      <c r="K39" s="30"/>
      <c r="L39" s="30">
        <v>57299000</v>
      </c>
      <c r="M39" s="30"/>
      <c r="N39" s="30">
        <f t="shared" si="3"/>
        <v>57299000</v>
      </c>
      <c r="O39" s="30"/>
      <c r="P39" s="30">
        <f t="shared" si="2"/>
        <v>57299000</v>
      </c>
    </row>
    <row r="40" spans="2:16" ht="14.25">
      <c r="B40" s="31" t="s">
        <v>71</v>
      </c>
      <c r="C40" s="32">
        <v>0</v>
      </c>
      <c r="D40" s="32">
        <v>127685846</v>
      </c>
      <c r="E40" s="32">
        <v>20272375</v>
      </c>
      <c r="F40" s="32">
        <v>4689884</v>
      </c>
      <c r="G40" s="32">
        <v>0</v>
      </c>
      <c r="H40" s="32">
        <v>0</v>
      </c>
      <c r="I40" s="32">
        <v>0</v>
      </c>
      <c r="J40" s="32">
        <v>28568474</v>
      </c>
      <c r="K40" s="32">
        <v>22388206</v>
      </c>
      <c r="L40" s="32">
        <v>11555885</v>
      </c>
      <c r="M40" s="32">
        <v>0</v>
      </c>
      <c r="N40" s="32">
        <f t="shared" si="3"/>
        <v>215160670</v>
      </c>
      <c r="O40" s="32"/>
      <c r="P40" s="32">
        <f t="shared" si="2"/>
        <v>215160670</v>
      </c>
    </row>
    <row r="41" spans="2:16" ht="14.25">
      <c r="B41" s="31" t="s">
        <v>73</v>
      </c>
      <c r="C41" s="32">
        <v>3000000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f t="shared" si="3"/>
        <v>3000000</v>
      </c>
      <c r="O41" s="32"/>
      <c r="P41" s="32">
        <f t="shared" si="2"/>
        <v>3000000</v>
      </c>
    </row>
    <row r="42" spans="2:16" ht="14.25" hidden="1">
      <c r="B42" s="33" t="s">
        <v>75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>
        <f t="shared" si="3"/>
        <v>0</v>
      </c>
      <c r="O42" s="34"/>
      <c r="P42" s="34">
        <f t="shared" si="2"/>
        <v>0</v>
      </c>
    </row>
    <row r="43" spans="2:16" ht="14.25">
      <c r="B43" s="27" t="s">
        <v>77</v>
      </c>
      <c r="C43" s="28">
        <f t="shared" ref="C43:M43" si="8">+C44+C45+C46+C47+C48+C49+C50+C51+C52+C53+C54+C55+C56+C57+C58+C59+C60+C61+C62+C63+C64+C65+C66</f>
        <v>45225893</v>
      </c>
      <c r="D43" s="28">
        <f t="shared" si="8"/>
        <v>115609993</v>
      </c>
      <c r="E43" s="28">
        <f t="shared" si="8"/>
        <v>5091941</v>
      </c>
      <c r="F43" s="28">
        <f t="shared" si="8"/>
        <v>1253216</v>
      </c>
      <c r="G43" s="28">
        <f t="shared" si="8"/>
        <v>8085416</v>
      </c>
      <c r="H43" s="28">
        <f t="shared" si="8"/>
        <v>15540770</v>
      </c>
      <c r="I43" s="28">
        <f t="shared" ref="I43" si="9">+I44+I45+I46+I47+I48+I49+I50+I51+I52+I53+I54+I55+I56+I57+I58+I59+I60+I61+I62+I63+I64+I65+I66</f>
        <v>8602274</v>
      </c>
      <c r="J43" s="28">
        <f t="shared" si="8"/>
        <v>7097611</v>
      </c>
      <c r="K43" s="28">
        <f t="shared" si="8"/>
        <v>5503579</v>
      </c>
      <c r="L43" s="28">
        <f t="shared" si="8"/>
        <v>5563575</v>
      </c>
      <c r="M43" s="28">
        <f t="shared" si="8"/>
        <v>591531</v>
      </c>
      <c r="N43" s="28">
        <f t="shared" si="3"/>
        <v>218165799</v>
      </c>
      <c r="O43" s="28">
        <f>+O44+O45+O46+O47+O48+O49+O50+O51+O52+O53+O54+O55+O56+O57+O58+O59+O60+O61+O62+O63+O64+O65+O66</f>
        <v>0</v>
      </c>
      <c r="P43" s="28">
        <f t="shared" si="2"/>
        <v>218165799</v>
      </c>
    </row>
    <row r="44" spans="2:16" ht="14.25">
      <c r="B44" s="29" t="s">
        <v>69</v>
      </c>
      <c r="C44" s="30">
        <v>0</v>
      </c>
      <c r="D44" s="30">
        <v>100500000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f t="shared" si="3"/>
        <v>100500000</v>
      </c>
      <c r="O44" s="30"/>
      <c r="P44" s="30">
        <f t="shared" si="2"/>
        <v>100500000</v>
      </c>
    </row>
    <row r="45" spans="2:16" ht="14.25">
      <c r="B45" s="31" t="s">
        <v>71</v>
      </c>
      <c r="C45" s="32">
        <v>4088051</v>
      </c>
      <c r="D45" s="32">
        <v>2318678</v>
      </c>
      <c r="E45" s="32">
        <v>0</v>
      </c>
      <c r="F45" s="32">
        <v>0</v>
      </c>
      <c r="G45" s="32">
        <v>0</v>
      </c>
      <c r="H45" s="32">
        <v>6528935</v>
      </c>
      <c r="I45" s="32">
        <v>4882966</v>
      </c>
      <c r="J45" s="32">
        <v>4101993</v>
      </c>
      <c r="K45" s="32">
        <v>0</v>
      </c>
      <c r="L45" s="32">
        <v>381604</v>
      </c>
      <c r="M45" s="32">
        <v>0</v>
      </c>
      <c r="N45" s="32">
        <f t="shared" si="3"/>
        <v>22302227</v>
      </c>
      <c r="O45" s="32"/>
      <c r="P45" s="32">
        <f t="shared" si="2"/>
        <v>22302227</v>
      </c>
    </row>
    <row r="46" spans="2:16" ht="14.25">
      <c r="B46" s="31" t="s">
        <v>81</v>
      </c>
      <c r="C46" s="32">
        <v>0</v>
      </c>
      <c r="D46" s="32">
        <v>5378931</v>
      </c>
      <c r="E46" s="32">
        <v>138978</v>
      </c>
      <c r="F46" s="32">
        <v>69387</v>
      </c>
      <c r="G46" s="32">
        <v>0</v>
      </c>
      <c r="H46" s="32">
        <v>108352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f t="shared" si="3"/>
        <v>5695648</v>
      </c>
      <c r="O46" s="32"/>
      <c r="P46" s="32">
        <f t="shared" si="2"/>
        <v>5695648</v>
      </c>
    </row>
    <row r="47" spans="2:16" ht="14.25" hidden="1">
      <c r="B47" s="31" t="s">
        <v>83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>
        <f t="shared" si="3"/>
        <v>0</v>
      </c>
      <c r="O47" s="32"/>
      <c r="P47" s="32">
        <f t="shared" si="2"/>
        <v>0</v>
      </c>
    </row>
    <row r="48" spans="2:16" ht="14.25">
      <c r="B48" s="31" t="s">
        <v>85</v>
      </c>
      <c r="C48" s="32">
        <v>0</v>
      </c>
      <c r="D48" s="32">
        <v>3734383</v>
      </c>
      <c r="E48" s="32">
        <v>1</v>
      </c>
      <c r="F48" s="32">
        <v>1</v>
      </c>
      <c r="G48" s="32">
        <v>0</v>
      </c>
      <c r="H48" s="32">
        <v>2</v>
      </c>
      <c r="I48" s="32">
        <v>1</v>
      </c>
      <c r="J48" s="32">
        <v>1030183</v>
      </c>
      <c r="K48" s="32">
        <v>585200</v>
      </c>
      <c r="L48" s="32">
        <v>2015096</v>
      </c>
      <c r="M48" s="32">
        <v>1</v>
      </c>
      <c r="N48" s="32">
        <f t="shared" si="3"/>
        <v>7364868</v>
      </c>
      <c r="O48" s="32"/>
      <c r="P48" s="32">
        <f t="shared" si="2"/>
        <v>7364868</v>
      </c>
    </row>
    <row r="49" spans="2:16" ht="14.25">
      <c r="B49" s="31" t="s">
        <v>87</v>
      </c>
      <c r="C49" s="32">
        <v>561492</v>
      </c>
      <c r="D49" s="32">
        <v>1182652</v>
      </c>
      <c r="E49" s="32">
        <v>1150962</v>
      </c>
      <c r="F49" s="32">
        <v>407388</v>
      </c>
      <c r="G49" s="32">
        <v>297616</v>
      </c>
      <c r="H49" s="32">
        <v>1962881</v>
      </c>
      <c r="I49" s="32">
        <v>297307</v>
      </c>
      <c r="J49" s="32">
        <v>265435</v>
      </c>
      <c r="K49" s="32">
        <v>211379</v>
      </c>
      <c r="L49" s="32">
        <v>3020875</v>
      </c>
      <c r="M49" s="32">
        <v>91530</v>
      </c>
      <c r="N49" s="32">
        <f t="shared" si="3"/>
        <v>9449517</v>
      </c>
      <c r="O49" s="32"/>
      <c r="P49" s="32">
        <f t="shared" si="2"/>
        <v>9449517</v>
      </c>
    </row>
    <row r="50" spans="2:16" ht="14.25" hidden="1">
      <c r="B50" s="31" t="s">
        <v>89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>
        <f t="shared" si="3"/>
        <v>0</v>
      </c>
      <c r="O50" s="32"/>
      <c r="P50" s="32">
        <f t="shared" si="2"/>
        <v>0</v>
      </c>
    </row>
    <row r="51" spans="2:16" ht="14.25" hidden="1">
      <c r="B51" s="31" t="s">
        <v>91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>
        <f t="shared" si="3"/>
        <v>0</v>
      </c>
      <c r="O51" s="32"/>
      <c r="P51" s="32">
        <f t="shared" si="2"/>
        <v>0</v>
      </c>
    </row>
    <row r="52" spans="2:16" ht="14.25">
      <c r="B52" s="31" t="s">
        <v>93</v>
      </c>
      <c r="C52" s="32">
        <v>19800</v>
      </c>
      <c r="D52" s="32">
        <v>0</v>
      </c>
      <c r="E52" s="32">
        <v>0</v>
      </c>
      <c r="F52" s="32">
        <v>76440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f t="shared" si="3"/>
        <v>96240</v>
      </c>
      <c r="O52" s="32"/>
      <c r="P52" s="32">
        <f t="shared" si="2"/>
        <v>96240</v>
      </c>
    </row>
    <row r="53" spans="2:16" ht="14.25" hidden="1">
      <c r="B53" s="31" t="s">
        <v>95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>
        <f t="shared" si="3"/>
        <v>0</v>
      </c>
      <c r="O53" s="32"/>
      <c r="P53" s="32">
        <f t="shared" si="2"/>
        <v>0</v>
      </c>
    </row>
    <row r="54" spans="2:16" ht="14.25" hidden="1">
      <c r="B54" s="31" t="s">
        <v>97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>
        <f t="shared" si="3"/>
        <v>0</v>
      </c>
      <c r="O54" s="32"/>
      <c r="P54" s="32">
        <f t="shared" si="2"/>
        <v>0</v>
      </c>
    </row>
    <row r="55" spans="2:16" ht="14.25">
      <c r="B55" s="31" t="s">
        <v>75</v>
      </c>
      <c r="C55" s="32">
        <v>200000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>
        <f t="shared" si="3"/>
        <v>200000</v>
      </c>
      <c r="O55" s="32"/>
      <c r="P55" s="32">
        <f t="shared" si="2"/>
        <v>200000</v>
      </c>
    </row>
    <row r="56" spans="2:16" ht="14.25" hidden="1">
      <c r="B56" s="31" t="s">
        <v>102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>
        <f t="shared" si="3"/>
        <v>0</v>
      </c>
      <c r="O56" s="32"/>
      <c r="P56" s="32">
        <f t="shared" si="2"/>
        <v>0</v>
      </c>
    </row>
    <row r="57" spans="2:16" ht="14.25" hidden="1">
      <c r="B57" s="31" t="s">
        <v>104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>
        <f t="shared" si="3"/>
        <v>0</v>
      </c>
      <c r="O57" s="32"/>
      <c r="P57" s="32">
        <f t="shared" si="2"/>
        <v>0</v>
      </c>
    </row>
    <row r="58" spans="2:16" ht="14.25" hidden="1">
      <c r="B58" s="31" t="s">
        <v>106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>
        <f t="shared" si="3"/>
        <v>0</v>
      </c>
      <c r="O58" s="32"/>
      <c r="P58" s="32">
        <f t="shared" si="2"/>
        <v>0</v>
      </c>
    </row>
    <row r="59" spans="2:16" ht="14.25" hidden="1">
      <c r="B59" s="31" t="s">
        <v>108</v>
      </c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>
        <f t="shared" si="3"/>
        <v>0</v>
      </c>
      <c r="O59" s="32"/>
      <c r="P59" s="32">
        <f t="shared" si="2"/>
        <v>0</v>
      </c>
    </row>
    <row r="60" spans="2:16" ht="14.25" hidden="1">
      <c r="B60" s="31" t="s">
        <v>110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>
        <f t="shared" si="3"/>
        <v>0</v>
      </c>
      <c r="O60" s="32"/>
      <c r="P60" s="32">
        <f t="shared" si="2"/>
        <v>0</v>
      </c>
    </row>
    <row r="61" spans="2:16" ht="14.25">
      <c r="B61" s="31" t="s">
        <v>112</v>
      </c>
      <c r="C61" s="32">
        <v>540000</v>
      </c>
      <c r="D61" s="32">
        <v>0</v>
      </c>
      <c r="E61" s="32">
        <v>0</v>
      </c>
      <c r="F61" s="32">
        <v>0</v>
      </c>
      <c r="G61" s="32">
        <v>0</v>
      </c>
      <c r="H61" s="32">
        <v>3060000</v>
      </c>
      <c r="I61" s="32">
        <v>952000</v>
      </c>
      <c r="J61" s="32">
        <v>0</v>
      </c>
      <c r="K61" s="32">
        <v>1807000</v>
      </c>
      <c r="L61" s="32">
        <v>0</v>
      </c>
      <c r="M61" s="32">
        <v>0</v>
      </c>
      <c r="N61" s="32">
        <f t="shared" si="3"/>
        <v>6359000</v>
      </c>
      <c r="O61" s="32"/>
      <c r="P61" s="32">
        <f t="shared" si="2"/>
        <v>6359000</v>
      </c>
    </row>
    <row r="62" spans="2:16" ht="14.25">
      <c r="B62" s="31" t="s">
        <v>117</v>
      </c>
      <c r="C62" s="32">
        <v>0</v>
      </c>
      <c r="D62" s="32">
        <v>0</v>
      </c>
      <c r="E62" s="32">
        <v>0</v>
      </c>
      <c r="F62" s="32">
        <v>0</v>
      </c>
      <c r="G62" s="32">
        <v>0</v>
      </c>
      <c r="H62" s="32">
        <v>66000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f t="shared" si="3"/>
        <v>66000</v>
      </c>
      <c r="O62" s="32"/>
      <c r="P62" s="32">
        <f t="shared" si="2"/>
        <v>66000</v>
      </c>
    </row>
    <row r="63" spans="2:16" ht="14.25" hidden="1">
      <c r="B63" s="31" t="s">
        <v>118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>
        <f t="shared" si="3"/>
        <v>0</v>
      </c>
      <c r="O63" s="32"/>
      <c r="P63" s="32">
        <f t="shared" si="2"/>
        <v>0</v>
      </c>
    </row>
    <row r="64" spans="2:16" ht="14.25">
      <c r="B64" s="31" t="s">
        <v>119</v>
      </c>
      <c r="C64" s="32">
        <v>0</v>
      </c>
      <c r="D64" s="32">
        <v>2495349</v>
      </c>
      <c r="E64" s="32">
        <v>3802000</v>
      </c>
      <c r="F64" s="32">
        <v>700000</v>
      </c>
      <c r="G64" s="32">
        <v>7787800</v>
      </c>
      <c r="H64" s="32">
        <v>3814600</v>
      </c>
      <c r="I64" s="32">
        <v>2470000</v>
      </c>
      <c r="J64" s="32">
        <v>1200000</v>
      </c>
      <c r="K64" s="32">
        <v>2900000</v>
      </c>
      <c r="L64" s="32">
        <v>146000</v>
      </c>
      <c r="M64" s="32">
        <v>500000</v>
      </c>
      <c r="N64" s="32">
        <f t="shared" si="3"/>
        <v>25815749</v>
      </c>
      <c r="O64" s="32"/>
      <c r="P64" s="32">
        <f t="shared" si="2"/>
        <v>25815749</v>
      </c>
    </row>
    <row r="65" spans="2:16" ht="14.25">
      <c r="B65" s="31" t="s">
        <v>132</v>
      </c>
      <c r="C65" s="32">
        <v>0</v>
      </c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500000</v>
      </c>
      <c r="K65" s="32">
        <v>0</v>
      </c>
      <c r="L65" s="32">
        <v>0</v>
      </c>
      <c r="M65" s="32">
        <v>0</v>
      </c>
      <c r="N65" s="32">
        <f t="shared" si="3"/>
        <v>500000</v>
      </c>
      <c r="O65" s="32"/>
      <c r="P65" s="32">
        <f t="shared" si="2"/>
        <v>500000</v>
      </c>
    </row>
    <row r="66" spans="2:16" ht="14.25">
      <c r="B66" s="31" t="s">
        <v>133</v>
      </c>
      <c r="C66" s="32">
        <v>39816550</v>
      </c>
      <c r="D66" s="32">
        <v>0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4">
        <f t="shared" si="3"/>
        <v>39816550</v>
      </c>
      <c r="O66" s="32"/>
      <c r="P66" s="32">
        <f t="shared" si="2"/>
        <v>39816550</v>
      </c>
    </row>
    <row r="67" spans="2:16" ht="14.25">
      <c r="B67" s="27" t="s">
        <v>140</v>
      </c>
      <c r="C67" s="28">
        <f t="shared" ref="C67:M67" si="10">+C9 +C37</f>
        <v>95408337</v>
      </c>
      <c r="D67" s="28">
        <f t="shared" si="10"/>
        <v>257119939</v>
      </c>
      <c r="E67" s="28">
        <f t="shared" si="10"/>
        <v>32361221</v>
      </c>
      <c r="F67" s="28">
        <f t="shared" si="10"/>
        <v>12017063</v>
      </c>
      <c r="G67" s="28">
        <f t="shared" si="10"/>
        <v>13904256</v>
      </c>
      <c r="H67" s="28">
        <f t="shared" si="10"/>
        <v>24175285</v>
      </c>
      <c r="I67" s="28">
        <f t="shared" ref="I67" si="11">+I9 +I37</f>
        <v>13858158</v>
      </c>
      <c r="J67" s="28">
        <f t="shared" si="10"/>
        <v>44134858</v>
      </c>
      <c r="K67" s="28">
        <f t="shared" si="10"/>
        <v>33992438</v>
      </c>
      <c r="L67" s="28">
        <f t="shared" si="10"/>
        <v>89448019</v>
      </c>
      <c r="M67" s="28">
        <f t="shared" si="10"/>
        <v>1703489</v>
      </c>
      <c r="N67" s="28">
        <f t="shared" si="3"/>
        <v>618123063</v>
      </c>
      <c r="O67" s="28">
        <f>+O9 +O37</f>
        <v>0</v>
      </c>
      <c r="P67" s="28">
        <f t="shared" si="2"/>
        <v>618123063</v>
      </c>
    </row>
    <row r="68" spans="2:16" ht="14.25">
      <c r="B68" s="7" t="s">
        <v>189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8">
        <f t="shared" si="3"/>
        <v>0</v>
      </c>
      <c r="O68" s="26"/>
      <c r="P68" s="26"/>
    </row>
    <row r="69" spans="2:16" ht="14.25">
      <c r="B69" s="27" t="s">
        <v>9</v>
      </c>
      <c r="C69" s="28">
        <f t="shared" ref="C69:M69" si="12">+C70+C71+C72+C73+C74+C75+C76+C77+C78+C79+C80+C81+C82+C83+C84+C85+C86+C87+C88+C89+C90+C91+C92+C93</f>
        <v>17869639</v>
      </c>
      <c r="D69" s="28">
        <f t="shared" si="12"/>
        <v>12638410</v>
      </c>
      <c r="E69" s="28">
        <f t="shared" si="12"/>
        <v>1529984</v>
      </c>
      <c r="F69" s="28">
        <f t="shared" si="12"/>
        <v>1670094</v>
      </c>
      <c r="G69" s="28">
        <f t="shared" si="12"/>
        <v>1469197</v>
      </c>
      <c r="H69" s="28">
        <f t="shared" si="12"/>
        <v>1318539</v>
      </c>
      <c r="I69" s="28">
        <f t="shared" ref="I69" si="13">+I70+I71+I72+I73+I74+I75+I76+I77+I78+I79+I80+I81+I82+I83+I84+I85+I86+I87+I88+I89+I90+I91+I92+I93</f>
        <v>1216605</v>
      </c>
      <c r="J69" s="28">
        <f t="shared" si="12"/>
        <v>1689768</v>
      </c>
      <c r="K69" s="28">
        <f t="shared" si="12"/>
        <v>1298903</v>
      </c>
      <c r="L69" s="28">
        <f t="shared" si="12"/>
        <v>2908359</v>
      </c>
      <c r="M69" s="28">
        <f t="shared" si="12"/>
        <v>768200</v>
      </c>
      <c r="N69" s="28">
        <f t="shared" si="3"/>
        <v>44377698</v>
      </c>
      <c r="O69" s="28">
        <f>+O70+O71+O72+O73+O74+O75+O76+O77+O78+O79+O80+O81+O82+O83+O84+O85+O86+O87+O88+O89+O90+O91+O92+O93</f>
        <v>0</v>
      </c>
      <c r="P69" s="28">
        <f t="shared" si="2"/>
        <v>44377698</v>
      </c>
    </row>
    <row r="70" spans="2:16" ht="14.25" hidden="1">
      <c r="B70" s="29" t="s">
        <v>11</v>
      </c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>
        <f t="shared" si="3"/>
        <v>0</v>
      </c>
      <c r="O70" s="30"/>
      <c r="P70" s="30">
        <f t="shared" si="2"/>
        <v>0</v>
      </c>
    </row>
    <row r="71" spans="2:16" ht="14.25" hidden="1">
      <c r="B71" s="31" t="s">
        <v>13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>
        <f t="shared" si="3"/>
        <v>0</v>
      </c>
      <c r="O71" s="32"/>
      <c r="P71" s="32">
        <f t="shared" si="2"/>
        <v>0</v>
      </c>
    </row>
    <row r="72" spans="2:16" ht="14.25">
      <c r="B72" s="31" t="s">
        <v>15</v>
      </c>
      <c r="C72" s="32">
        <v>0</v>
      </c>
      <c r="D72" s="32">
        <v>2065</v>
      </c>
      <c r="E72" s="32">
        <v>3978</v>
      </c>
      <c r="F72" s="32">
        <v>0</v>
      </c>
      <c r="G72" s="32">
        <v>0</v>
      </c>
      <c r="H72" s="32">
        <v>0</v>
      </c>
      <c r="I72" s="32">
        <v>75537</v>
      </c>
      <c r="J72" s="32">
        <v>0</v>
      </c>
      <c r="K72" s="32">
        <v>1217</v>
      </c>
      <c r="L72" s="32">
        <v>13334</v>
      </c>
      <c r="M72" s="32">
        <v>0</v>
      </c>
      <c r="N72" s="32">
        <f t="shared" si="3"/>
        <v>96131</v>
      </c>
      <c r="O72" s="32"/>
      <c r="P72" s="32">
        <f t="shared" si="2"/>
        <v>96131</v>
      </c>
    </row>
    <row r="73" spans="2:16" ht="14.25" hidden="1">
      <c r="B73" s="31" t="s">
        <v>17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>
        <f t="shared" si="3"/>
        <v>0</v>
      </c>
      <c r="O73" s="32"/>
      <c r="P73" s="32">
        <f t="shared" si="2"/>
        <v>0</v>
      </c>
    </row>
    <row r="74" spans="2:16" ht="14.25" hidden="1">
      <c r="B74" s="31" t="s">
        <v>18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>
        <f t="shared" ref="N74:N119" si="14">+C74+D74+E74+F74+G74+H74+I74+J74+K74+L74+M74</f>
        <v>0</v>
      </c>
      <c r="O74" s="32"/>
      <c r="P74" s="32">
        <f t="shared" ref="P74:P119" si="15">N74-O74</f>
        <v>0</v>
      </c>
    </row>
    <row r="75" spans="2:16" ht="14.25">
      <c r="B75" s="31" t="s">
        <v>20</v>
      </c>
      <c r="C75" s="32"/>
      <c r="D75" s="32">
        <v>9984000</v>
      </c>
      <c r="E75" s="32"/>
      <c r="F75" s="32"/>
      <c r="G75" s="32"/>
      <c r="H75" s="32"/>
      <c r="I75" s="32"/>
      <c r="J75" s="32"/>
      <c r="K75" s="32"/>
      <c r="L75" s="32"/>
      <c r="M75" s="32"/>
      <c r="N75" s="32">
        <f t="shared" si="14"/>
        <v>9984000</v>
      </c>
      <c r="O75" s="32"/>
      <c r="P75" s="32">
        <f t="shared" si="15"/>
        <v>9984000</v>
      </c>
    </row>
    <row r="76" spans="2:16" ht="14.25" hidden="1">
      <c r="B76" s="31" t="s">
        <v>28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>
        <f t="shared" si="14"/>
        <v>0</v>
      </c>
      <c r="O76" s="32"/>
      <c r="P76" s="32">
        <f t="shared" si="15"/>
        <v>0</v>
      </c>
    </row>
    <row r="77" spans="2:16" ht="14.25" hidden="1">
      <c r="B77" s="31" t="s">
        <v>30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>
        <f t="shared" si="14"/>
        <v>0</v>
      </c>
      <c r="O77" s="32"/>
      <c r="P77" s="32">
        <f t="shared" si="15"/>
        <v>0</v>
      </c>
    </row>
    <row r="78" spans="2:16" ht="14.25" hidden="1">
      <c r="B78" s="31" t="s">
        <v>32</v>
      </c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>
        <f t="shared" si="14"/>
        <v>0</v>
      </c>
      <c r="O78" s="32"/>
      <c r="P78" s="32">
        <f t="shared" si="15"/>
        <v>0</v>
      </c>
    </row>
    <row r="79" spans="2:16" ht="14.25" hidden="1">
      <c r="B79" s="31" t="s">
        <v>34</v>
      </c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>
        <f t="shared" si="14"/>
        <v>0</v>
      </c>
      <c r="O79" s="32"/>
      <c r="P79" s="32">
        <f t="shared" si="15"/>
        <v>0</v>
      </c>
    </row>
    <row r="80" spans="2:16" ht="14.25" hidden="1">
      <c r="B80" s="31" t="s">
        <v>36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>
        <f t="shared" si="14"/>
        <v>0</v>
      </c>
      <c r="O80" s="32"/>
      <c r="P80" s="32">
        <f t="shared" si="15"/>
        <v>0</v>
      </c>
    </row>
    <row r="81" spans="2:16" ht="14.25" hidden="1">
      <c r="B81" s="31" t="s">
        <v>38</v>
      </c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>
        <f t="shared" si="14"/>
        <v>0</v>
      </c>
      <c r="O81" s="32"/>
      <c r="P81" s="32">
        <f t="shared" si="15"/>
        <v>0</v>
      </c>
    </row>
    <row r="82" spans="2:16" ht="14.25">
      <c r="B82" s="31" t="s">
        <v>40</v>
      </c>
      <c r="C82" s="32">
        <v>2218116</v>
      </c>
      <c r="D82" s="32">
        <v>0</v>
      </c>
      <c r="E82" s="32">
        <v>0</v>
      </c>
      <c r="F82" s="32">
        <v>0</v>
      </c>
      <c r="G82" s="32">
        <v>0</v>
      </c>
      <c r="H82" s="32">
        <v>0</v>
      </c>
      <c r="I82" s="32">
        <v>9499</v>
      </c>
      <c r="J82" s="32">
        <v>0</v>
      </c>
      <c r="K82" s="32">
        <v>0</v>
      </c>
      <c r="L82" s="32">
        <v>12557</v>
      </c>
      <c r="M82" s="32">
        <v>0</v>
      </c>
      <c r="N82" s="32">
        <f t="shared" si="14"/>
        <v>2240172</v>
      </c>
      <c r="O82" s="32"/>
      <c r="P82" s="32">
        <f t="shared" si="15"/>
        <v>2240172</v>
      </c>
    </row>
    <row r="83" spans="2:16" ht="14.25">
      <c r="B83" s="31" t="s">
        <v>42</v>
      </c>
      <c r="C83" s="32">
        <v>38672</v>
      </c>
      <c r="D83" s="32">
        <v>0</v>
      </c>
      <c r="E83" s="32">
        <v>0</v>
      </c>
      <c r="F83" s="32">
        <v>0</v>
      </c>
      <c r="G83" s="32">
        <v>0</v>
      </c>
      <c r="H83" s="32">
        <v>0</v>
      </c>
      <c r="I83" s="32">
        <v>2880</v>
      </c>
      <c r="J83" s="32">
        <v>0</v>
      </c>
      <c r="K83" s="32">
        <v>0</v>
      </c>
      <c r="L83" s="32">
        <v>0</v>
      </c>
      <c r="M83" s="32">
        <v>0</v>
      </c>
      <c r="N83" s="32">
        <f t="shared" si="14"/>
        <v>41552</v>
      </c>
      <c r="O83" s="32"/>
      <c r="P83" s="32">
        <f t="shared" si="15"/>
        <v>41552</v>
      </c>
    </row>
    <row r="84" spans="2:16" ht="14.25">
      <c r="B84" s="31" t="s">
        <v>44</v>
      </c>
      <c r="C84" s="32">
        <v>2803049</v>
      </c>
      <c r="D84" s="32">
        <v>0</v>
      </c>
      <c r="E84" s="32">
        <v>0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32">
        <v>0</v>
      </c>
      <c r="L84" s="32">
        <v>0</v>
      </c>
      <c r="M84" s="32">
        <v>0</v>
      </c>
      <c r="N84" s="32">
        <f t="shared" si="14"/>
        <v>2803049</v>
      </c>
      <c r="O84" s="32"/>
      <c r="P84" s="32">
        <f t="shared" si="15"/>
        <v>2803049</v>
      </c>
    </row>
    <row r="85" spans="2:16" ht="14.25" hidden="1">
      <c r="B85" s="31" t="s">
        <v>46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>
        <f t="shared" si="14"/>
        <v>0</v>
      </c>
      <c r="O85" s="32"/>
      <c r="P85" s="32">
        <f t="shared" si="15"/>
        <v>0</v>
      </c>
    </row>
    <row r="86" spans="2:16" ht="14.25">
      <c r="B86" s="31" t="s">
        <v>48</v>
      </c>
      <c r="C86" s="32">
        <v>0</v>
      </c>
      <c r="D86" s="32">
        <v>0</v>
      </c>
      <c r="E86" s="32">
        <v>0</v>
      </c>
      <c r="F86" s="32">
        <v>0</v>
      </c>
      <c r="G86" s="32">
        <v>0</v>
      </c>
      <c r="H86" s="32">
        <v>0</v>
      </c>
      <c r="I86" s="32">
        <v>75142</v>
      </c>
      <c r="J86" s="32">
        <v>0</v>
      </c>
      <c r="K86" s="32">
        <v>0</v>
      </c>
      <c r="L86" s="32">
        <v>0</v>
      </c>
      <c r="M86" s="32">
        <v>0</v>
      </c>
      <c r="N86" s="32">
        <f t="shared" si="14"/>
        <v>75142</v>
      </c>
      <c r="O86" s="32"/>
      <c r="P86" s="32">
        <f t="shared" si="15"/>
        <v>75142</v>
      </c>
    </row>
    <row r="87" spans="2:16" ht="14.25" hidden="1">
      <c r="B87" s="31" t="s">
        <v>50</v>
      </c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>
        <f t="shared" si="14"/>
        <v>0</v>
      </c>
      <c r="O87" s="32"/>
      <c r="P87" s="32">
        <f t="shared" si="15"/>
        <v>0</v>
      </c>
    </row>
    <row r="88" spans="2:16" ht="14.25" hidden="1">
      <c r="B88" s="31" t="s">
        <v>52</v>
      </c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>
        <f t="shared" si="14"/>
        <v>0</v>
      </c>
      <c r="O88" s="32"/>
      <c r="P88" s="32">
        <f t="shared" si="15"/>
        <v>0</v>
      </c>
    </row>
    <row r="89" spans="2:16" ht="14.25" hidden="1">
      <c r="B89" s="31" t="s">
        <v>54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>
        <f t="shared" si="14"/>
        <v>0</v>
      </c>
      <c r="O89" s="32"/>
      <c r="P89" s="32">
        <f t="shared" si="15"/>
        <v>0</v>
      </c>
    </row>
    <row r="90" spans="2:16" ht="14.25">
      <c r="B90" s="31" t="s">
        <v>56</v>
      </c>
      <c r="C90" s="32">
        <v>757400</v>
      </c>
      <c r="D90" s="32">
        <v>2632700</v>
      </c>
      <c r="E90" s="32">
        <v>1469700</v>
      </c>
      <c r="F90" s="32">
        <v>1625200</v>
      </c>
      <c r="G90" s="32">
        <v>1442150</v>
      </c>
      <c r="H90" s="32">
        <v>1210100</v>
      </c>
      <c r="I90" s="32">
        <v>996400</v>
      </c>
      <c r="J90" s="32">
        <v>1595800</v>
      </c>
      <c r="K90" s="32">
        <v>1259200</v>
      </c>
      <c r="L90" s="32">
        <v>2670200</v>
      </c>
      <c r="M90" s="32">
        <v>768200</v>
      </c>
      <c r="N90" s="32">
        <f t="shared" si="14"/>
        <v>16427050</v>
      </c>
      <c r="O90" s="32"/>
      <c r="P90" s="32">
        <f t="shared" si="15"/>
        <v>16427050</v>
      </c>
    </row>
    <row r="91" spans="2:16" ht="14.25" hidden="1">
      <c r="B91" s="31" t="s">
        <v>58</v>
      </c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>
        <f t="shared" si="14"/>
        <v>0</v>
      </c>
      <c r="O91" s="32"/>
      <c r="P91" s="32">
        <f t="shared" si="15"/>
        <v>0</v>
      </c>
    </row>
    <row r="92" spans="2:16" ht="14.25">
      <c r="B92" s="31" t="s">
        <v>60</v>
      </c>
      <c r="C92" s="32">
        <v>12052402</v>
      </c>
      <c r="D92" s="32">
        <v>0</v>
      </c>
      <c r="E92" s="32">
        <v>0</v>
      </c>
      <c r="F92" s="32">
        <v>0</v>
      </c>
      <c r="G92" s="32">
        <v>0</v>
      </c>
      <c r="H92" s="32">
        <v>0</v>
      </c>
      <c r="I92" s="32">
        <v>0</v>
      </c>
      <c r="J92" s="32">
        <v>0</v>
      </c>
      <c r="K92" s="32">
        <v>0</v>
      </c>
      <c r="L92" s="32">
        <v>0</v>
      </c>
      <c r="M92" s="32">
        <v>0</v>
      </c>
      <c r="N92" s="32">
        <f t="shared" si="14"/>
        <v>12052402</v>
      </c>
      <c r="O92" s="32"/>
      <c r="P92" s="32">
        <f t="shared" si="15"/>
        <v>12052402</v>
      </c>
    </row>
    <row r="93" spans="2:16" ht="14.25">
      <c r="B93" s="31" t="s">
        <v>62</v>
      </c>
      <c r="C93" s="32">
        <v>0</v>
      </c>
      <c r="D93" s="32">
        <v>19645</v>
      </c>
      <c r="E93" s="32">
        <v>56306</v>
      </c>
      <c r="F93" s="32">
        <v>44894</v>
      </c>
      <c r="G93" s="32">
        <v>27047</v>
      </c>
      <c r="H93" s="32">
        <v>108439</v>
      </c>
      <c r="I93" s="32">
        <v>57147</v>
      </c>
      <c r="J93" s="32">
        <v>93968</v>
      </c>
      <c r="K93" s="32">
        <v>38486</v>
      </c>
      <c r="L93" s="32">
        <v>212268</v>
      </c>
      <c r="M93" s="32">
        <v>0</v>
      </c>
      <c r="N93" s="34">
        <f t="shared" si="14"/>
        <v>658200</v>
      </c>
      <c r="O93" s="32"/>
      <c r="P93" s="32">
        <f t="shared" si="15"/>
        <v>658200</v>
      </c>
    </row>
    <row r="94" spans="2:16" ht="14.25">
      <c r="B94" s="27" t="s">
        <v>66</v>
      </c>
      <c r="C94" s="28">
        <f t="shared" ref="C94:M94" si="16">+C95+C96+C97+C98+C99+C100+C101+C102+C103+C104</f>
        <v>0</v>
      </c>
      <c r="D94" s="28">
        <f t="shared" si="16"/>
        <v>136946000</v>
      </c>
      <c r="E94" s="28">
        <f t="shared" si="16"/>
        <v>0</v>
      </c>
      <c r="F94" s="28">
        <f t="shared" si="16"/>
        <v>0</v>
      </c>
      <c r="G94" s="28">
        <f t="shared" si="16"/>
        <v>0</v>
      </c>
      <c r="H94" s="28">
        <f t="shared" si="16"/>
        <v>0</v>
      </c>
      <c r="I94" s="28">
        <f t="shared" si="16"/>
        <v>0</v>
      </c>
      <c r="J94" s="28">
        <f t="shared" si="16"/>
        <v>0</v>
      </c>
      <c r="K94" s="28">
        <f t="shared" si="16"/>
        <v>0</v>
      </c>
      <c r="L94" s="28">
        <f t="shared" si="16"/>
        <v>0</v>
      </c>
      <c r="M94" s="28">
        <f t="shared" si="16"/>
        <v>0</v>
      </c>
      <c r="N94" s="28">
        <f t="shared" si="14"/>
        <v>136946000</v>
      </c>
      <c r="O94" s="28">
        <f>+O95+O96+O97+O98+O99+O100+O101+O102+O103+O104</f>
        <v>0</v>
      </c>
      <c r="P94" s="28">
        <f t="shared" si="15"/>
        <v>136946000</v>
      </c>
    </row>
    <row r="95" spans="2:16" ht="14.25">
      <c r="B95" s="29" t="s">
        <v>68</v>
      </c>
      <c r="C95" s="30"/>
      <c r="D95" s="30">
        <v>136946000</v>
      </c>
      <c r="E95" s="30"/>
      <c r="F95" s="30"/>
      <c r="G95" s="30"/>
      <c r="H95" s="30"/>
      <c r="I95" s="30"/>
      <c r="J95" s="30"/>
      <c r="K95" s="30"/>
      <c r="L95" s="30"/>
      <c r="M95" s="30"/>
      <c r="N95" s="30">
        <f t="shared" si="14"/>
        <v>136946000</v>
      </c>
      <c r="O95" s="30"/>
      <c r="P95" s="30">
        <f t="shared" si="15"/>
        <v>136946000</v>
      </c>
    </row>
    <row r="96" spans="2:16" ht="14.25" hidden="1">
      <c r="B96" s="31" t="s">
        <v>76</v>
      </c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>
        <f t="shared" si="14"/>
        <v>0</v>
      </c>
      <c r="O96" s="32"/>
      <c r="P96" s="32">
        <f t="shared" si="15"/>
        <v>0</v>
      </c>
    </row>
    <row r="97" spans="2:16" ht="14.25" hidden="1">
      <c r="B97" s="31" t="s">
        <v>78</v>
      </c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>
        <f t="shared" si="14"/>
        <v>0</v>
      </c>
      <c r="O97" s="32"/>
      <c r="P97" s="32">
        <f t="shared" si="15"/>
        <v>0</v>
      </c>
    </row>
    <row r="98" spans="2:16" ht="14.25" hidden="1">
      <c r="B98" s="31" t="s">
        <v>79</v>
      </c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>
        <f t="shared" si="14"/>
        <v>0</v>
      </c>
      <c r="O98" s="32"/>
      <c r="P98" s="32">
        <f t="shared" si="15"/>
        <v>0</v>
      </c>
    </row>
    <row r="99" spans="2:16" ht="14.25" hidden="1">
      <c r="B99" s="31" t="s">
        <v>80</v>
      </c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>
        <f t="shared" si="14"/>
        <v>0</v>
      </c>
      <c r="O99" s="32"/>
      <c r="P99" s="32">
        <f t="shared" si="15"/>
        <v>0</v>
      </c>
    </row>
    <row r="100" spans="2:16" ht="14.25" hidden="1">
      <c r="B100" s="31" t="s">
        <v>82</v>
      </c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>
        <f t="shared" si="14"/>
        <v>0</v>
      </c>
      <c r="O100" s="32"/>
      <c r="P100" s="32">
        <f t="shared" si="15"/>
        <v>0</v>
      </c>
    </row>
    <row r="101" spans="2:16" ht="14.25" hidden="1">
      <c r="B101" s="31" t="s">
        <v>84</v>
      </c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>
        <f t="shared" si="14"/>
        <v>0</v>
      </c>
      <c r="O101" s="32"/>
      <c r="P101" s="32">
        <f t="shared" si="15"/>
        <v>0</v>
      </c>
    </row>
    <row r="102" spans="2:16" ht="14.25" hidden="1">
      <c r="B102" s="31" t="s">
        <v>86</v>
      </c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>
        <f t="shared" si="14"/>
        <v>0</v>
      </c>
      <c r="O102" s="32"/>
      <c r="P102" s="32">
        <f t="shared" si="15"/>
        <v>0</v>
      </c>
    </row>
    <row r="103" spans="2:16" ht="14.25" hidden="1">
      <c r="B103" s="31" t="s">
        <v>88</v>
      </c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>
        <f t="shared" si="14"/>
        <v>0</v>
      </c>
      <c r="O103" s="32"/>
      <c r="P103" s="32">
        <f t="shared" si="15"/>
        <v>0</v>
      </c>
    </row>
    <row r="104" spans="2:16" ht="14.25" hidden="1">
      <c r="B104" s="31" t="s">
        <v>90</v>
      </c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4">
        <f t="shared" si="14"/>
        <v>0</v>
      </c>
      <c r="O104" s="32"/>
      <c r="P104" s="32">
        <f t="shared" si="15"/>
        <v>0</v>
      </c>
    </row>
    <row r="105" spans="2:16" ht="14.25">
      <c r="B105" s="27" t="s">
        <v>92</v>
      </c>
      <c r="C105" s="28">
        <f t="shared" ref="C105:M105" si="17">+C69 +C94</f>
        <v>17869639</v>
      </c>
      <c r="D105" s="28">
        <f t="shared" si="17"/>
        <v>149584410</v>
      </c>
      <c r="E105" s="28">
        <f t="shared" si="17"/>
        <v>1529984</v>
      </c>
      <c r="F105" s="28">
        <f t="shared" si="17"/>
        <v>1670094</v>
      </c>
      <c r="G105" s="28">
        <f t="shared" si="17"/>
        <v>1469197</v>
      </c>
      <c r="H105" s="28">
        <f t="shared" si="17"/>
        <v>1318539</v>
      </c>
      <c r="I105" s="28">
        <f t="shared" ref="I105" si="18">+I69 +I94</f>
        <v>1216605</v>
      </c>
      <c r="J105" s="28">
        <f t="shared" si="17"/>
        <v>1689768</v>
      </c>
      <c r="K105" s="28">
        <f t="shared" si="17"/>
        <v>1298903</v>
      </c>
      <c r="L105" s="28">
        <f t="shared" si="17"/>
        <v>2908359</v>
      </c>
      <c r="M105" s="28">
        <f t="shared" si="17"/>
        <v>768200</v>
      </c>
      <c r="N105" s="28">
        <f t="shared" si="14"/>
        <v>181323698</v>
      </c>
      <c r="O105" s="28">
        <f>+O69 +O94</f>
        <v>0</v>
      </c>
      <c r="P105" s="28">
        <f t="shared" si="15"/>
        <v>181323698</v>
      </c>
    </row>
    <row r="106" spans="2:16" ht="14.25">
      <c r="B106" s="7" t="s">
        <v>94</v>
      </c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8">
        <f t="shared" si="14"/>
        <v>0</v>
      </c>
      <c r="O106" s="26"/>
      <c r="P106" s="26"/>
    </row>
    <row r="107" spans="2:16" ht="14.25">
      <c r="B107" s="29" t="s">
        <v>96</v>
      </c>
      <c r="C107" s="30">
        <f t="shared" ref="C107:M107" si="19">+C108+C109+C110</f>
        <v>10000000</v>
      </c>
      <c r="D107" s="30">
        <f t="shared" si="19"/>
        <v>9575899</v>
      </c>
      <c r="E107" s="30">
        <f t="shared" si="19"/>
        <v>8167525</v>
      </c>
      <c r="F107" s="30">
        <f t="shared" si="19"/>
        <v>11578914</v>
      </c>
      <c r="G107" s="30">
        <f t="shared" si="19"/>
        <v>353910</v>
      </c>
      <c r="H107" s="30">
        <f t="shared" si="19"/>
        <v>8422645</v>
      </c>
      <c r="I107" s="30">
        <f t="shared" si="19"/>
        <v>2161299</v>
      </c>
      <c r="J107" s="30">
        <f t="shared" si="19"/>
        <v>45740562</v>
      </c>
      <c r="K107" s="30">
        <f t="shared" si="19"/>
        <v>37318261</v>
      </c>
      <c r="L107" s="30">
        <f t="shared" si="19"/>
        <v>20363201</v>
      </c>
      <c r="M107" s="30">
        <f t="shared" si="19"/>
        <v>0</v>
      </c>
      <c r="N107" s="30">
        <f t="shared" si="14"/>
        <v>153682216</v>
      </c>
      <c r="O107" s="30">
        <f>+O108+O109+O110</f>
        <v>0</v>
      </c>
      <c r="P107" s="30">
        <f t="shared" si="15"/>
        <v>153682216</v>
      </c>
    </row>
    <row r="108" spans="2:16" ht="14.25">
      <c r="B108" s="31" t="s">
        <v>98</v>
      </c>
      <c r="C108" s="32">
        <v>3000000</v>
      </c>
      <c r="D108" s="32">
        <v>7509249</v>
      </c>
      <c r="E108" s="32">
        <v>5902685</v>
      </c>
      <c r="F108" s="32">
        <v>9370399</v>
      </c>
      <c r="G108" s="32"/>
      <c r="H108" s="32">
        <v>7031675</v>
      </c>
      <c r="I108" s="32"/>
      <c r="J108" s="32">
        <v>41705804</v>
      </c>
      <c r="K108" s="32">
        <v>33118646</v>
      </c>
      <c r="L108" s="32">
        <v>16000000</v>
      </c>
      <c r="M108" s="32"/>
      <c r="N108" s="32">
        <f t="shared" si="14"/>
        <v>123638458</v>
      </c>
      <c r="O108" s="32"/>
      <c r="P108" s="32">
        <f t="shared" si="15"/>
        <v>123638458</v>
      </c>
    </row>
    <row r="109" spans="2:16" ht="14.25" hidden="1">
      <c r="B109" s="31" t="s">
        <v>99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>
        <f t="shared" si="14"/>
        <v>0</v>
      </c>
      <c r="O109" s="32"/>
      <c r="P109" s="32">
        <f t="shared" si="15"/>
        <v>0</v>
      </c>
    </row>
    <row r="110" spans="2:16" ht="14.25">
      <c r="B110" s="31" t="s">
        <v>101</v>
      </c>
      <c r="C110" s="32">
        <v>7000000</v>
      </c>
      <c r="D110" s="32">
        <v>2066650</v>
      </c>
      <c r="E110" s="32">
        <v>2264840</v>
      </c>
      <c r="F110" s="32">
        <v>2208515</v>
      </c>
      <c r="G110" s="32">
        <v>353910</v>
      </c>
      <c r="H110" s="32">
        <v>1390970</v>
      </c>
      <c r="I110" s="32">
        <v>2161299</v>
      </c>
      <c r="J110" s="32">
        <v>4034758</v>
      </c>
      <c r="K110" s="32">
        <v>4199615</v>
      </c>
      <c r="L110" s="32">
        <v>4363201</v>
      </c>
      <c r="M110" s="32">
        <v>0</v>
      </c>
      <c r="N110" s="32">
        <f t="shared" si="14"/>
        <v>30043758</v>
      </c>
      <c r="O110" s="32"/>
      <c r="P110" s="32">
        <f t="shared" si="15"/>
        <v>30043758</v>
      </c>
    </row>
    <row r="111" spans="2:16" ht="14.25">
      <c r="B111" s="31" t="s">
        <v>103</v>
      </c>
      <c r="C111" s="32">
        <v>0</v>
      </c>
      <c r="D111" s="32">
        <v>1440166</v>
      </c>
      <c r="E111" s="32">
        <v>14931716</v>
      </c>
      <c r="F111" s="32">
        <v>413574</v>
      </c>
      <c r="G111" s="32">
        <v>0</v>
      </c>
      <c r="H111" s="32">
        <v>355899</v>
      </c>
      <c r="I111" s="32">
        <v>0</v>
      </c>
      <c r="J111" s="32">
        <v>1243921</v>
      </c>
      <c r="K111" s="32">
        <v>424546</v>
      </c>
      <c r="L111" s="32">
        <v>3150033</v>
      </c>
      <c r="M111" s="32">
        <v>0</v>
      </c>
      <c r="N111" s="32">
        <f t="shared" si="14"/>
        <v>21959855</v>
      </c>
      <c r="O111" s="32"/>
      <c r="P111" s="32">
        <f t="shared" si="15"/>
        <v>21959855</v>
      </c>
    </row>
    <row r="112" spans="2:16" ht="14.25">
      <c r="B112" s="31" t="s">
        <v>105</v>
      </c>
      <c r="C112" s="32">
        <f t="shared" ref="C112:M112" si="20">+C113+C114+C115</f>
        <v>39816550</v>
      </c>
      <c r="D112" s="32">
        <f t="shared" si="20"/>
        <v>2495349</v>
      </c>
      <c r="E112" s="32">
        <f t="shared" si="20"/>
        <v>3802000</v>
      </c>
      <c r="F112" s="32">
        <f t="shared" si="20"/>
        <v>700000</v>
      </c>
      <c r="G112" s="32">
        <f t="shared" si="20"/>
        <v>7787800</v>
      </c>
      <c r="H112" s="32">
        <f t="shared" si="20"/>
        <v>3814600</v>
      </c>
      <c r="I112" s="32">
        <f t="shared" si="20"/>
        <v>2470000</v>
      </c>
      <c r="J112" s="32">
        <f t="shared" si="20"/>
        <v>1700000</v>
      </c>
      <c r="K112" s="32">
        <f t="shared" si="20"/>
        <v>2900000</v>
      </c>
      <c r="L112" s="32">
        <f t="shared" si="20"/>
        <v>146000</v>
      </c>
      <c r="M112" s="32">
        <f t="shared" si="20"/>
        <v>500000</v>
      </c>
      <c r="N112" s="32">
        <f t="shared" si="14"/>
        <v>66132299</v>
      </c>
      <c r="O112" s="32">
        <f>+O113+O114+O115</f>
        <v>0</v>
      </c>
      <c r="P112" s="32">
        <f t="shared" si="15"/>
        <v>66132299</v>
      </c>
    </row>
    <row r="113" spans="2:16" ht="14.25">
      <c r="B113" s="31" t="s">
        <v>107</v>
      </c>
      <c r="C113" s="32">
        <v>0</v>
      </c>
      <c r="D113" s="32">
        <v>2495349</v>
      </c>
      <c r="E113" s="32">
        <v>3802000</v>
      </c>
      <c r="F113" s="32">
        <v>700000</v>
      </c>
      <c r="G113" s="32">
        <v>7787800</v>
      </c>
      <c r="H113" s="32">
        <v>3814600</v>
      </c>
      <c r="I113" s="32">
        <v>2470000</v>
      </c>
      <c r="J113" s="32">
        <v>1200000</v>
      </c>
      <c r="K113" s="32">
        <v>2900000</v>
      </c>
      <c r="L113" s="32">
        <v>146000</v>
      </c>
      <c r="M113" s="32">
        <v>500000</v>
      </c>
      <c r="N113" s="32">
        <f t="shared" si="14"/>
        <v>25815749</v>
      </c>
      <c r="O113" s="32"/>
      <c r="P113" s="32">
        <f t="shared" si="15"/>
        <v>25815749</v>
      </c>
    </row>
    <row r="114" spans="2:16" ht="14.25">
      <c r="B114" s="31" t="s">
        <v>109</v>
      </c>
      <c r="C114" s="32">
        <v>0</v>
      </c>
      <c r="D114" s="32">
        <v>0</v>
      </c>
      <c r="E114" s="32">
        <v>0</v>
      </c>
      <c r="F114" s="32">
        <v>0</v>
      </c>
      <c r="G114" s="32">
        <v>0</v>
      </c>
      <c r="H114" s="32">
        <v>0</v>
      </c>
      <c r="I114" s="32">
        <v>0</v>
      </c>
      <c r="J114" s="32">
        <v>500000</v>
      </c>
      <c r="K114" s="32">
        <v>0</v>
      </c>
      <c r="L114" s="32">
        <v>0</v>
      </c>
      <c r="M114" s="32">
        <v>0</v>
      </c>
      <c r="N114" s="32">
        <f t="shared" si="14"/>
        <v>500000</v>
      </c>
      <c r="O114" s="32"/>
      <c r="P114" s="32">
        <f t="shared" si="15"/>
        <v>500000</v>
      </c>
    </row>
    <row r="115" spans="2:16" ht="14.25">
      <c r="B115" s="31" t="s">
        <v>111</v>
      </c>
      <c r="C115" s="32">
        <v>39816550</v>
      </c>
      <c r="D115" s="32">
        <v>0</v>
      </c>
      <c r="E115" s="32">
        <v>0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  <c r="K115" s="32">
        <v>0</v>
      </c>
      <c r="L115" s="32">
        <v>0</v>
      </c>
      <c r="M115" s="32">
        <v>0</v>
      </c>
      <c r="N115" s="32">
        <f t="shared" si="14"/>
        <v>39816550</v>
      </c>
      <c r="O115" s="32"/>
      <c r="P115" s="32">
        <f t="shared" si="15"/>
        <v>39816550</v>
      </c>
    </row>
    <row r="116" spans="2:16" ht="14.25">
      <c r="B116" s="31" t="s">
        <v>113</v>
      </c>
      <c r="C116" s="32">
        <v>27722148</v>
      </c>
      <c r="D116" s="32">
        <v>94024115</v>
      </c>
      <c r="E116" s="32">
        <v>3929996</v>
      </c>
      <c r="F116" s="32">
        <v>-2345519</v>
      </c>
      <c r="G116" s="32">
        <v>4293349</v>
      </c>
      <c r="H116" s="32">
        <v>10263602</v>
      </c>
      <c r="I116" s="32">
        <v>8010254</v>
      </c>
      <c r="J116" s="32">
        <v>-6239393</v>
      </c>
      <c r="K116" s="32">
        <v>-7949272</v>
      </c>
      <c r="L116" s="32">
        <v>62880426</v>
      </c>
      <c r="M116" s="32">
        <v>435289</v>
      </c>
      <c r="N116" s="32">
        <f t="shared" si="14"/>
        <v>195024995</v>
      </c>
      <c r="O116" s="32"/>
      <c r="P116" s="32">
        <f t="shared" si="15"/>
        <v>195024995</v>
      </c>
    </row>
    <row r="117" spans="2:16" ht="14.25">
      <c r="B117" s="33" t="s">
        <v>115</v>
      </c>
      <c r="C117" s="34">
        <v>9273441</v>
      </c>
      <c r="D117" s="34">
        <v>2900390</v>
      </c>
      <c r="E117" s="34">
        <v>-398834</v>
      </c>
      <c r="F117" s="34">
        <v>-350806</v>
      </c>
      <c r="G117" s="34">
        <v>149655</v>
      </c>
      <c r="H117" s="34">
        <v>-1214403</v>
      </c>
      <c r="I117" s="34">
        <v>-398541</v>
      </c>
      <c r="J117" s="34">
        <v>-1404221</v>
      </c>
      <c r="K117" s="34">
        <v>-1161528</v>
      </c>
      <c r="L117" s="34">
        <v>1369463</v>
      </c>
      <c r="M117" s="34">
        <v>-123378</v>
      </c>
      <c r="N117" s="34">
        <f t="shared" si="14"/>
        <v>8641238</v>
      </c>
      <c r="O117" s="34"/>
      <c r="P117" s="34">
        <f t="shared" si="15"/>
        <v>8641238</v>
      </c>
    </row>
    <row r="118" spans="2:16" ht="14.25">
      <c r="B118" s="27" t="s">
        <v>139</v>
      </c>
      <c r="C118" s="28">
        <f t="shared" ref="C118:M118" si="21">+C107 +C111 +C112 +C116</f>
        <v>77538698</v>
      </c>
      <c r="D118" s="28">
        <f t="shared" si="21"/>
        <v>107535529</v>
      </c>
      <c r="E118" s="28">
        <f t="shared" si="21"/>
        <v>30831237</v>
      </c>
      <c r="F118" s="28">
        <f t="shared" si="21"/>
        <v>10346969</v>
      </c>
      <c r="G118" s="28">
        <f t="shared" si="21"/>
        <v>12435059</v>
      </c>
      <c r="H118" s="28">
        <f t="shared" si="21"/>
        <v>22856746</v>
      </c>
      <c r="I118" s="28">
        <f t="shared" ref="I118" si="22">+I107 +I111 +I112 +I116</f>
        <v>12641553</v>
      </c>
      <c r="J118" s="28">
        <f t="shared" si="21"/>
        <v>42445090</v>
      </c>
      <c r="K118" s="28">
        <f t="shared" si="21"/>
        <v>32693535</v>
      </c>
      <c r="L118" s="28">
        <f t="shared" si="21"/>
        <v>86539660</v>
      </c>
      <c r="M118" s="28">
        <f t="shared" si="21"/>
        <v>935289</v>
      </c>
      <c r="N118" s="28">
        <f t="shared" si="14"/>
        <v>436799365</v>
      </c>
      <c r="O118" s="28">
        <f>+O107 +O111 +O112 +O116</f>
        <v>0</v>
      </c>
      <c r="P118" s="28">
        <f t="shared" si="15"/>
        <v>436799365</v>
      </c>
    </row>
    <row r="119" spans="2:16" ht="14.25">
      <c r="B119" s="7" t="s">
        <v>141</v>
      </c>
      <c r="C119" s="26">
        <f t="shared" ref="C119:M119" si="23">+C105 +C118</f>
        <v>95408337</v>
      </c>
      <c r="D119" s="26">
        <f t="shared" si="23"/>
        <v>257119939</v>
      </c>
      <c r="E119" s="26">
        <f t="shared" si="23"/>
        <v>32361221</v>
      </c>
      <c r="F119" s="26">
        <f t="shared" si="23"/>
        <v>12017063</v>
      </c>
      <c r="G119" s="26">
        <f t="shared" si="23"/>
        <v>13904256</v>
      </c>
      <c r="H119" s="26">
        <f t="shared" si="23"/>
        <v>24175285</v>
      </c>
      <c r="I119" s="26">
        <f t="shared" ref="I119" si="24">+I105 +I118</f>
        <v>13858158</v>
      </c>
      <c r="J119" s="26">
        <f t="shared" si="23"/>
        <v>44134858</v>
      </c>
      <c r="K119" s="26">
        <f t="shared" si="23"/>
        <v>33992438</v>
      </c>
      <c r="L119" s="26">
        <f t="shared" si="23"/>
        <v>89448019</v>
      </c>
      <c r="M119" s="26">
        <f t="shared" si="23"/>
        <v>1703489</v>
      </c>
      <c r="N119" s="28">
        <f t="shared" si="14"/>
        <v>618123063</v>
      </c>
      <c r="O119" s="26">
        <f>+O105 +O118</f>
        <v>0</v>
      </c>
      <c r="P119" s="26">
        <f t="shared" si="15"/>
        <v>618123063</v>
      </c>
    </row>
  </sheetData>
  <mergeCells count="2">
    <mergeCell ref="B3:P3"/>
    <mergeCell ref="B5:P5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showGridLines="0" workbookViewId="0">
      <selection activeCell="B1" sqref="B1"/>
    </sheetView>
  </sheetViews>
  <sheetFormatPr defaultRowHeight="13.5"/>
  <cols>
    <col min="1" max="1" width="1.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1:9" ht="21">
      <c r="A1" s="1"/>
      <c r="B1" s="44" t="s">
        <v>199</v>
      </c>
      <c r="C1" s="1"/>
      <c r="D1" s="1"/>
      <c r="E1" s="1"/>
      <c r="F1" s="1"/>
      <c r="G1" s="1"/>
      <c r="H1" s="2"/>
      <c r="I1" s="2" t="s">
        <v>0</v>
      </c>
    </row>
    <row r="2" spans="1:9" ht="21">
      <c r="A2" s="1"/>
      <c r="B2" s="36" t="s">
        <v>1</v>
      </c>
      <c r="C2" s="36"/>
      <c r="D2" s="36"/>
      <c r="E2" s="36"/>
      <c r="F2" s="36"/>
      <c r="G2" s="36"/>
      <c r="H2" s="36"/>
      <c r="I2" s="36"/>
    </row>
    <row r="3" spans="1:9" ht="21">
      <c r="A3" s="1"/>
      <c r="B3" s="37" t="s">
        <v>195</v>
      </c>
      <c r="C3" s="37"/>
      <c r="D3" s="37"/>
      <c r="E3" s="37"/>
      <c r="F3" s="37"/>
      <c r="G3" s="37"/>
      <c r="H3" s="37"/>
      <c r="I3" s="37"/>
    </row>
    <row r="4" spans="1:9" ht="15.75">
      <c r="A4" s="1"/>
      <c r="B4" s="4"/>
      <c r="C4" s="1"/>
      <c r="D4" s="1"/>
      <c r="E4" s="1"/>
      <c r="F4" s="1"/>
      <c r="G4" s="1"/>
      <c r="H4" s="1"/>
      <c r="I4" s="5" t="s">
        <v>2</v>
      </c>
    </row>
    <row r="5" spans="1:9" ht="14.25">
      <c r="A5" s="1"/>
      <c r="B5" s="38" t="s">
        <v>3</v>
      </c>
      <c r="C5" s="39"/>
      <c r="D5" s="39"/>
      <c r="E5" s="40"/>
      <c r="F5" s="38" t="s">
        <v>4</v>
      </c>
      <c r="G5" s="39"/>
      <c r="H5" s="39"/>
      <c r="I5" s="40"/>
    </row>
    <row r="6" spans="1:9" ht="14.25">
      <c r="A6" s="1"/>
      <c r="B6" s="6"/>
      <c r="C6" s="6" t="s">
        <v>5</v>
      </c>
      <c r="D6" s="6" t="s">
        <v>6</v>
      </c>
      <c r="E6" s="6" t="s">
        <v>7</v>
      </c>
      <c r="F6" s="7"/>
      <c r="G6" s="6" t="s">
        <v>5</v>
      </c>
      <c r="H6" s="6" t="s">
        <v>6</v>
      </c>
      <c r="I6" s="6" t="s">
        <v>7</v>
      </c>
    </row>
    <row r="7" spans="1:9" ht="14.25">
      <c r="A7" s="1"/>
      <c r="B7" s="8" t="s">
        <v>8</v>
      </c>
      <c r="C7" s="9">
        <f>+C8+C13+C14+C15+C16+C17+C18+C19+C20+C21+C22+C23+C24+C25+C26+C27+C28+C29+C30+C31+C32+C33+C34+C35+C36+C38</f>
        <v>47182444</v>
      </c>
      <c r="D7" s="9">
        <f>+D8+D13+D14+D15+D16+D17+D18+D19+D20+D21+D22+D23+D24+D25+D26+D27+D28+D29+D30+D31+D32+D33+D34+D35+D36+D38</f>
        <v>44959877</v>
      </c>
      <c r="E7" s="9">
        <f>C7-D7</f>
        <v>2222567</v>
      </c>
      <c r="F7" s="8" t="s">
        <v>9</v>
      </c>
      <c r="G7" s="9">
        <f>+G8+G9+G10+G11+G12+G13+G17+G18+G19+G20+G21+G22+G23+G24+G25+G26+G27+G28+G29+G30+G31+G32+G33+G34</f>
        <v>17869639</v>
      </c>
      <c r="H7" s="9">
        <f>+H8+H9+H10+H11+H12+H13+H17+H18+H19+H20+H21+H22+H23+H24+H25+H26+H27+H28+H29+H30+H31+H32+H33+H34</f>
        <v>18726929</v>
      </c>
      <c r="I7" s="9">
        <f>G7-H7</f>
        <v>-857290</v>
      </c>
    </row>
    <row r="8" spans="1:9" ht="14.25">
      <c r="A8" s="1"/>
      <c r="B8" s="10" t="s">
        <v>10</v>
      </c>
      <c r="C8" s="11">
        <f>+C9+C10+C11+C12</f>
        <v>45388444</v>
      </c>
      <c r="D8" s="11">
        <f>+D9+D10+D11+D12</f>
        <v>41970757</v>
      </c>
      <c r="E8" s="11">
        <f t="shared" ref="E8:E72" si="0">C8-D8</f>
        <v>3417687</v>
      </c>
      <c r="F8" s="10" t="s">
        <v>11</v>
      </c>
      <c r="G8" s="11"/>
      <c r="H8" s="11"/>
      <c r="I8" s="11">
        <f t="shared" ref="I8:I65" si="1">G8-H8</f>
        <v>0</v>
      </c>
    </row>
    <row r="9" spans="1:9" ht="14.25">
      <c r="A9" s="1"/>
      <c r="B9" s="12" t="s">
        <v>12</v>
      </c>
      <c r="C9" s="13">
        <v>22517</v>
      </c>
      <c r="D9" s="13">
        <v>32596</v>
      </c>
      <c r="E9" s="13">
        <f t="shared" si="0"/>
        <v>-10079</v>
      </c>
      <c r="F9" s="12" t="s">
        <v>13</v>
      </c>
      <c r="G9" s="13"/>
      <c r="H9" s="13"/>
      <c r="I9" s="13">
        <f t="shared" si="1"/>
        <v>0</v>
      </c>
    </row>
    <row r="10" spans="1:9" ht="14.25">
      <c r="A10" s="1"/>
      <c r="B10" s="12" t="s">
        <v>14</v>
      </c>
      <c r="C10" s="13">
        <v>45365927</v>
      </c>
      <c r="D10" s="13">
        <v>41938161</v>
      </c>
      <c r="E10" s="13">
        <f t="shared" si="0"/>
        <v>3427766</v>
      </c>
      <c r="F10" s="12" t="s">
        <v>15</v>
      </c>
      <c r="G10" s="13"/>
      <c r="H10" s="13"/>
      <c r="I10" s="13">
        <f t="shared" si="1"/>
        <v>0</v>
      </c>
    </row>
    <row r="11" spans="1:9" ht="14.25">
      <c r="A11" s="1"/>
      <c r="B11" s="12" t="s">
        <v>16</v>
      </c>
      <c r="C11" s="13"/>
      <c r="D11" s="13"/>
      <c r="E11" s="13">
        <f t="shared" si="0"/>
        <v>0</v>
      </c>
      <c r="F11" s="12" t="s">
        <v>17</v>
      </c>
      <c r="G11" s="13"/>
      <c r="H11" s="13"/>
      <c r="I11" s="13">
        <f t="shared" si="1"/>
        <v>0</v>
      </c>
    </row>
    <row r="12" spans="1:9" ht="14.25">
      <c r="A12" s="1"/>
      <c r="B12" s="12" t="s">
        <v>196</v>
      </c>
      <c r="C12" s="13"/>
      <c r="D12" s="13"/>
      <c r="E12" s="13">
        <f t="shared" si="0"/>
        <v>0</v>
      </c>
      <c r="F12" s="12" t="s">
        <v>18</v>
      </c>
      <c r="G12" s="13"/>
      <c r="H12" s="13"/>
      <c r="I12" s="13">
        <f t="shared" si="1"/>
        <v>0</v>
      </c>
    </row>
    <row r="13" spans="1:9" ht="14.25">
      <c r="A13" s="1"/>
      <c r="B13" s="12" t="s">
        <v>19</v>
      </c>
      <c r="C13" s="13"/>
      <c r="D13" s="13"/>
      <c r="E13" s="13">
        <f t="shared" si="0"/>
        <v>0</v>
      </c>
      <c r="F13" s="12" t="s">
        <v>20</v>
      </c>
      <c r="G13" s="13">
        <f>+G14+G15+G16</f>
        <v>0</v>
      </c>
      <c r="H13" s="13">
        <f>+H14+H15+H16</f>
        <v>0</v>
      </c>
      <c r="I13" s="13">
        <f t="shared" si="1"/>
        <v>0</v>
      </c>
    </row>
    <row r="14" spans="1:9" ht="14.25">
      <c r="A14" s="1"/>
      <c r="B14" s="12" t="s">
        <v>21</v>
      </c>
      <c r="C14" s="13"/>
      <c r="D14" s="13"/>
      <c r="E14" s="13">
        <f t="shared" si="0"/>
        <v>0</v>
      </c>
      <c r="F14" s="12" t="s">
        <v>22</v>
      </c>
      <c r="G14" s="13"/>
      <c r="H14" s="13"/>
      <c r="I14" s="13">
        <f t="shared" si="1"/>
        <v>0</v>
      </c>
    </row>
    <row r="15" spans="1:9" ht="14.25">
      <c r="A15" s="1"/>
      <c r="B15" s="12" t="s">
        <v>23</v>
      </c>
      <c r="C15" s="13"/>
      <c r="D15" s="13"/>
      <c r="E15" s="13">
        <f t="shared" si="0"/>
        <v>0</v>
      </c>
      <c r="F15" s="12" t="s">
        <v>24</v>
      </c>
      <c r="G15" s="13"/>
      <c r="H15" s="13"/>
      <c r="I15" s="13">
        <f t="shared" si="1"/>
        <v>0</v>
      </c>
    </row>
    <row r="16" spans="1:9" ht="14.25">
      <c r="A16" s="1"/>
      <c r="B16" s="12" t="s">
        <v>25</v>
      </c>
      <c r="C16" s="13">
        <v>660000</v>
      </c>
      <c r="D16" s="13">
        <v>2989120</v>
      </c>
      <c r="E16" s="13">
        <f t="shared" si="0"/>
        <v>-2329120</v>
      </c>
      <c r="F16" s="12" t="s">
        <v>26</v>
      </c>
      <c r="G16" s="13"/>
      <c r="H16" s="13"/>
      <c r="I16" s="13">
        <f t="shared" si="1"/>
        <v>0</v>
      </c>
    </row>
    <row r="17" spans="1:9" ht="14.25">
      <c r="A17" s="1"/>
      <c r="B17" s="12" t="s">
        <v>27</v>
      </c>
      <c r="C17" s="13"/>
      <c r="D17" s="13"/>
      <c r="E17" s="13">
        <f t="shared" si="0"/>
        <v>0</v>
      </c>
      <c r="F17" s="12" t="s">
        <v>28</v>
      </c>
      <c r="G17" s="13"/>
      <c r="H17" s="13"/>
      <c r="I17" s="13">
        <f t="shared" si="1"/>
        <v>0</v>
      </c>
    </row>
    <row r="18" spans="1:9" ht="14.25">
      <c r="A18" s="1"/>
      <c r="B18" s="12" t="s">
        <v>29</v>
      </c>
      <c r="C18" s="13"/>
      <c r="D18" s="13"/>
      <c r="E18" s="13">
        <f t="shared" si="0"/>
        <v>0</v>
      </c>
      <c r="F18" s="12" t="s">
        <v>30</v>
      </c>
      <c r="G18" s="13"/>
      <c r="H18" s="13"/>
      <c r="I18" s="13">
        <f t="shared" si="1"/>
        <v>0</v>
      </c>
    </row>
    <row r="19" spans="1:9" ht="14.25">
      <c r="A19" s="1"/>
      <c r="B19" s="12" t="s">
        <v>31</v>
      </c>
      <c r="C19" s="13"/>
      <c r="D19" s="13"/>
      <c r="E19" s="13">
        <f t="shared" si="0"/>
        <v>0</v>
      </c>
      <c r="F19" s="12" t="s">
        <v>32</v>
      </c>
      <c r="G19" s="13"/>
      <c r="H19" s="13"/>
      <c r="I19" s="13">
        <f t="shared" si="1"/>
        <v>0</v>
      </c>
    </row>
    <row r="20" spans="1:9" ht="14.25">
      <c r="A20" s="1"/>
      <c r="B20" s="12" t="s">
        <v>33</v>
      </c>
      <c r="C20" s="13"/>
      <c r="D20" s="13"/>
      <c r="E20" s="13">
        <f t="shared" si="0"/>
        <v>0</v>
      </c>
      <c r="F20" s="12" t="s">
        <v>34</v>
      </c>
      <c r="G20" s="13"/>
      <c r="H20" s="13"/>
      <c r="I20" s="13">
        <f t="shared" si="1"/>
        <v>0</v>
      </c>
    </row>
    <row r="21" spans="1:9" ht="14.25">
      <c r="A21" s="1"/>
      <c r="B21" s="12" t="s">
        <v>35</v>
      </c>
      <c r="C21" s="13"/>
      <c r="D21" s="13"/>
      <c r="E21" s="13">
        <f t="shared" si="0"/>
        <v>0</v>
      </c>
      <c r="F21" s="12" t="s">
        <v>36</v>
      </c>
      <c r="G21" s="13"/>
      <c r="H21" s="13"/>
      <c r="I21" s="13">
        <f t="shared" si="1"/>
        <v>0</v>
      </c>
    </row>
    <row r="22" spans="1:9" ht="14.25">
      <c r="A22" s="1"/>
      <c r="B22" s="12" t="s">
        <v>37</v>
      </c>
      <c r="C22" s="13"/>
      <c r="D22" s="13"/>
      <c r="E22" s="13">
        <f t="shared" si="0"/>
        <v>0</v>
      </c>
      <c r="F22" s="12" t="s">
        <v>38</v>
      </c>
      <c r="G22" s="13"/>
      <c r="H22" s="13"/>
      <c r="I22" s="13">
        <f t="shared" si="1"/>
        <v>0</v>
      </c>
    </row>
    <row r="23" spans="1:9" ht="14.25">
      <c r="A23" s="1"/>
      <c r="B23" s="12" t="s">
        <v>39</v>
      </c>
      <c r="C23" s="13"/>
      <c r="D23" s="13"/>
      <c r="E23" s="13">
        <f t="shared" si="0"/>
        <v>0</v>
      </c>
      <c r="F23" s="12" t="s">
        <v>40</v>
      </c>
      <c r="G23" s="13">
        <v>2218116</v>
      </c>
      <c r="H23" s="13">
        <v>2339813</v>
      </c>
      <c r="I23" s="13">
        <f t="shared" si="1"/>
        <v>-121697</v>
      </c>
    </row>
    <row r="24" spans="1:9" ht="14.25">
      <c r="A24" s="1"/>
      <c r="B24" s="12" t="s">
        <v>41</v>
      </c>
      <c r="C24" s="13"/>
      <c r="D24" s="13"/>
      <c r="E24" s="13">
        <f t="shared" si="0"/>
        <v>0</v>
      </c>
      <c r="F24" s="12" t="s">
        <v>42</v>
      </c>
      <c r="G24" s="13">
        <v>38672</v>
      </c>
      <c r="H24" s="13">
        <v>44066</v>
      </c>
      <c r="I24" s="13">
        <f t="shared" si="1"/>
        <v>-5394</v>
      </c>
    </row>
    <row r="25" spans="1:9" ht="14.25">
      <c r="A25" s="1"/>
      <c r="B25" s="12" t="s">
        <v>43</v>
      </c>
      <c r="C25" s="13"/>
      <c r="D25" s="13"/>
      <c r="E25" s="13">
        <f t="shared" si="0"/>
        <v>0</v>
      </c>
      <c r="F25" s="12" t="s">
        <v>44</v>
      </c>
      <c r="G25" s="13">
        <v>2803049</v>
      </c>
      <c r="H25" s="13">
        <v>2770665</v>
      </c>
      <c r="I25" s="13">
        <f t="shared" si="1"/>
        <v>32384</v>
      </c>
    </row>
    <row r="26" spans="1:9" ht="14.25">
      <c r="A26" s="1"/>
      <c r="B26" s="12" t="s">
        <v>45</v>
      </c>
      <c r="C26" s="13"/>
      <c r="D26" s="13"/>
      <c r="E26" s="13">
        <f t="shared" si="0"/>
        <v>0</v>
      </c>
      <c r="F26" s="12" t="s">
        <v>46</v>
      </c>
      <c r="G26" s="13"/>
      <c r="H26" s="13"/>
      <c r="I26" s="13">
        <f t="shared" si="1"/>
        <v>0</v>
      </c>
    </row>
    <row r="27" spans="1:9" ht="14.25">
      <c r="A27" s="1"/>
      <c r="B27" s="12" t="s">
        <v>47</v>
      </c>
      <c r="C27" s="13"/>
      <c r="D27" s="13"/>
      <c r="E27" s="13">
        <f t="shared" si="0"/>
        <v>0</v>
      </c>
      <c r="F27" s="12" t="s">
        <v>48</v>
      </c>
      <c r="G27" s="13"/>
      <c r="H27" s="13"/>
      <c r="I27" s="13">
        <f t="shared" si="1"/>
        <v>0</v>
      </c>
    </row>
    <row r="28" spans="1:9" ht="14.25">
      <c r="A28" s="1"/>
      <c r="B28" s="12" t="s">
        <v>49</v>
      </c>
      <c r="C28" s="13">
        <v>1134000</v>
      </c>
      <c r="D28" s="13"/>
      <c r="E28" s="13">
        <f t="shared" si="0"/>
        <v>1134000</v>
      </c>
      <c r="F28" s="12" t="s">
        <v>50</v>
      </c>
      <c r="G28" s="13"/>
      <c r="H28" s="13"/>
      <c r="I28" s="13">
        <f t="shared" si="1"/>
        <v>0</v>
      </c>
    </row>
    <row r="29" spans="1:9" ht="14.25">
      <c r="A29" s="1"/>
      <c r="B29" s="12" t="s">
        <v>51</v>
      </c>
      <c r="C29" s="13"/>
      <c r="D29" s="13"/>
      <c r="E29" s="13">
        <f t="shared" si="0"/>
        <v>0</v>
      </c>
      <c r="F29" s="12" t="s">
        <v>52</v>
      </c>
      <c r="G29" s="13"/>
      <c r="H29" s="13"/>
      <c r="I29" s="13">
        <f t="shared" si="1"/>
        <v>0</v>
      </c>
    </row>
    <row r="30" spans="1:9" ht="14.25">
      <c r="A30" s="1"/>
      <c r="B30" s="12" t="s">
        <v>53</v>
      </c>
      <c r="C30" s="13"/>
      <c r="D30" s="13"/>
      <c r="E30" s="13">
        <f t="shared" si="0"/>
        <v>0</v>
      </c>
      <c r="F30" s="12" t="s">
        <v>54</v>
      </c>
      <c r="G30" s="13"/>
      <c r="H30" s="13"/>
      <c r="I30" s="13">
        <f t="shared" si="1"/>
        <v>0</v>
      </c>
    </row>
    <row r="31" spans="1:9" ht="14.25">
      <c r="A31" s="1"/>
      <c r="B31" s="12" t="s">
        <v>55</v>
      </c>
      <c r="C31" s="13"/>
      <c r="D31" s="13"/>
      <c r="E31" s="13">
        <f t="shared" si="0"/>
        <v>0</v>
      </c>
      <c r="F31" s="12" t="s">
        <v>56</v>
      </c>
      <c r="G31" s="13">
        <v>757400</v>
      </c>
      <c r="H31" s="13">
        <v>664800</v>
      </c>
      <c r="I31" s="13">
        <f t="shared" si="1"/>
        <v>92600</v>
      </c>
    </row>
    <row r="32" spans="1:9" ht="14.25">
      <c r="A32" s="1"/>
      <c r="B32" s="12" t="s">
        <v>57</v>
      </c>
      <c r="C32" s="13"/>
      <c r="D32" s="13"/>
      <c r="E32" s="13">
        <f t="shared" si="0"/>
        <v>0</v>
      </c>
      <c r="F32" s="12" t="s">
        <v>58</v>
      </c>
      <c r="G32" s="13"/>
      <c r="H32" s="13"/>
      <c r="I32" s="13">
        <f t="shared" si="1"/>
        <v>0</v>
      </c>
    </row>
    <row r="33" spans="1:9" ht="14.25">
      <c r="A33" s="1"/>
      <c r="B33" s="12" t="s">
        <v>59</v>
      </c>
      <c r="C33" s="13"/>
      <c r="D33" s="13"/>
      <c r="E33" s="13">
        <f t="shared" si="0"/>
        <v>0</v>
      </c>
      <c r="F33" s="12" t="s">
        <v>60</v>
      </c>
      <c r="G33" s="13">
        <v>12052402</v>
      </c>
      <c r="H33" s="13">
        <v>12907585</v>
      </c>
      <c r="I33" s="13">
        <f t="shared" si="1"/>
        <v>-855183</v>
      </c>
    </row>
    <row r="34" spans="1:9" ht="14.25">
      <c r="A34" s="1"/>
      <c r="B34" s="12" t="s">
        <v>61</v>
      </c>
      <c r="C34" s="13"/>
      <c r="D34" s="13"/>
      <c r="E34" s="13">
        <f t="shared" si="0"/>
        <v>0</v>
      </c>
      <c r="F34" s="12" t="s">
        <v>62</v>
      </c>
      <c r="G34" s="13"/>
      <c r="H34" s="13"/>
      <c r="I34" s="13">
        <f t="shared" si="1"/>
        <v>0</v>
      </c>
    </row>
    <row r="35" spans="1:9" ht="14.25">
      <c r="A35" s="1"/>
      <c r="B35" s="12" t="s">
        <v>63</v>
      </c>
      <c r="C35" s="13"/>
      <c r="D35" s="13"/>
      <c r="E35" s="13">
        <f t="shared" si="0"/>
        <v>0</v>
      </c>
      <c r="F35" s="12"/>
      <c r="G35" s="13"/>
      <c r="H35" s="13"/>
      <c r="I35" s="13"/>
    </row>
    <row r="36" spans="1:9" ht="14.25">
      <c r="A36" s="1"/>
      <c r="B36" s="12" t="s">
        <v>64</v>
      </c>
      <c r="C36" s="13"/>
      <c r="D36" s="13"/>
      <c r="E36" s="13">
        <f t="shared" si="0"/>
        <v>0</v>
      </c>
      <c r="F36" s="12"/>
      <c r="G36" s="13"/>
      <c r="H36" s="13"/>
      <c r="I36" s="13"/>
    </row>
    <row r="37" spans="1:9" s="35" customFormat="1" ht="14.25">
      <c r="A37" s="1"/>
      <c r="B37" s="12" t="s">
        <v>191</v>
      </c>
      <c r="C37" s="13"/>
      <c r="D37" s="13"/>
      <c r="E37" s="13">
        <f t="shared" si="0"/>
        <v>0</v>
      </c>
      <c r="F37" s="12"/>
      <c r="G37" s="13"/>
      <c r="H37" s="13"/>
      <c r="I37" s="13"/>
    </row>
    <row r="38" spans="1:9" ht="14.25">
      <c r="A38" s="1"/>
      <c r="B38" s="12" t="s">
        <v>194</v>
      </c>
      <c r="C38" s="13"/>
      <c r="D38" s="13"/>
      <c r="E38" s="13">
        <f t="shared" si="0"/>
        <v>0</v>
      </c>
      <c r="F38" s="12"/>
      <c r="G38" s="13"/>
      <c r="H38" s="13"/>
      <c r="I38" s="13"/>
    </row>
    <row r="39" spans="1:9" ht="14.25">
      <c r="A39" s="1"/>
      <c r="B39" s="8" t="s">
        <v>65</v>
      </c>
      <c r="C39" s="9">
        <f>+C40 +C45</f>
        <v>48225893</v>
      </c>
      <c r="D39" s="9">
        <f>+D40 +D45</f>
        <v>42032309</v>
      </c>
      <c r="E39" s="9">
        <f t="shared" si="0"/>
        <v>6193584</v>
      </c>
      <c r="F39" s="8" t="s">
        <v>66</v>
      </c>
      <c r="G39" s="9">
        <f>+G40+G44+G45+G46+G47+G48+G49+G50+G51+G52</f>
        <v>0</v>
      </c>
      <c r="H39" s="9">
        <f>+H40+H44+H45+H46+H47+H48+H49+H50+H51+H52</f>
        <v>0</v>
      </c>
      <c r="I39" s="9">
        <f t="shared" si="1"/>
        <v>0</v>
      </c>
    </row>
    <row r="40" spans="1:9" ht="14.25">
      <c r="A40" s="1"/>
      <c r="B40" s="8" t="s">
        <v>67</v>
      </c>
      <c r="C40" s="9">
        <f>+C41+C42+C43+C44</f>
        <v>3000000</v>
      </c>
      <c r="D40" s="9">
        <f>+D41+D42+D43+D44</f>
        <v>3000000</v>
      </c>
      <c r="E40" s="9">
        <f t="shared" si="0"/>
        <v>0</v>
      </c>
      <c r="F40" s="10" t="s">
        <v>68</v>
      </c>
      <c r="G40" s="11">
        <f>+G41+G42+G43</f>
        <v>0</v>
      </c>
      <c r="H40" s="11">
        <f>+H41+H42+H43</f>
        <v>0</v>
      </c>
      <c r="I40" s="11">
        <f t="shared" si="1"/>
        <v>0</v>
      </c>
    </row>
    <row r="41" spans="1:9" ht="14.25">
      <c r="A41" s="1"/>
      <c r="B41" s="10" t="s">
        <v>69</v>
      </c>
      <c r="C41" s="11"/>
      <c r="D41" s="11"/>
      <c r="E41" s="11">
        <f t="shared" si="0"/>
        <v>0</v>
      </c>
      <c r="F41" s="12" t="s">
        <v>70</v>
      </c>
      <c r="G41" s="13"/>
      <c r="H41" s="13"/>
      <c r="I41" s="13">
        <f t="shared" si="1"/>
        <v>0</v>
      </c>
    </row>
    <row r="42" spans="1:9" ht="14.25">
      <c r="A42" s="1"/>
      <c r="B42" s="12" t="s">
        <v>71</v>
      </c>
      <c r="C42" s="13"/>
      <c r="D42" s="13"/>
      <c r="E42" s="13">
        <f t="shared" si="0"/>
        <v>0</v>
      </c>
      <c r="F42" s="12" t="s">
        <v>72</v>
      </c>
      <c r="G42" s="13"/>
      <c r="H42" s="13"/>
      <c r="I42" s="13">
        <f t="shared" si="1"/>
        <v>0</v>
      </c>
    </row>
    <row r="43" spans="1:9" ht="14.25">
      <c r="A43" s="1"/>
      <c r="B43" s="12" t="s">
        <v>73</v>
      </c>
      <c r="C43" s="13">
        <v>3000000</v>
      </c>
      <c r="D43" s="13">
        <v>3000000</v>
      </c>
      <c r="E43" s="13">
        <f t="shared" si="0"/>
        <v>0</v>
      </c>
      <c r="F43" s="12" t="s">
        <v>74</v>
      </c>
      <c r="G43" s="13"/>
      <c r="H43" s="13"/>
      <c r="I43" s="13">
        <f t="shared" si="1"/>
        <v>0</v>
      </c>
    </row>
    <row r="44" spans="1:9" ht="14.25">
      <c r="A44" s="1"/>
      <c r="B44" s="14" t="s">
        <v>75</v>
      </c>
      <c r="C44" s="15"/>
      <c r="D44" s="15"/>
      <c r="E44" s="15">
        <f t="shared" si="0"/>
        <v>0</v>
      </c>
      <c r="F44" s="12" t="s">
        <v>76</v>
      </c>
      <c r="G44" s="13"/>
      <c r="H44" s="13"/>
      <c r="I44" s="13">
        <f t="shared" si="1"/>
        <v>0</v>
      </c>
    </row>
    <row r="45" spans="1:9" ht="14.25">
      <c r="A45" s="1"/>
      <c r="B45" s="8" t="s">
        <v>77</v>
      </c>
      <c r="C45" s="9">
        <f>+C46+C47+C48+C49+C50+C51+C52+C53+C54+C55+C56+C57+C59+C60+C61+C62+C63+C64+C67+C68+C69+C82+C83</f>
        <v>45225893</v>
      </c>
      <c r="D45" s="9">
        <f>+D46+D47+D48+D49+D50+D51+D52+D53+D54+D55+D56+D57+D59+D60+D61+D62+D63+D64+D67+D68+D69+D82+D83</f>
        <v>39032309</v>
      </c>
      <c r="E45" s="9">
        <f t="shared" si="0"/>
        <v>6193584</v>
      </c>
      <c r="F45" s="12" t="s">
        <v>78</v>
      </c>
      <c r="G45" s="13"/>
      <c r="H45" s="13"/>
      <c r="I45" s="13">
        <f t="shared" si="1"/>
        <v>0</v>
      </c>
    </row>
    <row r="46" spans="1:9" ht="14.25">
      <c r="A46" s="1"/>
      <c r="B46" s="10" t="s">
        <v>69</v>
      </c>
      <c r="C46" s="11"/>
      <c r="D46" s="11"/>
      <c r="E46" s="11">
        <f t="shared" si="0"/>
        <v>0</v>
      </c>
      <c r="F46" s="12" t="s">
        <v>79</v>
      </c>
      <c r="G46" s="13"/>
      <c r="H46" s="13"/>
      <c r="I46" s="13">
        <f t="shared" si="1"/>
        <v>0</v>
      </c>
    </row>
    <row r="47" spans="1:9" ht="14.25">
      <c r="A47" s="1"/>
      <c r="B47" s="12" t="s">
        <v>71</v>
      </c>
      <c r="C47" s="13">
        <v>4088051</v>
      </c>
      <c r="D47" s="13">
        <v>395959</v>
      </c>
      <c r="E47" s="13">
        <f t="shared" si="0"/>
        <v>3692092</v>
      </c>
      <c r="F47" s="12" t="s">
        <v>80</v>
      </c>
      <c r="G47" s="13"/>
      <c r="H47" s="13"/>
      <c r="I47" s="13">
        <f t="shared" si="1"/>
        <v>0</v>
      </c>
    </row>
    <row r="48" spans="1:9" ht="14.25">
      <c r="A48" s="1"/>
      <c r="B48" s="12" t="s">
        <v>81</v>
      </c>
      <c r="C48" s="13"/>
      <c r="D48" s="13"/>
      <c r="E48" s="13">
        <f t="shared" si="0"/>
        <v>0</v>
      </c>
      <c r="F48" s="12" t="s">
        <v>82</v>
      </c>
      <c r="G48" s="13"/>
      <c r="H48" s="13"/>
      <c r="I48" s="13">
        <f t="shared" si="1"/>
        <v>0</v>
      </c>
    </row>
    <row r="49" spans="1:9" ht="14.25">
      <c r="A49" s="1"/>
      <c r="B49" s="12" t="s">
        <v>83</v>
      </c>
      <c r="C49" s="13"/>
      <c r="D49" s="13"/>
      <c r="E49" s="13">
        <f t="shared" si="0"/>
        <v>0</v>
      </c>
      <c r="F49" s="12" t="s">
        <v>84</v>
      </c>
      <c r="G49" s="13"/>
      <c r="H49" s="13"/>
      <c r="I49" s="13">
        <f t="shared" si="1"/>
        <v>0</v>
      </c>
    </row>
    <row r="50" spans="1:9" ht="14.25">
      <c r="A50" s="1"/>
      <c r="B50" s="12" t="s">
        <v>85</v>
      </c>
      <c r="C50" s="13"/>
      <c r="D50" s="13"/>
      <c r="E50" s="13">
        <f t="shared" si="0"/>
        <v>0</v>
      </c>
      <c r="F50" s="12" t="s">
        <v>86</v>
      </c>
      <c r="G50" s="13"/>
      <c r="H50" s="13"/>
      <c r="I50" s="13">
        <f t="shared" si="1"/>
        <v>0</v>
      </c>
    </row>
    <row r="51" spans="1:9" ht="14.25">
      <c r="A51" s="1"/>
      <c r="B51" s="12" t="s">
        <v>87</v>
      </c>
      <c r="C51" s="13">
        <v>561492</v>
      </c>
      <c r="D51" s="13"/>
      <c r="E51" s="13">
        <f t="shared" si="0"/>
        <v>561492</v>
      </c>
      <c r="F51" s="12" t="s">
        <v>88</v>
      </c>
      <c r="G51" s="13"/>
      <c r="H51" s="13"/>
      <c r="I51" s="13">
        <f t="shared" si="1"/>
        <v>0</v>
      </c>
    </row>
    <row r="52" spans="1:9" ht="14.25">
      <c r="A52" s="1"/>
      <c r="B52" s="12" t="s">
        <v>89</v>
      </c>
      <c r="C52" s="13"/>
      <c r="D52" s="13"/>
      <c r="E52" s="13">
        <f t="shared" si="0"/>
        <v>0</v>
      </c>
      <c r="F52" s="12" t="s">
        <v>90</v>
      </c>
      <c r="G52" s="13"/>
      <c r="H52" s="13"/>
      <c r="I52" s="13">
        <f t="shared" si="1"/>
        <v>0</v>
      </c>
    </row>
    <row r="53" spans="1:9" ht="14.25">
      <c r="A53" s="1"/>
      <c r="B53" s="12" t="s">
        <v>91</v>
      </c>
      <c r="C53" s="13"/>
      <c r="D53" s="13"/>
      <c r="E53" s="13">
        <f t="shared" si="0"/>
        <v>0</v>
      </c>
      <c r="F53" s="8" t="s">
        <v>92</v>
      </c>
      <c r="G53" s="9">
        <f>+G7 +G39</f>
        <v>17869639</v>
      </c>
      <c r="H53" s="9">
        <f>+H7 +H39</f>
        <v>18726929</v>
      </c>
      <c r="I53" s="9">
        <f t="shared" si="1"/>
        <v>-857290</v>
      </c>
    </row>
    <row r="54" spans="1:9" ht="14.25">
      <c r="A54" s="1"/>
      <c r="B54" s="12" t="s">
        <v>93</v>
      </c>
      <c r="C54" s="13">
        <v>19800</v>
      </c>
      <c r="D54" s="13">
        <v>19800</v>
      </c>
      <c r="E54" s="13">
        <f t="shared" si="0"/>
        <v>0</v>
      </c>
      <c r="F54" s="41" t="s">
        <v>94</v>
      </c>
      <c r="G54" s="42"/>
      <c r="H54" s="42"/>
      <c r="I54" s="43"/>
    </row>
    <row r="55" spans="1:9" ht="14.25">
      <c r="A55" s="1"/>
      <c r="B55" s="12" t="s">
        <v>95</v>
      </c>
      <c r="C55" s="13"/>
      <c r="D55" s="13"/>
      <c r="E55" s="13">
        <f t="shared" si="0"/>
        <v>0</v>
      </c>
      <c r="F55" s="10" t="s">
        <v>96</v>
      </c>
      <c r="G55" s="11">
        <f>+G56+G57+G58</f>
        <v>10000000</v>
      </c>
      <c r="H55" s="11">
        <f>+H56+H57+H58</f>
        <v>10000000</v>
      </c>
      <c r="I55" s="11">
        <f t="shared" si="1"/>
        <v>0</v>
      </c>
    </row>
    <row r="56" spans="1:9" ht="14.25">
      <c r="A56" s="1"/>
      <c r="B56" s="12" t="s">
        <v>97</v>
      </c>
      <c r="C56" s="13"/>
      <c r="D56" s="13"/>
      <c r="E56" s="13">
        <f t="shared" si="0"/>
        <v>0</v>
      </c>
      <c r="F56" s="12" t="s">
        <v>98</v>
      </c>
      <c r="G56" s="13">
        <v>3000000</v>
      </c>
      <c r="H56" s="13">
        <v>3000000</v>
      </c>
      <c r="I56" s="13">
        <f t="shared" si="1"/>
        <v>0</v>
      </c>
    </row>
    <row r="57" spans="1:9" ht="14.25">
      <c r="A57" s="1"/>
      <c r="B57" s="12" t="s">
        <v>75</v>
      </c>
      <c r="C57" s="13">
        <f>+C58</f>
        <v>200000</v>
      </c>
      <c r="D57" s="13">
        <f>+D58</f>
        <v>200000</v>
      </c>
      <c r="E57" s="13">
        <f t="shared" si="0"/>
        <v>0</v>
      </c>
      <c r="F57" s="12" t="s">
        <v>99</v>
      </c>
      <c r="G57" s="13"/>
      <c r="H57" s="13"/>
      <c r="I57" s="13">
        <f t="shared" si="1"/>
        <v>0</v>
      </c>
    </row>
    <row r="58" spans="1:9" ht="14.25">
      <c r="A58" s="1"/>
      <c r="B58" s="12" t="s">
        <v>100</v>
      </c>
      <c r="C58" s="13">
        <v>200000</v>
      </c>
      <c r="D58" s="13">
        <v>200000</v>
      </c>
      <c r="E58" s="13">
        <f t="shared" si="0"/>
        <v>0</v>
      </c>
      <c r="F58" s="12" t="s">
        <v>101</v>
      </c>
      <c r="G58" s="13">
        <v>7000000</v>
      </c>
      <c r="H58" s="13">
        <v>7000000</v>
      </c>
      <c r="I58" s="13">
        <f t="shared" si="1"/>
        <v>0</v>
      </c>
    </row>
    <row r="59" spans="1:9" ht="14.25">
      <c r="A59" s="1"/>
      <c r="B59" s="12" t="s">
        <v>102</v>
      </c>
      <c r="C59" s="13"/>
      <c r="D59" s="13"/>
      <c r="E59" s="13">
        <f t="shared" si="0"/>
        <v>0</v>
      </c>
      <c r="F59" s="12" t="s">
        <v>103</v>
      </c>
      <c r="G59" s="13"/>
      <c r="H59" s="13"/>
      <c r="I59" s="13">
        <f t="shared" si="1"/>
        <v>0</v>
      </c>
    </row>
    <row r="60" spans="1:9" ht="14.25">
      <c r="A60" s="1"/>
      <c r="B60" s="12" t="s">
        <v>104</v>
      </c>
      <c r="C60" s="13"/>
      <c r="D60" s="13"/>
      <c r="E60" s="13">
        <f t="shared" si="0"/>
        <v>0</v>
      </c>
      <c r="F60" s="12" t="s">
        <v>105</v>
      </c>
      <c r="G60" s="13">
        <f>+G61+G62+G63</f>
        <v>39816550</v>
      </c>
      <c r="H60" s="13">
        <f>+H61+H62+H63</f>
        <v>38416550</v>
      </c>
      <c r="I60" s="13">
        <f t="shared" si="1"/>
        <v>1400000</v>
      </c>
    </row>
    <row r="61" spans="1:9" ht="14.25">
      <c r="A61" s="1"/>
      <c r="B61" s="12" t="s">
        <v>106</v>
      </c>
      <c r="C61" s="13"/>
      <c r="D61" s="13"/>
      <c r="E61" s="13">
        <f t="shared" si="0"/>
        <v>0</v>
      </c>
      <c r="F61" s="12" t="s">
        <v>107</v>
      </c>
      <c r="G61" s="13"/>
      <c r="H61" s="13"/>
      <c r="I61" s="13">
        <f t="shared" si="1"/>
        <v>0</v>
      </c>
    </row>
    <row r="62" spans="1:9" ht="14.25">
      <c r="A62" s="1"/>
      <c r="B62" s="12" t="s">
        <v>108</v>
      </c>
      <c r="C62" s="13"/>
      <c r="D62" s="13"/>
      <c r="E62" s="13">
        <f t="shared" si="0"/>
        <v>0</v>
      </c>
      <c r="F62" s="12" t="s">
        <v>109</v>
      </c>
      <c r="G62" s="13"/>
      <c r="H62" s="13"/>
      <c r="I62" s="13">
        <f t="shared" si="1"/>
        <v>0</v>
      </c>
    </row>
    <row r="63" spans="1:9" ht="14.25">
      <c r="A63" s="1"/>
      <c r="B63" s="12" t="s">
        <v>110</v>
      </c>
      <c r="C63" s="13"/>
      <c r="D63" s="13"/>
      <c r="E63" s="13">
        <f t="shared" si="0"/>
        <v>0</v>
      </c>
      <c r="F63" s="12" t="s">
        <v>111</v>
      </c>
      <c r="G63" s="13">
        <v>39816550</v>
      </c>
      <c r="H63" s="13">
        <v>38416550</v>
      </c>
      <c r="I63" s="13">
        <f t="shared" si="1"/>
        <v>1400000</v>
      </c>
    </row>
    <row r="64" spans="1:9" ht="14.25">
      <c r="A64" s="1"/>
      <c r="B64" s="12" t="s">
        <v>112</v>
      </c>
      <c r="C64" s="13">
        <f>+C65+C66</f>
        <v>540000</v>
      </c>
      <c r="D64" s="13">
        <f>+D65+D66</f>
        <v>0</v>
      </c>
      <c r="E64" s="13">
        <f t="shared" si="0"/>
        <v>540000</v>
      </c>
      <c r="F64" s="12" t="s">
        <v>113</v>
      </c>
      <c r="G64" s="13">
        <v>27722148</v>
      </c>
      <c r="H64" s="13">
        <v>19848707</v>
      </c>
      <c r="I64" s="13">
        <f t="shared" si="1"/>
        <v>7873441</v>
      </c>
    </row>
    <row r="65" spans="1:9" ht="14.25">
      <c r="A65" s="1"/>
      <c r="B65" s="12" t="s">
        <v>114</v>
      </c>
      <c r="C65" s="13">
        <v>540000</v>
      </c>
      <c r="D65" s="13"/>
      <c r="E65" s="13">
        <f t="shared" si="0"/>
        <v>540000</v>
      </c>
      <c r="F65" s="12" t="s">
        <v>115</v>
      </c>
      <c r="G65" s="13">
        <v>9273441</v>
      </c>
      <c r="H65" s="13">
        <v>10211520</v>
      </c>
      <c r="I65" s="13">
        <f t="shared" si="1"/>
        <v>-938079</v>
      </c>
    </row>
    <row r="66" spans="1:9" ht="14.25">
      <c r="A66" s="1"/>
      <c r="B66" s="12" t="s">
        <v>116</v>
      </c>
      <c r="C66" s="13"/>
      <c r="D66" s="13"/>
      <c r="E66" s="13">
        <f t="shared" si="0"/>
        <v>0</v>
      </c>
      <c r="F66" s="12"/>
      <c r="G66" s="13"/>
      <c r="H66" s="13"/>
      <c r="I66" s="13"/>
    </row>
    <row r="67" spans="1:9" ht="14.25">
      <c r="A67" s="1"/>
      <c r="B67" s="12" t="s">
        <v>117</v>
      </c>
      <c r="C67" s="13"/>
      <c r="D67" s="13"/>
      <c r="E67" s="13">
        <f t="shared" si="0"/>
        <v>0</v>
      </c>
      <c r="F67" s="12"/>
      <c r="G67" s="13"/>
      <c r="H67" s="13"/>
      <c r="I67" s="13"/>
    </row>
    <row r="68" spans="1:9" ht="14.25">
      <c r="A68" s="1"/>
      <c r="B68" s="12" t="s">
        <v>118</v>
      </c>
      <c r="C68" s="13"/>
      <c r="D68" s="13"/>
      <c r="E68" s="13">
        <f t="shared" si="0"/>
        <v>0</v>
      </c>
      <c r="F68" s="12"/>
      <c r="G68" s="13"/>
      <c r="H68" s="13"/>
      <c r="I68" s="13"/>
    </row>
    <row r="69" spans="1:9" ht="14.25">
      <c r="A69" s="1"/>
      <c r="B69" s="12" t="s">
        <v>119</v>
      </c>
      <c r="C69" s="13">
        <f>+C70+C71+C72+C73+C74+C75+C76+C77+C78+C79+C80+C81</f>
        <v>0</v>
      </c>
      <c r="D69" s="13">
        <f>+D70+D71+D72+D73+D74+D75+D76+D77+D78+D79+D80+D81</f>
        <v>0</v>
      </c>
      <c r="E69" s="13">
        <f t="shared" si="0"/>
        <v>0</v>
      </c>
      <c r="F69" s="12"/>
      <c r="G69" s="13"/>
      <c r="H69" s="13"/>
      <c r="I69" s="13"/>
    </row>
    <row r="70" spans="1:9" ht="14.25">
      <c r="A70" s="1"/>
      <c r="B70" s="12" t="s">
        <v>120</v>
      </c>
      <c r="C70" s="13"/>
      <c r="D70" s="13"/>
      <c r="E70" s="13">
        <f t="shared" si="0"/>
        <v>0</v>
      </c>
      <c r="F70" s="12"/>
      <c r="G70" s="13"/>
      <c r="H70" s="13"/>
      <c r="I70" s="13"/>
    </row>
    <row r="71" spans="1:9" ht="14.25">
      <c r="A71" s="1"/>
      <c r="B71" s="12" t="s">
        <v>121</v>
      </c>
      <c r="C71" s="13"/>
      <c r="D71" s="13"/>
      <c r="E71" s="13">
        <f t="shared" si="0"/>
        <v>0</v>
      </c>
      <c r="F71" s="12"/>
      <c r="G71" s="13"/>
      <c r="H71" s="13"/>
      <c r="I71" s="13"/>
    </row>
    <row r="72" spans="1:9" ht="14.25">
      <c r="A72" s="1"/>
      <c r="B72" s="12" t="s">
        <v>122</v>
      </c>
      <c r="C72" s="13"/>
      <c r="D72" s="13"/>
      <c r="E72" s="13">
        <f t="shared" si="0"/>
        <v>0</v>
      </c>
      <c r="F72" s="12"/>
      <c r="G72" s="13"/>
      <c r="H72" s="13"/>
      <c r="I72" s="13"/>
    </row>
    <row r="73" spans="1:9" ht="14.25">
      <c r="A73" s="1"/>
      <c r="B73" s="12" t="s">
        <v>123</v>
      </c>
      <c r="C73" s="13"/>
      <c r="D73" s="13"/>
      <c r="E73" s="13">
        <f t="shared" ref="E73:E89" si="2">C73-D73</f>
        <v>0</v>
      </c>
      <c r="F73" s="12"/>
      <c r="G73" s="13"/>
      <c r="H73" s="13"/>
      <c r="I73" s="13"/>
    </row>
    <row r="74" spans="1:9" ht="14.25">
      <c r="A74" s="1"/>
      <c r="B74" s="12" t="s">
        <v>124</v>
      </c>
      <c r="C74" s="13"/>
      <c r="D74" s="13"/>
      <c r="E74" s="13">
        <f t="shared" si="2"/>
        <v>0</v>
      </c>
      <c r="F74" s="12"/>
      <c r="G74" s="13"/>
      <c r="H74" s="13"/>
      <c r="I74" s="13"/>
    </row>
    <row r="75" spans="1:9" ht="14.25">
      <c r="A75" s="1"/>
      <c r="B75" s="12" t="s">
        <v>125</v>
      </c>
      <c r="C75" s="13"/>
      <c r="D75" s="13"/>
      <c r="E75" s="13">
        <f t="shared" si="2"/>
        <v>0</v>
      </c>
      <c r="F75" s="12"/>
      <c r="G75" s="13"/>
      <c r="H75" s="13"/>
      <c r="I75" s="13"/>
    </row>
    <row r="76" spans="1:9" ht="14.25">
      <c r="A76" s="1"/>
      <c r="B76" s="12" t="s">
        <v>126</v>
      </c>
      <c r="C76" s="13"/>
      <c r="D76" s="13"/>
      <c r="E76" s="13">
        <f t="shared" si="2"/>
        <v>0</v>
      </c>
      <c r="F76" s="12"/>
      <c r="G76" s="13"/>
      <c r="H76" s="13"/>
      <c r="I76" s="13"/>
    </row>
    <row r="77" spans="1:9" ht="14.25">
      <c r="A77" s="1"/>
      <c r="B77" s="12" t="s">
        <v>127</v>
      </c>
      <c r="C77" s="13"/>
      <c r="D77" s="13"/>
      <c r="E77" s="13">
        <f t="shared" si="2"/>
        <v>0</v>
      </c>
      <c r="F77" s="12"/>
      <c r="G77" s="13"/>
      <c r="H77" s="13"/>
      <c r="I77" s="13"/>
    </row>
    <row r="78" spans="1:9" ht="14.25">
      <c r="A78" s="1"/>
      <c r="B78" s="12" t="s">
        <v>128</v>
      </c>
      <c r="C78" s="13"/>
      <c r="D78" s="13"/>
      <c r="E78" s="13">
        <f t="shared" si="2"/>
        <v>0</v>
      </c>
      <c r="F78" s="12"/>
      <c r="G78" s="13"/>
      <c r="H78" s="13"/>
      <c r="I78" s="13"/>
    </row>
    <row r="79" spans="1:9" ht="14.25">
      <c r="A79" s="1"/>
      <c r="B79" s="12" t="s">
        <v>129</v>
      </c>
      <c r="C79" s="13"/>
      <c r="D79" s="13"/>
      <c r="E79" s="13">
        <f t="shared" si="2"/>
        <v>0</v>
      </c>
      <c r="F79" s="12"/>
      <c r="G79" s="13"/>
      <c r="H79" s="13"/>
      <c r="I79" s="13"/>
    </row>
    <row r="80" spans="1:9" ht="14.25">
      <c r="A80" s="1"/>
      <c r="B80" s="12" t="s">
        <v>130</v>
      </c>
      <c r="C80" s="13"/>
      <c r="D80" s="13"/>
      <c r="E80" s="13">
        <f t="shared" si="2"/>
        <v>0</v>
      </c>
      <c r="F80" s="12"/>
      <c r="G80" s="13"/>
      <c r="H80" s="13"/>
      <c r="I80" s="13"/>
    </row>
    <row r="81" spans="1:9" ht="14.25">
      <c r="A81" s="1"/>
      <c r="B81" s="12" t="s">
        <v>131</v>
      </c>
      <c r="C81" s="13"/>
      <c r="D81" s="13"/>
      <c r="E81" s="13">
        <f t="shared" si="2"/>
        <v>0</v>
      </c>
      <c r="F81" s="12"/>
      <c r="G81" s="13"/>
      <c r="H81" s="13"/>
      <c r="I81" s="13"/>
    </row>
    <row r="82" spans="1:9" ht="14.25">
      <c r="A82" s="1"/>
      <c r="B82" s="12" t="s">
        <v>132</v>
      </c>
      <c r="C82" s="13"/>
      <c r="D82" s="13"/>
      <c r="E82" s="13">
        <f t="shared" si="2"/>
        <v>0</v>
      </c>
      <c r="F82" s="12"/>
      <c r="G82" s="13"/>
      <c r="H82" s="13"/>
      <c r="I82" s="13"/>
    </row>
    <row r="83" spans="1:9" ht="14.25">
      <c r="A83" s="1"/>
      <c r="B83" s="12" t="s">
        <v>133</v>
      </c>
      <c r="C83" s="13">
        <f>+C84+C85+C86+C87+C88</f>
        <v>39816550</v>
      </c>
      <c r="D83" s="13">
        <f>+D84+D85+D86+D87+D88</f>
        <v>38416550</v>
      </c>
      <c r="E83" s="13">
        <f t="shared" si="2"/>
        <v>1400000</v>
      </c>
      <c r="F83" s="12"/>
      <c r="G83" s="13"/>
      <c r="H83" s="13"/>
      <c r="I83" s="13"/>
    </row>
    <row r="84" spans="1:9" ht="14.25">
      <c r="A84" s="1"/>
      <c r="B84" s="12" t="s">
        <v>134</v>
      </c>
      <c r="C84" s="13">
        <v>19720000</v>
      </c>
      <c r="D84" s="13">
        <v>18320000</v>
      </c>
      <c r="E84" s="13">
        <f t="shared" si="2"/>
        <v>1400000</v>
      </c>
      <c r="F84" s="12"/>
      <c r="G84" s="13"/>
      <c r="H84" s="13"/>
      <c r="I84" s="13"/>
    </row>
    <row r="85" spans="1:9" ht="14.25">
      <c r="A85" s="1"/>
      <c r="B85" s="12" t="s">
        <v>135</v>
      </c>
      <c r="C85" s="13">
        <v>10096550</v>
      </c>
      <c r="D85" s="13">
        <v>10096550</v>
      </c>
      <c r="E85" s="13">
        <f t="shared" si="2"/>
        <v>0</v>
      </c>
      <c r="F85" s="12"/>
      <c r="G85" s="13"/>
      <c r="H85" s="13"/>
      <c r="I85" s="13"/>
    </row>
    <row r="86" spans="1:9" ht="14.25">
      <c r="A86" s="1"/>
      <c r="B86" s="12" t="s">
        <v>136</v>
      </c>
      <c r="C86" s="13"/>
      <c r="D86" s="13"/>
      <c r="E86" s="13">
        <f t="shared" si="2"/>
        <v>0</v>
      </c>
      <c r="F86" s="12"/>
      <c r="G86" s="13"/>
      <c r="H86" s="13"/>
      <c r="I86" s="13"/>
    </row>
    <row r="87" spans="1:9" ht="14.25">
      <c r="A87" s="1"/>
      <c r="B87" s="12" t="s">
        <v>137</v>
      </c>
      <c r="C87" s="13">
        <v>10000000</v>
      </c>
      <c r="D87" s="13">
        <v>10000000</v>
      </c>
      <c r="E87" s="13">
        <f t="shared" si="2"/>
        <v>0</v>
      </c>
      <c r="F87" s="14"/>
      <c r="G87" s="15"/>
      <c r="H87" s="15"/>
      <c r="I87" s="15"/>
    </row>
    <row r="88" spans="1:9" ht="14.25">
      <c r="A88" s="1"/>
      <c r="B88" s="12" t="s">
        <v>138</v>
      </c>
      <c r="C88" s="13"/>
      <c r="D88" s="13"/>
      <c r="E88" s="13">
        <f t="shared" si="2"/>
        <v>0</v>
      </c>
      <c r="F88" s="8" t="s">
        <v>139</v>
      </c>
      <c r="G88" s="9">
        <f>+G55 +G59 +G60 +G64</f>
        <v>77538698</v>
      </c>
      <c r="H88" s="9">
        <f>+H55 +H59 +H60 +H64</f>
        <v>68265257</v>
      </c>
      <c r="I88" s="9">
        <f t="shared" ref="I88:I89" si="3">G88-H88</f>
        <v>9273441</v>
      </c>
    </row>
    <row r="89" spans="1:9" ht="14.25">
      <c r="A89" s="1"/>
      <c r="B89" s="8" t="s">
        <v>140</v>
      </c>
      <c r="C89" s="9">
        <f>+C7 +C39</f>
        <v>95408337</v>
      </c>
      <c r="D89" s="9">
        <f>+D7 +D39</f>
        <v>86992186</v>
      </c>
      <c r="E89" s="9">
        <f t="shared" si="2"/>
        <v>8416151</v>
      </c>
      <c r="F89" s="16" t="s">
        <v>141</v>
      </c>
      <c r="G89" s="17">
        <f>+G53 +G88</f>
        <v>95408337</v>
      </c>
      <c r="H89" s="17">
        <f>+H53 +H88</f>
        <v>86992186</v>
      </c>
      <c r="I89" s="17">
        <f t="shared" si="3"/>
        <v>8416151</v>
      </c>
    </row>
  </sheetData>
  <mergeCells count="5">
    <mergeCell ref="B2:I2"/>
    <mergeCell ref="B3:I3"/>
    <mergeCell ref="B5:E5"/>
    <mergeCell ref="F5:I5"/>
    <mergeCell ref="F54:I54"/>
  </mergeCells>
  <phoneticPr fontId="2"/>
  <pageMargins left="0.7" right="0.7" top="0.75" bottom="0.75" header="0.3" footer="0.3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showGridLines="0" workbookViewId="0">
      <selection activeCell="B1" sqref="B1"/>
    </sheetView>
  </sheetViews>
  <sheetFormatPr defaultRowHeight="13.5"/>
  <cols>
    <col min="1" max="1" width="1.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1:9" ht="21">
      <c r="A1" s="1"/>
      <c r="B1" s="44" t="s">
        <v>201</v>
      </c>
      <c r="C1" s="1"/>
      <c r="D1" s="1"/>
      <c r="E1" s="1"/>
      <c r="F1" s="1"/>
      <c r="G1" s="1"/>
      <c r="H1" s="2"/>
      <c r="I1" s="2" t="s">
        <v>0</v>
      </c>
    </row>
    <row r="2" spans="1:9" ht="21">
      <c r="A2" s="1"/>
      <c r="B2" s="36" t="s">
        <v>142</v>
      </c>
      <c r="C2" s="36"/>
      <c r="D2" s="36"/>
      <c r="E2" s="36"/>
      <c r="F2" s="36"/>
      <c r="G2" s="36"/>
      <c r="H2" s="36"/>
      <c r="I2" s="36"/>
    </row>
    <row r="3" spans="1:9" ht="21">
      <c r="A3" s="1"/>
      <c r="B3" s="37" t="s">
        <v>190</v>
      </c>
      <c r="C3" s="37"/>
      <c r="D3" s="37"/>
      <c r="E3" s="37"/>
      <c r="F3" s="37"/>
      <c r="G3" s="37"/>
      <c r="H3" s="37"/>
      <c r="I3" s="37"/>
    </row>
    <row r="4" spans="1:9" ht="15.75">
      <c r="A4" s="1"/>
      <c r="B4" s="4"/>
      <c r="C4" s="1"/>
      <c r="D4" s="1"/>
      <c r="E4" s="1"/>
      <c r="F4" s="1"/>
      <c r="G4" s="1"/>
      <c r="H4" s="1"/>
      <c r="I4" s="5" t="s">
        <v>143</v>
      </c>
    </row>
    <row r="5" spans="1:9" ht="14.25">
      <c r="A5" s="1"/>
      <c r="B5" s="38" t="s">
        <v>144</v>
      </c>
      <c r="C5" s="39"/>
      <c r="D5" s="39"/>
      <c r="E5" s="40"/>
      <c r="F5" s="38" t="s">
        <v>145</v>
      </c>
      <c r="G5" s="39"/>
      <c r="H5" s="39"/>
      <c r="I5" s="40"/>
    </row>
    <row r="6" spans="1:9" ht="14.25">
      <c r="A6" s="1"/>
      <c r="B6" s="6"/>
      <c r="C6" s="6" t="s">
        <v>5</v>
      </c>
      <c r="D6" s="6" t="s">
        <v>6</v>
      </c>
      <c r="E6" s="6" t="s">
        <v>7</v>
      </c>
      <c r="F6" s="7"/>
      <c r="G6" s="6" t="s">
        <v>5</v>
      </c>
      <c r="H6" s="6" t="s">
        <v>6</v>
      </c>
      <c r="I6" s="6" t="s">
        <v>7</v>
      </c>
    </row>
    <row r="7" spans="1:9" ht="14.25">
      <c r="A7" s="1"/>
      <c r="B7" s="8" t="s">
        <v>8</v>
      </c>
      <c r="C7" s="9">
        <f>+C8+C13+C14+C15+C16+C17+C18+C19+C20+C21+C22+C23+C24+C25+C26+C27+C28+C29+C30+C31+C32+C33+C34+C35+C36+C38</f>
        <v>13824100</v>
      </c>
      <c r="D7" s="9">
        <f>+D8+D13+D14+D15+D16+D17+D18+D19+D20+D21+D22+D23+D24+D25+D26+D27+D28+D29+D30+D31+D32+D33+D34+D35+D36+D38</f>
        <v>13710238</v>
      </c>
      <c r="E7" s="9">
        <f>C7-D7</f>
        <v>113862</v>
      </c>
      <c r="F7" s="8" t="s">
        <v>9</v>
      </c>
      <c r="G7" s="9">
        <f>+G8+G9+G10+G11+G12+G13+G17+G18+G19+G20+G21+G22+G23+G24+G25+G26+G27+G28+G29+G30+G31+G32+G33+G34</f>
        <v>12638410</v>
      </c>
      <c r="H7" s="9">
        <f>+H8+H9+H10+H11+H12+H13+H17+H18+H19+H20+H21+H22+H23+H24+H25+H26+H27+H28+H29+H30+H31+H32+H33+H34</f>
        <v>12463304</v>
      </c>
      <c r="I7" s="9">
        <f>G7-H7</f>
        <v>175106</v>
      </c>
    </row>
    <row r="8" spans="1:9" ht="14.25">
      <c r="A8" s="1"/>
      <c r="B8" s="10" t="s">
        <v>10</v>
      </c>
      <c r="C8" s="11">
        <f>+C9+C10+C11+C12</f>
        <v>290911</v>
      </c>
      <c r="D8" s="11">
        <f>+D9+D10+D11+D12</f>
        <v>6094440</v>
      </c>
      <c r="E8" s="11">
        <f t="shared" ref="E8:E72" si="0">C8-D8</f>
        <v>-5803529</v>
      </c>
      <c r="F8" s="10" t="s">
        <v>11</v>
      </c>
      <c r="G8" s="11"/>
      <c r="H8" s="11"/>
      <c r="I8" s="11">
        <f t="shared" ref="I8:I34" si="1">G8-H8</f>
        <v>0</v>
      </c>
    </row>
    <row r="9" spans="1:9" ht="14.25">
      <c r="A9" s="1"/>
      <c r="B9" s="12" t="s">
        <v>12</v>
      </c>
      <c r="C9" s="13">
        <v>40000</v>
      </c>
      <c r="D9" s="13"/>
      <c r="E9" s="13">
        <f t="shared" si="0"/>
        <v>40000</v>
      </c>
      <c r="F9" s="12" t="s">
        <v>13</v>
      </c>
      <c r="G9" s="13"/>
      <c r="H9" s="13"/>
      <c r="I9" s="13">
        <f t="shared" si="1"/>
        <v>0</v>
      </c>
    </row>
    <row r="10" spans="1:9" ht="14.25">
      <c r="A10" s="1"/>
      <c r="B10" s="12" t="s">
        <v>14</v>
      </c>
      <c r="C10" s="13">
        <v>250911</v>
      </c>
      <c r="D10" s="13">
        <v>1436046</v>
      </c>
      <c r="E10" s="13">
        <f t="shared" si="0"/>
        <v>-1185135</v>
      </c>
      <c r="F10" s="12" t="s">
        <v>15</v>
      </c>
      <c r="G10" s="13">
        <v>2065</v>
      </c>
      <c r="H10" s="13">
        <v>6297</v>
      </c>
      <c r="I10" s="13">
        <f t="shared" si="1"/>
        <v>-4232</v>
      </c>
    </row>
    <row r="11" spans="1:9" ht="14.25">
      <c r="A11" s="1"/>
      <c r="B11" s="12" t="s">
        <v>16</v>
      </c>
      <c r="C11" s="13"/>
      <c r="D11" s="13"/>
      <c r="E11" s="13">
        <f t="shared" si="0"/>
        <v>0</v>
      </c>
      <c r="F11" s="12" t="s">
        <v>17</v>
      </c>
      <c r="G11" s="13"/>
      <c r="H11" s="13"/>
      <c r="I11" s="13">
        <f t="shared" si="1"/>
        <v>0</v>
      </c>
    </row>
    <row r="12" spans="1:9" ht="14.25">
      <c r="A12" s="1"/>
      <c r="B12" s="12" t="s">
        <v>196</v>
      </c>
      <c r="C12" s="13"/>
      <c r="D12" s="13">
        <v>4658394</v>
      </c>
      <c r="E12" s="13">
        <f t="shared" si="0"/>
        <v>-4658394</v>
      </c>
      <c r="F12" s="12" t="s">
        <v>18</v>
      </c>
      <c r="G12" s="13"/>
      <c r="H12" s="13"/>
      <c r="I12" s="13">
        <f t="shared" si="1"/>
        <v>0</v>
      </c>
    </row>
    <row r="13" spans="1:9" ht="14.25">
      <c r="A13" s="1"/>
      <c r="B13" s="12" t="s">
        <v>19</v>
      </c>
      <c r="C13" s="13"/>
      <c r="D13" s="13"/>
      <c r="E13" s="13">
        <f t="shared" si="0"/>
        <v>0</v>
      </c>
      <c r="F13" s="12" t="s">
        <v>20</v>
      </c>
      <c r="G13" s="13">
        <f>+G14+G15+G16</f>
        <v>9984000</v>
      </c>
      <c r="H13" s="13">
        <f>+H14+H15+H16</f>
        <v>9984000</v>
      </c>
      <c r="I13" s="13">
        <f t="shared" si="1"/>
        <v>0</v>
      </c>
    </row>
    <row r="14" spans="1:9" ht="14.25">
      <c r="A14" s="1"/>
      <c r="B14" s="12" t="s">
        <v>21</v>
      </c>
      <c r="C14" s="13">
        <v>7771697</v>
      </c>
      <c r="D14" s="13">
        <v>7072445</v>
      </c>
      <c r="E14" s="13">
        <f t="shared" si="0"/>
        <v>699252</v>
      </c>
      <c r="F14" s="12" t="s">
        <v>22</v>
      </c>
      <c r="G14" s="13">
        <v>3564000</v>
      </c>
      <c r="H14" s="13">
        <v>3564000</v>
      </c>
      <c r="I14" s="13">
        <f t="shared" si="1"/>
        <v>0</v>
      </c>
    </row>
    <row r="15" spans="1:9" ht="14.25">
      <c r="A15" s="1"/>
      <c r="B15" s="12" t="s">
        <v>23</v>
      </c>
      <c r="C15" s="13"/>
      <c r="D15" s="13"/>
      <c r="E15" s="13">
        <f t="shared" si="0"/>
        <v>0</v>
      </c>
      <c r="F15" s="12" t="s">
        <v>24</v>
      </c>
      <c r="G15" s="13">
        <v>4992000</v>
      </c>
      <c r="H15" s="13">
        <v>4992000</v>
      </c>
      <c r="I15" s="13">
        <f t="shared" si="1"/>
        <v>0</v>
      </c>
    </row>
    <row r="16" spans="1:9" ht="14.25">
      <c r="A16" s="1"/>
      <c r="B16" s="12" t="s">
        <v>25</v>
      </c>
      <c r="C16" s="13"/>
      <c r="D16" s="13"/>
      <c r="E16" s="13">
        <f t="shared" si="0"/>
        <v>0</v>
      </c>
      <c r="F16" s="12" t="s">
        <v>26</v>
      </c>
      <c r="G16" s="13">
        <v>1428000</v>
      </c>
      <c r="H16" s="13">
        <v>1428000</v>
      </c>
      <c r="I16" s="13">
        <f t="shared" si="1"/>
        <v>0</v>
      </c>
    </row>
    <row r="17" spans="1:9" ht="14.25">
      <c r="A17" s="1"/>
      <c r="B17" s="12" t="s">
        <v>27</v>
      </c>
      <c r="C17" s="13"/>
      <c r="D17" s="13"/>
      <c r="E17" s="13">
        <f t="shared" si="0"/>
        <v>0</v>
      </c>
      <c r="F17" s="12" t="s">
        <v>28</v>
      </c>
      <c r="G17" s="13"/>
      <c r="H17" s="13"/>
      <c r="I17" s="13">
        <f t="shared" si="1"/>
        <v>0</v>
      </c>
    </row>
    <row r="18" spans="1:9" ht="14.25">
      <c r="A18" s="1"/>
      <c r="B18" s="12" t="s">
        <v>29</v>
      </c>
      <c r="C18" s="13"/>
      <c r="D18" s="13"/>
      <c r="E18" s="13">
        <f t="shared" si="0"/>
        <v>0</v>
      </c>
      <c r="F18" s="12" t="s">
        <v>30</v>
      </c>
      <c r="G18" s="13"/>
      <c r="H18" s="13"/>
      <c r="I18" s="13">
        <f t="shared" si="1"/>
        <v>0</v>
      </c>
    </row>
    <row r="19" spans="1:9" ht="14.25">
      <c r="A19" s="1"/>
      <c r="B19" s="12" t="s">
        <v>31</v>
      </c>
      <c r="C19" s="13"/>
      <c r="D19" s="13"/>
      <c r="E19" s="13">
        <f t="shared" si="0"/>
        <v>0</v>
      </c>
      <c r="F19" s="12" t="s">
        <v>32</v>
      </c>
      <c r="G19" s="13"/>
      <c r="H19" s="13"/>
      <c r="I19" s="13">
        <f t="shared" si="1"/>
        <v>0</v>
      </c>
    </row>
    <row r="20" spans="1:9" ht="14.25">
      <c r="A20" s="1"/>
      <c r="B20" s="12" t="s">
        <v>33</v>
      </c>
      <c r="C20" s="13"/>
      <c r="D20" s="13"/>
      <c r="E20" s="13">
        <f t="shared" si="0"/>
        <v>0</v>
      </c>
      <c r="F20" s="12" t="s">
        <v>34</v>
      </c>
      <c r="G20" s="13"/>
      <c r="H20" s="13"/>
      <c r="I20" s="13">
        <f t="shared" si="1"/>
        <v>0</v>
      </c>
    </row>
    <row r="21" spans="1:9" ht="14.25">
      <c r="A21" s="1"/>
      <c r="B21" s="12" t="s">
        <v>35</v>
      </c>
      <c r="C21" s="13"/>
      <c r="D21" s="13"/>
      <c r="E21" s="13">
        <f t="shared" si="0"/>
        <v>0</v>
      </c>
      <c r="F21" s="12" t="s">
        <v>36</v>
      </c>
      <c r="G21" s="13"/>
      <c r="H21" s="13"/>
      <c r="I21" s="13">
        <f t="shared" si="1"/>
        <v>0</v>
      </c>
    </row>
    <row r="22" spans="1:9" ht="14.25">
      <c r="A22" s="1"/>
      <c r="B22" s="12" t="s">
        <v>37</v>
      </c>
      <c r="C22" s="13"/>
      <c r="D22" s="13"/>
      <c r="E22" s="13">
        <f t="shared" si="0"/>
        <v>0</v>
      </c>
      <c r="F22" s="12" t="s">
        <v>38</v>
      </c>
      <c r="G22" s="13"/>
      <c r="H22" s="13"/>
      <c r="I22" s="13">
        <f t="shared" si="1"/>
        <v>0</v>
      </c>
    </row>
    <row r="23" spans="1:9" ht="14.25">
      <c r="A23" s="1"/>
      <c r="B23" s="12" t="s">
        <v>39</v>
      </c>
      <c r="C23" s="13">
        <v>571690</v>
      </c>
      <c r="D23" s="13">
        <v>355670</v>
      </c>
      <c r="E23" s="13">
        <f t="shared" si="0"/>
        <v>216020</v>
      </c>
      <c r="F23" s="12" t="s">
        <v>40</v>
      </c>
      <c r="G23" s="13"/>
      <c r="H23" s="13"/>
      <c r="I23" s="13">
        <f t="shared" si="1"/>
        <v>0</v>
      </c>
    </row>
    <row r="24" spans="1:9" ht="14.25">
      <c r="A24" s="1"/>
      <c r="B24" s="12" t="s">
        <v>41</v>
      </c>
      <c r="C24" s="13"/>
      <c r="D24" s="13"/>
      <c r="E24" s="13">
        <f t="shared" si="0"/>
        <v>0</v>
      </c>
      <c r="F24" s="12" t="s">
        <v>42</v>
      </c>
      <c r="G24" s="13"/>
      <c r="H24" s="13"/>
      <c r="I24" s="13">
        <f t="shared" si="1"/>
        <v>0</v>
      </c>
    </row>
    <row r="25" spans="1:9" ht="14.25">
      <c r="A25" s="1"/>
      <c r="B25" s="12" t="s">
        <v>43</v>
      </c>
      <c r="C25" s="13">
        <v>71407</v>
      </c>
      <c r="D25" s="13">
        <v>177683</v>
      </c>
      <c r="E25" s="13">
        <f t="shared" si="0"/>
        <v>-106276</v>
      </c>
      <c r="F25" s="12" t="s">
        <v>44</v>
      </c>
      <c r="G25" s="13"/>
      <c r="H25" s="13"/>
      <c r="I25" s="13">
        <f t="shared" si="1"/>
        <v>0</v>
      </c>
    </row>
    <row r="26" spans="1:9" ht="14.25">
      <c r="A26" s="1"/>
      <c r="B26" s="12" t="s">
        <v>45</v>
      </c>
      <c r="C26" s="13"/>
      <c r="D26" s="13"/>
      <c r="E26" s="13">
        <f t="shared" si="0"/>
        <v>0</v>
      </c>
      <c r="F26" s="12" t="s">
        <v>46</v>
      </c>
      <c r="G26" s="13"/>
      <c r="H26" s="13"/>
      <c r="I26" s="13">
        <f t="shared" si="1"/>
        <v>0</v>
      </c>
    </row>
    <row r="27" spans="1:9" ht="14.25">
      <c r="A27" s="1"/>
      <c r="B27" s="12" t="s">
        <v>47</v>
      </c>
      <c r="C27" s="13"/>
      <c r="D27" s="13"/>
      <c r="E27" s="13">
        <f t="shared" si="0"/>
        <v>0</v>
      </c>
      <c r="F27" s="12" t="s">
        <v>48</v>
      </c>
      <c r="G27" s="13"/>
      <c r="H27" s="13"/>
      <c r="I27" s="13">
        <f t="shared" si="1"/>
        <v>0</v>
      </c>
    </row>
    <row r="28" spans="1:9" ht="14.25">
      <c r="A28" s="1"/>
      <c r="B28" s="12" t="s">
        <v>49</v>
      </c>
      <c r="C28" s="13"/>
      <c r="D28" s="13"/>
      <c r="E28" s="13">
        <f t="shared" si="0"/>
        <v>0</v>
      </c>
      <c r="F28" s="12" t="s">
        <v>50</v>
      </c>
      <c r="G28" s="13"/>
      <c r="H28" s="13"/>
      <c r="I28" s="13">
        <f t="shared" si="1"/>
        <v>0</v>
      </c>
    </row>
    <row r="29" spans="1:9" ht="14.25">
      <c r="A29" s="1"/>
      <c r="B29" s="12" t="s">
        <v>51</v>
      </c>
      <c r="C29" s="13"/>
      <c r="D29" s="13"/>
      <c r="E29" s="13">
        <f t="shared" si="0"/>
        <v>0</v>
      </c>
      <c r="F29" s="12" t="s">
        <v>52</v>
      </c>
      <c r="G29" s="13"/>
      <c r="H29" s="13"/>
      <c r="I29" s="13">
        <f t="shared" si="1"/>
        <v>0</v>
      </c>
    </row>
    <row r="30" spans="1:9" ht="14.25">
      <c r="A30" s="1"/>
      <c r="B30" s="12" t="s">
        <v>53</v>
      </c>
      <c r="C30" s="13"/>
      <c r="D30" s="13"/>
      <c r="E30" s="13">
        <f t="shared" si="0"/>
        <v>0</v>
      </c>
      <c r="F30" s="12" t="s">
        <v>54</v>
      </c>
      <c r="G30" s="13"/>
      <c r="H30" s="13"/>
      <c r="I30" s="13">
        <f t="shared" si="1"/>
        <v>0</v>
      </c>
    </row>
    <row r="31" spans="1:9" ht="14.25">
      <c r="A31" s="1"/>
      <c r="B31" s="12" t="s">
        <v>55</v>
      </c>
      <c r="C31" s="13"/>
      <c r="D31" s="13"/>
      <c r="E31" s="13">
        <f t="shared" si="0"/>
        <v>0</v>
      </c>
      <c r="F31" s="12" t="s">
        <v>56</v>
      </c>
      <c r="G31" s="13">
        <v>2632700</v>
      </c>
      <c r="H31" s="13">
        <v>2456700</v>
      </c>
      <c r="I31" s="13">
        <f t="shared" si="1"/>
        <v>176000</v>
      </c>
    </row>
    <row r="32" spans="1:9" ht="14.25">
      <c r="A32" s="1"/>
      <c r="B32" s="12" t="s">
        <v>57</v>
      </c>
      <c r="C32" s="13"/>
      <c r="D32" s="13"/>
      <c r="E32" s="13">
        <f t="shared" si="0"/>
        <v>0</v>
      </c>
      <c r="F32" s="12" t="s">
        <v>58</v>
      </c>
      <c r="G32" s="13"/>
      <c r="H32" s="13"/>
      <c r="I32" s="13">
        <f t="shared" si="1"/>
        <v>0</v>
      </c>
    </row>
    <row r="33" spans="1:9" ht="14.25">
      <c r="A33" s="1"/>
      <c r="B33" s="12" t="s">
        <v>59</v>
      </c>
      <c r="C33" s="13"/>
      <c r="D33" s="13"/>
      <c r="E33" s="13">
        <f t="shared" si="0"/>
        <v>0</v>
      </c>
      <c r="F33" s="12" t="s">
        <v>60</v>
      </c>
      <c r="G33" s="13"/>
      <c r="H33" s="13"/>
      <c r="I33" s="13">
        <f t="shared" si="1"/>
        <v>0</v>
      </c>
    </row>
    <row r="34" spans="1:9" ht="14.25">
      <c r="A34" s="1"/>
      <c r="B34" s="12" t="s">
        <v>61</v>
      </c>
      <c r="C34" s="13"/>
      <c r="D34" s="13"/>
      <c r="E34" s="13">
        <f t="shared" si="0"/>
        <v>0</v>
      </c>
      <c r="F34" s="12" t="s">
        <v>62</v>
      </c>
      <c r="G34" s="13">
        <v>19645</v>
      </c>
      <c r="H34" s="13">
        <v>16307</v>
      </c>
      <c r="I34" s="13">
        <f t="shared" si="1"/>
        <v>3338</v>
      </c>
    </row>
    <row r="35" spans="1:9" ht="14.25">
      <c r="A35" s="1"/>
      <c r="B35" s="12" t="s">
        <v>63</v>
      </c>
      <c r="C35" s="13"/>
      <c r="D35" s="13">
        <v>10000</v>
      </c>
      <c r="E35" s="13">
        <f t="shared" si="0"/>
        <v>-10000</v>
      </c>
      <c r="F35" s="12"/>
      <c r="G35" s="13"/>
      <c r="H35" s="13"/>
      <c r="I35" s="13"/>
    </row>
    <row r="36" spans="1:9" ht="14.25">
      <c r="A36" s="1"/>
      <c r="B36" s="12" t="s">
        <v>64</v>
      </c>
      <c r="C36" s="13"/>
      <c r="D36" s="13"/>
      <c r="E36" s="13">
        <f t="shared" si="0"/>
        <v>0</v>
      </c>
      <c r="F36" s="12"/>
      <c r="G36" s="13"/>
      <c r="H36" s="13"/>
      <c r="I36" s="13"/>
    </row>
    <row r="37" spans="1:9" s="35" customFormat="1" ht="14.25">
      <c r="A37" s="1"/>
      <c r="B37" s="12" t="s">
        <v>191</v>
      </c>
      <c r="C37" s="13"/>
      <c r="D37" s="13"/>
      <c r="E37" s="13">
        <f t="shared" si="0"/>
        <v>0</v>
      </c>
      <c r="F37" s="12"/>
      <c r="G37" s="13"/>
      <c r="H37" s="13"/>
      <c r="I37" s="13"/>
    </row>
    <row r="38" spans="1:9" ht="14.25">
      <c r="A38" s="1"/>
      <c r="B38" s="12" t="s">
        <v>194</v>
      </c>
      <c r="C38" s="13">
        <v>5118395</v>
      </c>
      <c r="D38" s="13"/>
      <c r="E38" s="13">
        <f t="shared" si="0"/>
        <v>5118395</v>
      </c>
      <c r="F38" s="12"/>
      <c r="G38" s="13"/>
      <c r="H38" s="13"/>
      <c r="I38" s="13"/>
    </row>
    <row r="39" spans="1:9" ht="14.25">
      <c r="A39" s="1"/>
      <c r="B39" s="8" t="s">
        <v>65</v>
      </c>
      <c r="C39" s="9">
        <f>+C40 +C45</f>
        <v>243295839</v>
      </c>
      <c r="D39" s="9">
        <f>+D40 +D45</f>
        <v>250629815</v>
      </c>
      <c r="E39" s="9">
        <f t="shared" si="0"/>
        <v>-7333976</v>
      </c>
      <c r="F39" s="8" t="s">
        <v>66</v>
      </c>
      <c r="G39" s="9">
        <f>+G40+G44+G45+G46+G47+G48+G49+G50+G51+G52</f>
        <v>136946000</v>
      </c>
      <c r="H39" s="9">
        <f>+H40+H44+H45+H46+H47+H48+H49+H50+H51+H52</f>
        <v>146930000</v>
      </c>
      <c r="I39" s="9">
        <f t="shared" ref="I39:I53" si="2">G39-H39</f>
        <v>-9984000</v>
      </c>
    </row>
    <row r="40" spans="1:9" ht="14.25">
      <c r="A40" s="1"/>
      <c r="B40" s="8" t="s">
        <v>67</v>
      </c>
      <c r="C40" s="9">
        <f>+C41+C42+C43+C44</f>
        <v>127685846</v>
      </c>
      <c r="D40" s="9">
        <f>+D41+D42+D43+D44</f>
        <v>133115781</v>
      </c>
      <c r="E40" s="9">
        <f t="shared" si="0"/>
        <v>-5429935</v>
      </c>
      <c r="F40" s="10" t="s">
        <v>68</v>
      </c>
      <c r="G40" s="11">
        <f>+G41+G42+G43</f>
        <v>136946000</v>
      </c>
      <c r="H40" s="11">
        <f>+H41+H42+H43</f>
        <v>146930000</v>
      </c>
      <c r="I40" s="11">
        <f t="shared" si="2"/>
        <v>-9984000</v>
      </c>
    </row>
    <row r="41" spans="1:9" ht="14.25">
      <c r="A41" s="1"/>
      <c r="B41" s="10" t="s">
        <v>69</v>
      </c>
      <c r="C41" s="11"/>
      <c r="D41" s="11"/>
      <c r="E41" s="11">
        <f t="shared" si="0"/>
        <v>0</v>
      </c>
      <c r="F41" s="12" t="s">
        <v>70</v>
      </c>
      <c r="G41" s="13">
        <v>58806000</v>
      </c>
      <c r="H41" s="13">
        <v>62370000</v>
      </c>
      <c r="I41" s="13">
        <f t="shared" si="2"/>
        <v>-3564000</v>
      </c>
    </row>
    <row r="42" spans="1:9" ht="14.25">
      <c r="A42" s="1"/>
      <c r="B42" s="12" t="s">
        <v>71</v>
      </c>
      <c r="C42" s="13">
        <v>127685846</v>
      </c>
      <c r="D42" s="13">
        <v>133115781</v>
      </c>
      <c r="E42" s="13">
        <f t="shared" si="0"/>
        <v>-5429935</v>
      </c>
      <c r="F42" s="12" t="s">
        <v>72</v>
      </c>
      <c r="G42" s="13">
        <v>73376000</v>
      </c>
      <c r="H42" s="13">
        <v>78368000</v>
      </c>
      <c r="I42" s="13">
        <f t="shared" si="2"/>
        <v>-4992000</v>
      </c>
    </row>
    <row r="43" spans="1:9" ht="14.25">
      <c r="A43" s="1"/>
      <c r="B43" s="12" t="s">
        <v>73</v>
      </c>
      <c r="C43" s="13"/>
      <c r="D43" s="13"/>
      <c r="E43" s="13">
        <f t="shared" si="0"/>
        <v>0</v>
      </c>
      <c r="F43" s="12" t="s">
        <v>74</v>
      </c>
      <c r="G43" s="13">
        <v>4764000</v>
      </c>
      <c r="H43" s="13">
        <v>6192000</v>
      </c>
      <c r="I43" s="13">
        <f t="shared" si="2"/>
        <v>-1428000</v>
      </c>
    </row>
    <row r="44" spans="1:9" ht="14.25">
      <c r="A44" s="1"/>
      <c r="B44" s="14" t="s">
        <v>75</v>
      </c>
      <c r="C44" s="15"/>
      <c r="D44" s="15"/>
      <c r="E44" s="15">
        <f t="shared" si="0"/>
        <v>0</v>
      </c>
      <c r="F44" s="12" t="s">
        <v>76</v>
      </c>
      <c r="G44" s="13"/>
      <c r="H44" s="13"/>
      <c r="I44" s="13">
        <f t="shared" si="2"/>
        <v>0</v>
      </c>
    </row>
    <row r="45" spans="1:9" ht="14.25">
      <c r="A45" s="1"/>
      <c r="B45" s="8" t="s">
        <v>77</v>
      </c>
      <c r="C45" s="9">
        <f>+C46+C47+C48+C49+C50+C51+C52+C53+C54+C55+C56+C57+C59+C60+C61+C62+C63+C64+C67+C68+C69+C82+C83</f>
        <v>115609993</v>
      </c>
      <c r="D45" s="9">
        <f>+D46+D47+D48+D49+D50+D51+D52+D53+D54+D55+D56+D57+D59+D60+D61+D62+D63+D64+D67+D68+D69+D82+D83</f>
        <v>117514034</v>
      </c>
      <c r="E45" s="9">
        <f t="shared" si="0"/>
        <v>-1904041</v>
      </c>
      <c r="F45" s="12" t="s">
        <v>78</v>
      </c>
      <c r="G45" s="13"/>
      <c r="H45" s="13"/>
      <c r="I45" s="13">
        <f t="shared" si="2"/>
        <v>0</v>
      </c>
    </row>
    <row r="46" spans="1:9" ht="14.25">
      <c r="A46" s="1"/>
      <c r="B46" s="10" t="s">
        <v>69</v>
      </c>
      <c r="C46" s="11">
        <v>100500000</v>
      </c>
      <c r="D46" s="11">
        <v>100500000</v>
      </c>
      <c r="E46" s="11">
        <f t="shared" si="0"/>
        <v>0</v>
      </c>
      <c r="F46" s="12" t="s">
        <v>79</v>
      </c>
      <c r="G46" s="13"/>
      <c r="H46" s="13"/>
      <c r="I46" s="13">
        <f t="shared" si="2"/>
        <v>0</v>
      </c>
    </row>
    <row r="47" spans="1:9" ht="14.25">
      <c r="A47" s="1"/>
      <c r="B47" s="12" t="s">
        <v>71</v>
      </c>
      <c r="C47" s="13">
        <v>2318678</v>
      </c>
      <c r="D47" s="13">
        <v>2393523</v>
      </c>
      <c r="E47" s="13">
        <f t="shared" si="0"/>
        <v>-74845</v>
      </c>
      <c r="F47" s="12" t="s">
        <v>80</v>
      </c>
      <c r="G47" s="13"/>
      <c r="H47" s="13"/>
      <c r="I47" s="13">
        <f t="shared" si="2"/>
        <v>0</v>
      </c>
    </row>
    <row r="48" spans="1:9" ht="14.25">
      <c r="A48" s="1"/>
      <c r="B48" s="12" t="s">
        <v>81</v>
      </c>
      <c r="C48" s="13">
        <v>5378931</v>
      </c>
      <c r="D48" s="13">
        <v>5998560</v>
      </c>
      <c r="E48" s="13">
        <f t="shared" si="0"/>
        <v>-619629</v>
      </c>
      <c r="F48" s="12" t="s">
        <v>82</v>
      </c>
      <c r="G48" s="13"/>
      <c r="H48" s="13"/>
      <c r="I48" s="13">
        <f t="shared" si="2"/>
        <v>0</v>
      </c>
    </row>
    <row r="49" spans="1:9" ht="14.25">
      <c r="A49" s="1"/>
      <c r="B49" s="12" t="s">
        <v>83</v>
      </c>
      <c r="C49" s="13"/>
      <c r="D49" s="13"/>
      <c r="E49" s="13">
        <f t="shared" si="0"/>
        <v>0</v>
      </c>
      <c r="F49" s="12" t="s">
        <v>84</v>
      </c>
      <c r="G49" s="13"/>
      <c r="H49" s="13"/>
      <c r="I49" s="13">
        <f t="shared" si="2"/>
        <v>0</v>
      </c>
    </row>
    <row r="50" spans="1:9" ht="14.25">
      <c r="A50" s="1"/>
      <c r="B50" s="12" t="s">
        <v>85</v>
      </c>
      <c r="C50" s="13">
        <v>3734383</v>
      </c>
      <c r="D50" s="13">
        <v>3267048</v>
      </c>
      <c r="E50" s="13">
        <f t="shared" si="0"/>
        <v>467335</v>
      </c>
      <c r="F50" s="12" t="s">
        <v>86</v>
      </c>
      <c r="G50" s="13"/>
      <c r="H50" s="13"/>
      <c r="I50" s="13">
        <f t="shared" si="2"/>
        <v>0</v>
      </c>
    </row>
    <row r="51" spans="1:9" ht="14.25">
      <c r="A51" s="1"/>
      <c r="B51" s="12" t="s">
        <v>87</v>
      </c>
      <c r="C51" s="13">
        <v>1182652</v>
      </c>
      <c r="D51" s="13">
        <v>1392721</v>
      </c>
      <c r="E51" s="13">
        <f t="shared" si="0"/>
        <v>-210069</v>
      </c>
      <c r="F51" s="12" t="s">
        <v>88</v>
      </c>
      <c r="G51" s="13"/>
      <c r="H51" s="13"/>
      <c r="I51" s="13">
        <f t="shared" si="2"/>
        <v>0</v>
      </c>
    </row>
    <row r="52" spans="1:9" ht="14.25">
      <c r="A52" s="1"/>
      <c r="B52" s="12" t="s">
        <v>89</v>
      </c>
      <c r="C52" s="13"/>
      <c r="D52" s="13"/>
      <c r="E52" s="13">
        <f t="shared" si="0"/>
        <v>0</v>
      </c>
      <c r="F52" s="12" t="s">
        <v>90</v>
      </c>
      <c r="G52" s="13"/>
      <c r="H52" s="13"/>
      <c r="I52" s="13">
        <f t="shared" si="2"/>
        <v>0</v>
      </c>
    </row>
    <row r="53" spans="1:9" ht="14.25">
      <c r="A53" s="1"/>
      <c r="B53" s="12" t="s">
        <v>91</v>
      </c>
      <c r="C53" s="13"/>
      <c r="D53" s="13"/>
      <c r="E53" s="13">
        <f t="shared" si="0"/>
        <v>0</v>
      </c>
      <c r="F53" s="8" t="s">
        <v>92</v>
      </c>
      <c r="G53" s="9">
        <f>+G7 +G39</f>
        <v>149584410</v>
      </c>
      <c r="H53" s="9">
        <f>+H7 +H39</f>
        <v>159393304</v>
      </c>
      <c r="I53" s="9">
        <f t="shared" si="2"/>
        <v>-9808894</v>
      </c>
    </row>
    <row r="54" spans="1:9" ht="14.25">
      <c r="A54" s="1"/>
      <c r="B54" s="12" t="s">
        <v>93</v>
      </c>
      <c r="C54" s="13"/>
      <c r="D54" s="13"/>
      <c r="E54" s="13">
        <f t="shared" si="0"/>
        <v>0</v>
      </c>
      <c r="F54" s="41" t="s">
        <v>94</v>
      </c>
      <c r="G54" s="42"/>
      <c r="H54" s="42"/>
      <c r="I54" s="43"/>
    </row>
    <row r="55" spans="1:9" ht="14.25">
      <c r="A55" s="1"/>
      <c r="B55" s="12" t="s">
        <v>95</v>
      </c>
      <c r="C55" s="13"/>
      <c r="D55" s="13"/>
      <c r="E55" s="13">
        <f t="shared" si="0"/>
        <v>0</v>
      </c>
      <c r="F55" s="10" t="s">
        <v>96</v>
      </c>
      <c r="G55" s="11">
        <f>+G56+G57+G58</f>
        <v>9575899</v>
      </c>
      <c r="H55" s="11">
        <f>+H56+H57+H58</f>
        <v>9575899</v>
      </c>
      <c r="I55" s="11">
        <f t="shared" ref="I55:I65" si="3">G55-H55</f>
        <v>0</v>
      </c>
    </row>
    <row r="56" spans="1:9" ht="14.25">
      <c r="A56" s="1"/>
      <c r="B56" s="12" t="s">
        <v>97</v>
      </c>
      <c r="C56" s="13"/>
      <c r="D56" s="13"/>
      <c r="E56" s="13">
        <f t="shared" si="0"/>
        <v>0</v>
      </c>
      <c r="F56" s="12" t="s">
        <v>98</v>
      </c>
      <c r="G56" s="13">
        <v>7509249</v>
      </c>
      <c r="H56" s="13">
        <v>7509249</v>
      </c>
      <c r="I56" s="13">
        <f t="shared" si="3"/>
        <v>0</v>
      </c>
    </row>
    <row r="57" spans="1:9" ht="14.25">
      <c r="A57" s="1"/>
      <c r="B57" s="12" t="s">
        <v>75</v>
      </c>
      <c r="C57" s="13">
        <f>+C58</f>
        <v>0</v>
      </c>
      <c r="D57" s="13">
        <f>+D58</f>
        <v>0</v>
      </c>
      <c r="E57" s="13">
        <f t="shared" si="0"/>
        <v>0</v>
      </c>
      <c r="F57" s="12" t="s">
        <v>99</v>
      </c>
      <c r="G57" s="13"/>
      <c r="H57" s="13"/>
      <c r="I57" s="13">
        <f t="shared" si="3"/>
        <v>0</v>
      </c>
    </row>
    <row r="58" spans="1:9" ht="14.25">
      <c r="A58" s="1"/>
      <c r="B58" s="12" t="s">
        <v>100</v>
      </c>
      <c r="C58" s="13"/>
      <c r="D58" s="13"/>
      <c r="E58" s="13">
        <f t="shared" si="0"/>
        <v>0</v>
      </c>
      <c r="F58" s="12" t="s">
        <v>101</v>
      </c>
      <c r="G58" s="13">
        <v>2066650</v>
      </c>
      <c r="H58" s="13">
        <v>2066650</v>
      </c>
      <c r="I58" s="13">
        <f t="shared" si="3"/>
        <v>0</v>
      </c>
    </row>
    <row r="59" spans="1:9" ht="14.25">
      <c r="A59" s="1"/>
      <c r="B59" s="12" t="s">
        <v>102</v>
      </c>
      <c r="C59" s="13"/>
      <c r="D59" s="13"/>
      <c r="E59" s="13">
        <f t="shared" si="0"/>
        <v>0</v>
      </c>
      <c r="F59" s="12" t="s">
        <v>103</v>
      </c>
      <c r="G59" s="13">
        <v>1440166</v>
      </c>
      <c r="H59" s="13">
        <v>1751776</v>
      </c>
      <c r="I59" s="13">
        <f t="shared" si="3"/>
        <v>-311610</v>
      </c>
    </row>
    <row r="60" spans="1:9" ht="14.25">
      <c r="A60" s="1"/>
      <c r="B60" s="12" t="s">
        <v>104</v>
      </c>
      <c r="C60" s="13"/>
      <c r="D60" s="13"/>
      <c r="E60" s="13">
        <f t="shared" si="0"/>
        <v>0</v>
      </c>
      <c r="F60" s="12" t="s">
        <v>105</v>
      </c>
      <c r="G60" s="13">
        <f>+G61+G62+G63</f>
        <v>2495349</v>
      </c>
      <c r="H60" s="13">
        <f>+H61+H62+H63</f>
        <v>3962182</v>
      </c>
      <c r="I60" s="13">
        <f t="shared" si="3"/>
        <v>-1466833</v>
      </c>
    </row>
    <row r="61" spans="1:9" ht="14.25">
      <c r="A61" s="1"/>
      <c r="B61" s="12" t="s">
        <v>106</v>
      </c>
      <c r="C61" s="13"/>
      <c r="D61" s="13"/>
      <c r="E61" s="13">
        <f t="shared" si="0"/>
        <v>0</v>
      </c>
      <c r="F61" s="12" t="s">
        <v>107</v>
      </c>
      <c r="G61" s="13">
        <v>2495349</v>
      </c>
      <c r="H61" s="13">
        <v>3962182</v>
      </c>
      <c r="I61" s="13">
        <f t="shared" si="3"/>
        <v>-1466833</v>
      </c>
    </row>
    <row r="62" spans="1:9" ht="14.25">
      <c r="A62" s="1"/>
      <c r="B62" s="12" t="s">
        <v>108</v>
      </c>
      <c r="C62" s="13"/>
      <c r="D62" s="13"/>
      <c r="E62" s="13">
        <f t="shared" si="0"/>
        <v>0</v>
      </c>
      <c r="F62" s="12" t="s">
        <v>109</v>
      </c>
      <c r="G62" s="13"/>
      <c r="H62" s="13"/>
      <c r="I62" s="13">
        <f t="shared" si="3"/>
        <v>0</v>
      </c>
    </row>
    <row r="63" spans="1:9" ht="14.25">
      <c r="A63" s="1"/>
      <c r="B63" s="12" t="s">
        <v>110</v>
      </c>
      <c r="C63" s="13"/>
      <c r="D63" s="13"/>
      <c r="E63" s="13">
        <f t="shared" si="0"/>
        <v>0</v>
      </c>
      <c r="F63" s="12" t="s">
        <v>111</v>
      </c>
      <c r="G63" s="13"/>
      <c r="H63" s="13"/>
      <c r="I63" s="13">
        <f t="shared" si="3"/>
        <v>0</v>
      </c>
    </row>
    <row r="64" spans="1:9" ht="14.25">
      <c r="A64" s="1"/>
      <c r="B64" s="12" t="s">
        <v>112</v>
      </c>
      <c r="C64" s="13">
        <f>+C65+C66</f>
        <v>0</v>
      </c>
      <c r="D64" s="13">
        <f>+D65+D66</f>
        <v>0</v>
      </c>
      <c r="E64" s="13">
        <f t="shared" si="0"/>
        <v>0</v>
      </c>
      <c r="F64" s="12" t="s">
        <v>113</v>
      </c>
      <c r="G64" s="13">
        <v>94024115</v>
      </c>
      <c r="H64" s="13">
        <v>89656892</v>
      </c>
      <c r="I64" s="13">
        <f t="shared" si="3"/>
        <v>4367223</v>
      </c>
    </row>
    <row r="65" spans="1:9" ht="14.25">
      <c r="A65" s="1"/>
      <c r="B65" s="12" t="s">
        <v>114</v>
      </c>
      <c r="C65" s="13"/>
      <c r="D65" s="13"/>
      <c r="E65" s="13">
        <f t="shared" si="0"/>
        <v>0</v>
      </c>
      <c r="F65" s="12" t="s">
        <v>115</v>
      </c>
      <c r="G65" s="13">
        <v>2900390</v>
      </c>
      <c r="H65" s="13" t="s">
        <v>197</v>
      </c>
      <c r="I65" s="13" t="e">
        <f t="shared" si="3"/>
        <v>#VALUE!</v>
      </c>
    </row>
    <row r="66" spans="1:9" ht="14.25">
      <c r="A66" s="1"/>
      <c r="B66" s="12" t="s">
        <v>116</v>
      </c>
      <c r="C66" s="13"/>
      <c r="D66" s="13"/>
      <c r="E66" s="13">
        <f t="shared" si="0"/>
        <v>0</v>
      </c>
      <c r="F66" s="12"/>
      <c r="G66" s="13"/>
      <c r="H66" s="13"/>
      <c r="I66" s="13"/>
    </row>
    <row r="67" spans="1:9" ht="14.25">
      <c r="A67" s="1"/>
      <c r="B67" s="12" t="s">
        <v>117</v>
      </c>
      <c r="C67" s="13"/>
      <c r="D67" s="13"/>
      <c r="E67" s="13">
        <f t="shared" si="0"/>
        <v>0</v>
      </c>
      <c r="F67" s="12"/>
      <c r="G67" s="13"/>
      <c r="H67" s="13"/>
      <c r="I67" s="13"/>
    </row>
    <row r="68" spans="1:9" ht="14.25">
      <c r="A68" s="1"/>
      <c r="B68" s="12" t="s">
        <v>118</v>
      </c>
      <c r="C68" s="13"/>
      <c r="D68" s="13"/>
      <c r="E68" s="13">
        <f t="shared" si="0"/>
        <v>0</v>
      </c>
      <c r="F68" s="12"/>
      <c r="G68" s="13"/>
      <c r="H68" s="13"/>
      <c r="I68" s="13"/>
    </row>
    <row r="69" spans="1:9" ht="14.25">
      <c r="A69" s="1"/>
      <c r="B69" s="12" t="s">
        <v>119</v>
      </c>
      <c r="C69" s="13">
        <f>+C70+C71+C72+C73+C74+C75+C76+C77+C78+C79+C80+C81</f>
        <v>2495349</v>
      </c>
      <c r="D69" s="13">
        <f>+D70+D71+D72+D73+D74+D75+D76+D77+D78+D79+D80+D81</f>
        <v>3962182</v>
      </c>
      <c r="E69" s="13">
        <f t="shared" si="0"/>
        <v>-1466833</v>
      </c>
      <c r="F69" s="12"/>
      <c r="G69" s="13"/>
      <c r="H69" s="13"/>
      <c r="I69" s="13"/>
    </row>
    <row r="70" spans="1:9" ht="14.25">
      <c r="A70" s="1"/>
      <c r="B70" s="12" t="s">
        <v>120</v>
      </c>
      <c r="C70" s="13">
        <v>2495349</v>
      </c>
      <c r="D70" s="13">
        <v>3962182</v>
      </c>
      <c r="E70" s="13">
        <f t="shared" si="0"/>
        <v>-1466833</v>
      </c>
      <c r="F70" s="12"/>
      <c r="G70" s="13"/>
      <c r="H70" s="13"/>
      <c r="I70" s="13"/>
    </row>
    <row r="71" spans="1:9" ht="14.25">
      <c r="A71" s="1"/>
      <c r="B71" s="12" t="s">
        <v>121</v>
      </c>
      <c r="C71" s="13"/>
      <c r="D71" s="13"/>
      <c r="E71" s="13">
        <f t="shared" si="0"/>
        <v>0</v>
      </c>
      <c r="F71" s="12"/>
      <c r="G71" s="13"/>
      <c r="H71" s="13"/>
      <c r="I71" s="13"/>
    </row>
    <row r="72" spans="1:9" ht="14.25">
      <c r="A72" s="1"/>
      <c r="B72" s="12" t="s">
        <v>122</v>
      </c>
      <c r="C72" s="13"/>
      <c r="D72" s="13"/>
      <c r="E72" s="13">
        <f t="shared" si="0"/>
        <v>0</v>
      </c>
      <c r="F72" s="12"/>
      <c r="G72" s="13"/>
      <c r="H72" s="13"/>
      <c r="I72" s="13"/>
    </row>
    <row r="73" spans="1:9" ht="14.25">
      <c r="A73" s="1"/>
      <c r="B73" s="12" t="s">
        <v>123</v>
      </c>
      <c r="C73" s="13"/>
      <c r="D73" s="13"/>
      <c r="E73" s="13">
        <f t="shared" ref="E73:E89" si="4">C73-D73</f>
        <v>0</v>
      </c>
      <c r="F73" s="12"/>
      <c r="G73" s="13"/>
      <c r="H73" s="13"/>
      <c r="I73" s="13"/>
    </row>
    <row r="74" spans="1:9" ht="14.25">
      <c r="A74" s="1"/>
      <c r="B74" s="12" t="s">
        <v>124</v>
      </c>
      <c r="C74" s="13"/>
      <c r="D74" s="13"/>
      <c r="E74" s="13">
        <f t="shared" si="4"/>
        <v>0</v>
      </c>
      <c r="F74" s="12"/>
      <c r="G74" s="13"/>
      <c r="H74" s="13"/>
      <c r="I74" s="13"/>
    </row>
    <row r="75" spans="1:9" ht="14.25">
      <c r="A75" s="1"/>
      <c r="B75" s="12" t="s">
        <v>125</v>
      </c>
      <c r="C75" s="13"/>
      <c r="D75" s="13"/>
      <c r="E75" s="13">
        <f t="shared" si="4"/>
        <v>0</v>
      </c>
      <c r="F75" s="12"/>
      <c r="G75" s="13"/>
      <c r="H75" s="13"/>
      <c r="I75" s="13"/>
    </row>
    <row r="76" spans="1:9" ht="14.25">
      <c r="A76" s="1"/>
      <c r="B76" s="12" t="s">
        <v>126</v>
      </c>
      <c r="C76" s="13"/>
      <c r="D76" s="13"/>
      <c r="E76" s="13">
        <f t="shared" si="4"/>
        <v>0</v>
      </c>
      <c r="F76" s="12"/>
      <c r="G76" s="13"/>
      <c r="H76" s="13"/>
      <c r="I76" s="13"/>
    </row>
    <row r="77" spans="1:9" ht="14.25">
      <c r="A77" s="1"/>
      <c r="B77" s="12" t="s">
        <v>127</v>
      </c>
      <c r="C77" s="13"/>
      <c r="D77" s="13"/>
      <c r="E77" s="13">
        <f t="shared" si="4"/>
        <v>0</v>
      </c>
      <c r="F77" s="12"/>
      <c r="G77" s="13"/>
      <c r="H77" s="13"/>
      <c r="I77" s="13"/>
    </row>
    <row r="78" spans="1:9" ht="14.25">
      <c r="A78" s="1"/>
      <c r="B78" s="12" t="s">
        <v>128</v>
      </c>
      <c r="C78" s="13"/>
      <c r="D78" s="13"/>
      <c r="E78" s="13">
        <f t="shared" si="4"/>
        <v>0</v>
      </c>
      <c r="F78" s="12"/>
      <c r="G78" s="13"/>
      <c r="H78" s="13"/>
      <c r="I78" s="13"/>
    </row>
    <row r="79" spans="1:9" ht="14.25">
      <c r="A79" s="1"/>
      <c r="B79" s="12" t="s">
        <v>129</v>
      </c>
      <c r="C79" s="13"/>
      <c r="D79" s="13"/>
      <c r="E79" s="13">
        <f t="shared" si="4"/>
        <v>0</v>
      </c>
      <c r="F79" s="12"/>
      <c r="G79" s="13"/>
      <c r="H79" s="13"/>
      <c r="I79" s="13"/>
    </row>
    <row r="80" spans="1:9" ht="14.25">
      <c r="A80" s="1"/>
      <c r="B80" s="12" t="s">
        <v>130</v>
      </c>
      <c r="C80" s="13"/>
      <c r="D80" s="13"/>
      <c r="E80" s="13">
        <f t="shared" si="4"/>
        <v>0</v>
      </c>
      <c r="F80" s="12"/>
      <c r="G80" s="13"/>
      <c r="H80" s="13"/>
      <c r="I80" s="13"/>
    </row>
    <row r="81" spans="1:9" ht="14.25">
      <c r="A81" s="1"/>
      <c r="B81" s="12" t="s">
        <v>131</v>
      </c>
      <c r="C81" s="13"/>
      <c r="D81" s="13"/>
      <c r="E81" s="13">
        <f t="shared" si="4"/>
        <v>0</v>
      </c>
      <c r="F81" s="12"/>
      <c r="G81" s="13"/>
      <c r="H81" s="13"/>
      <c r="I81" s="13"/>
    </row>
    <row r="82" spans="1:9" ht="14.25">
      <c r="A82" s="1"/>
      <c r="B82" s="12" t="s">
        <v>132</v>
      </c>
      <c r="C82" s="13"/>
      <c r="D82" s="13"/>
      <c r="E82" s="13">
        <f t="shared" si="4"/>
        <v>0</v>
      </c>
      <c r="F82" s="12"/>
      <c r="G82" s="13"/>
      <c r="H82" s="13"/>
      <c r="I82" s="13"/>
    </row>
    <row r="83" spans="1:9" ht="14.25">
      <c r="A83" s="1"/>
      <c r="B83" s="12" t="s">
        <v>133</v>
      </c>
      <c r="C83" s="13">
        <f>+C84+C85+C86+C87+C88</f>
        <v>0</v>
      </c>
      <c r="D83" s="13">
        <f>+D84+D85+D86+D87+D88</f>
        <v>0</v>
      </c>
      <c r="E83" s="13">
        <f t="shared" si="4"/>
        <v>0</v>
      </c>
      <c r="F83" s="12"/>
      <c r="G83" s="13"/>
      <c r="H83" s="13"/>
      <c r="I83" s="13"/>
    </row>
    <row r="84" spans="1:9" ht="14.25">
      <c r="A84" s="1"/>
      <c r="B84" s="12" t="s">
        <v>134</v>
      </c>
      <c r="C84" s="13"/>
      <c r="D84" s="13"/>
      <c r="E84" s="13">
        <f t="shared" si="4"/>
        <v>0</v>
      </c>
      <c r="F84" s="12"/>
      <c r="G84" s="13"/>
      <c r="H84" s="13"/>
      <c r="I84" s="13"/>
    </row>
    <row r="85" spans="1:9" ht="14.25">
      <c r="A85" s="1"/>
      <c r="B85" s="12" t="s">
        <v>135</v>
      </c>
      <c r="C85" s="13"/>
      <c r="D85" s="13"/>
      <c r="E85" s="13">
        <f t="shared" si="4"/>
        <v>0</v>
      </c>
      <c r="F85" s="12"/>
      <c r="G85" s="13"/>
      <c r="H85" s="13"/>
      <c r="I85" s="13"/>
    </row>
    <row r="86" spans="1:9" ht="14.25">
      <c r="A86" s="1"/>
      <c r="B86" s="12" t="s">
        <v>136</v>
      </c>
      <c r="C86" s="13"/>
      <c r="D86" s="13"/>
      <c r="E86" s="13">
        <f t="shared" si="4"/>
        <v>0</v>
      </c>
      <c r="F86" s="12"/>
      <c r="G86" s="13"/>
      <c r="H86" s="13"/>
      <c r="I86" s="13"/>
    </row>
    <row r="87" spans="1:9" ht="14.25">
      <c r="A87" s="1"/>
      <c r="B87" s="12" t="s">
        <v>137</v>
      </c>
      <c r="C87" s="13"/>
      <c r="D87" s="13"/>
      <c r="E87" s="13">
        <f t="shared" si="4"/>
        <v>0</v>
      </c>
      <c r="F87" s="14"/>
      <c r="G87" s="15"/>
      <c r="H87" s="15"/>
      <c r="I87" s="15"/>
    </row>
    <row r="88" spans="1:9" ht="14.25">
      <c r="A88" s="1"/>
      <c r="B88" s="12" t="s">
        <v>138</v>
      </c>
      <c r="C88" s="13"/>
      <c r="D88" s="13"/>
      <c r="E88" s="13">
        <f t="shared" si="4"/>
        <v>0</v>
      </c>
      <c r="F88" s="8" t="s">
        <v>139</v>
      </c>
      <c r="G88" s="9">
        <f>+G55 +G59 +G60 +G64</f>
        <v>107535529</v>
      </c>
      <c r="H88" s="9">
        <f>+H55 +H59 +H60 +H64</f>
        <v>104946749</v>
      </c>
      <c r="I88" s="9">
        <f t="shared" ref="I88:I89" si="5">G88-H88</f>
        <v>2588780</v>
      </c>
    </row>
    <row r="89" spans="1:9" ht="14.25">
      <c r="A89" s="1"/>
      <c r="B89" s="8" t="s">
        <v>140</v>
      </c>
      <c r="C89" s="9">
        <f>+C7 +C39</f>
        <v>257119939</v>
      </c>
      <c r="D89" s="9">
        <f>+D7 +D39</f>
        <v>264340053</v>
      </c>
      <c r="E89" s="9">
        <f t="shared" si="4"/>
        <v>-7220114</v>
      </c>
      <c r="F89" s="16" t="s">
        <v>141</v>
      </c>
      <c r="G89" s="17">
        <f>+G53 +G88</f>
        <v>257119939</v>
      </c>
      <c r="H89" s="17">
        <f>+H53 +H88</f>
        <v>264340053</v>
      </c>
      <c r="I89" s="17">
        <f t="shared" si="5"/>
        <v>-7220114</v>
      </c>
    </row>
  </sheetData>
  <mergeCells count="5">
    <mergeCell ref="B2:I2"/>
    <mergeCell ref="B3:I3"/>
    <mergeCell ref="B5:E5"/>
    <mergeCell ref="F5:I5"/>
    <mergeCell ref="F54:I54"/>
  </mergeCells>
  <phoneticPr fontId="2"/>
  <pageMargins left="0.7" right="0.7" top="0.75" bottom="0.75" header="0.3" footer="0.3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showGridLines="0" workbookViewId="0">
      <selection activeCell="B1" sqref="B1"/>
    </sheetView>
  </sheetViews>
  <sheetFormatPr defaultRowHeight="13.5"/>
  <cols>
    <col min="1" max="1" width="1.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1:9" ht="21">
      <c r="A1" s="1"/>
      <c r="B1" s="44" t="s">
        <v>200</v>
      </c>
      <c r="C1" s="1"/>
      <c r="D1" s="1"/>
      <c r="E1" s="1"/>
      <c r="F1" s="1"/>
      <c r="G1" s="1"/>
      <c r="H1" s="2"/>
      <c r="I1" s="2" t="s">
        <v>0</v>
      </c>
    </row>
    <row r="2" spans="1:9" ht="21">
      <c r="A2" s="1"/>
      <c r="B2" s="36" t="s">
        <v>146</v>
      </c>
      <c r="C2" s="36"/>
      <c r="D2" s="36"/>
      <c r="E2" s="36"/>
      <c r="F2" s="36"/>
      <c r="G2" s="36"/>
      <c r="H2" s="36"/>
      <c r="I2" s="36"/>
    </row>
    <row r="3" spans="1:9" ht="21">
      <c r="A3" s="1"/>
      <c r="B3" s="37" t="s">
        <v>190</v>
      </c>
      <c r="C3" s="37"/>
      <c r="D3" s="37"/>
      <c r="E3" s="37"/>
      <c r="F3" s="37"/>
      <c r="G3" s="37"/>
      <c r="H3" s="37"/>
      <c r="I3" s="37"/>
    </row>
    <row r="4" spans="1:9" ht="15.75">
      <c r="A4" s="1"/>
      <c r="B4" s="4"/>
      <c r="C4" s="1"/>
      <c r="D4" s="1"/>
      <c r="E4" s="1"/>
      <c r="F4" s="1"/>
      <c r="G4" s="1"/>
      <c r="H4" s="1"/>
      <c r="I4" s="5" t="s">
        <v>147</v>
      </c>
    </row>
    <row r="5" spans="1:9" ht="14.25">
      <c r="A5" s="1"/>
      <c r="B5" s="38" t="s">
        <v>148</v>
      </c>
      <c r="C5" s="39"/>
      <c r="D5" s="39"/>
      <c r="E5" s="40"/>
      <c r="F5" s="38" t="s">
        <v>149</v>
      </c>
      <c r="G5" s="39"/>
      <c r="H5" s="39"/>
      <c r="I5" s="40"/>
    </row>
    <row r="6" spans="1:9" ht="14.25">
      <c r="A6" s="1"/>
      <c r="B6" s="6"/>
      <c r="C6" s="6" t="s">
        <v>5</v>
      </c>
      <c r="D6" s="6" t="s">
        <v>6</v>
      </c>
      <c r="E6" s="6" t="s">
        <v>7</v>
      </c>
      <c r="F6" s="7"/>
      <c r="G6" s="6" t="s">
        <v>5</v>
      </c>
      <c r="H6" s="6" t="s">
        <v>6</v>
      </c>
      <c r="I6" s="6" t="s">
        <v>7</v>
      </c>
    </row>
    <row r="7" spans="1:9" ht="14.25">
      <c r="A7" s="1"/>
      <c r="B7" s="8" t="s">
        <v>8</v>
      </c>
      <c r="C7" s="9">
        <f>+C8+C13+C14+C15+C16+C17+C18+C19+C20+C21+C22+C23+C24+C25+C26+C27+C28+C29+C30+C31+C32+C33+C34+C35+C36+C38</f>
        <v>6996905</v>
      </c>
      <c r="D7" s="9">
        <f>+D8+D13+D14+D15+D16+D17+D18+D19+D20+D21+D22+D23+D24+D25+D26+D27+D28+D29+D30+D31+D32+D33+D34+D35+D36+D38</f>
        <v>6932340</v>
      </c>
      <c r="E7" s="9">
        <f>C7-D7</f>
        <v>64565</v>
      </c>
      <c r="F7" s="8" t="s">
        <v>9</v>
      </c>
      <c r="G7" s="9">
        <f>+G8+G9+G10+G11+G12+G13+G17+G18+G19+G20+G21+G22+G23+G24+G25+G26+G27+G28+G29+G30+G31+G32+G33+G34</f>
        <v>1529984</v>
      </c>
      <c r="H7" s="9">
        <f>+H8+H9+H10+H11+H12+H13+H17+H18+H19+H20+H21+H22+H23+H24+H25+H26+H27+H28+H29+H30+H31+H32+H33+H34</f>
        <v>1565926</v>
      </c>
      <c r="I7" s="9">
        <f>G7-H7</f>
        <v>-35942</v>
      </c>
    </row>
    <row r="8" spans="1:9" ht="14.25">
      <c r="A8" s="1"/>
      <c r="B8" s="10" t="s">
        <v>10</v>
      </c>
      <c r="C8" s="11">
        <f>+C9+C10+C11+C12</f>
        <v>478658</v>
      </c>
      <c r="D8" s="11">
        <f>+D9+D10+D11+D12</f>
        <v>73013</v>
      </c>
      <c r="E8" s="11">
        <f t="shared" ref="E8:E72" si="0">C8-D8</f>
        <v>405645</v>
      </c>
      <c r="F8" s="10" t="s">
        <v>11</v>
      </c>
      <c r="G8" s="11"/>
      <c r="H8" s="11"/>
      <c r="I8" s="11">
        <f t="shared" ref="I8:I34" si="1">G8-H8</f>
        <v>0</v>
      </c>
    </row>
    <row r="9" spans="1:9" ht="14.25">
      <c r="A9" s="1"/>
      <c r="B9" s="12" t="s">
        <v>12</v>
      </c>
      <c r="C9" s="13">
        <v>20000</v>
      </c>
      <c r="D9" s="13"/>
      <c r="E9" s="13">
        <f t="shared" si="0"/>
        <v>20000</v>
      </c>
      <c r="F9" s="12" t="s">
        <v>13</v>
      </c>
      <c r="G9" s="13"/>
      <c r="H9" s="13"/>
      <c r="I9" s="13">
        <f t="shared" si="1"/>
        <v>0</v>
      </c>
    </row>
    <row r="10" spans="1:9" ht="14.25">
      <c r="A10" s="1"/>
      <c r="B10" s="12" t="s">
        <v>14</v>
      </c>
      <c r="C10" s="13">
        <v>458658</v>
      </c>
      <c r="D10" s="13">
        <v>72948</v>
      </c>
      <c r="E10" s="13">
        <f t="shared" si="0"/>
        <v>385710</v>
      </c>
      <c r="F10" s="12" t="s">
        <v>15</v>
      </c>
      <c r="G10" s="13">
        <v>3978</v>
      </c>
      <c r="H10" s="13">
        <v>6004</v>
      </c>
      <c r="I10" s="13">
        <f t="shared" si="1"/>
        <v>-2026</v>
      </c>
    </row>
    <row r="11" spans="1:9" ht="14.25">
      <c r="A11" s="1"/>
      <c r="B11" s="12" t="s">
        <v>16</v>
      </c>
      <c r="C11" s="13"/>
      <c r="D11" s="13"/>
      <c r="E11" s="13">
        <f t="shared" si="0"/>
        <v>0</v>
      </c>
      <c r="F11" s="12" t="s">
        <v>17</v>
      </c>
      <c r="G11" s="13"/>
      <c r="H11" s="13"/>
      <c r="I11" s="13">
        <f t="shared" si="1"/>
        <v>0</v>
      </c>
    </row>
    <row r="12" spans="1:9" ht="14.25">
      <c r="A12" s="1"/>
      <c r="B12" s="12" t="s">
        <v>196</v>
      </c>
      <c r="C12" s="13"/>
      <c r="D12" s="13">
        <v>65</v>
      </c>
      <c r="E12" s="13">
        <f t="shared" si="0"/>
        <v>-65</v>
      </c>
      <c r="F12" s="12" t="s">
        <v>18</v>
      </c>
      <c r="G12" s="13"/>
      <c r="H12" s="13"/>
      <c r="I12" s="13">
        <f t="shared" si="1"/>
        <v>0</v>
      </c>
    </row>
    <row r="13" spans="1:9" ht="14.25">
      <c r="A13" s="1"/>
      <c r="B13" s="12" t="s">
        <v>19</v>
      </c>
      <c r="C13" s="13"/>
      <c r="D13" s="13"/>
      <c r="E13" s="13">
        <f t="shared" si="0"/>
        <v>0</v>
      </c>
      <c r="F13" s="12" t="s">
        <v>20</v>
      </c>
      <c r="G13" s="13">
        <f>+G14+G15+G16</f>
        <v>0</v>
      </c>
      <c r="H13" s="13">
        <f>+H14+H15+H16</f>
        <v>0</v>
      </c>
      <c r="I13" s="13">
        <f t="shared" si="1"/>
        <v>0</v>
      </c>
    </row>
    <row r="14" spans="1:9" ht="14.25">
      <c r="A14" s="1"/>
      <c r="B14" s="12" t="s">
        <v>21</v>
      </c>
      <c r="C14" s="13">
        <v>6723475</v>
      </c>
      <c r="D14" s="13">
        <v>6275871</v>
      </c>
      <c r="E14" s="13">
        <f t="shared" si="0"/>
        <v>447604</v>
      </c>
      <c r="F14" s="12" t="s">
        <v>22</v>
      </c>
      <c r="G14" s="13"/>
      <c r="H14" s="13"/>
      <c r="I14" s="13">
        <f t="shared" si="1"/>
        <v>0</v>
      </c>
    </row>
    <row r="15" spans="1:9" ht="14.25">
      <c r="A15" s="1"/>
      <c r="B15" s="12" t="s">
        <v>23</v>
      </c>
      <c r="C15" s="13"/>
      <c r="D15" s="13"/>
      <c r="E15" s="13">
        <f t="shared" si="0"/>
        <v>0</v>
      </c>
      <c r="F15" s="12" t="s">
        <v>24</v>
      </c>
      <c r="G15" s="13"/>
      <c r="H15" s="13"/>
      <c r="I15" s="13">
        <f t="shared" si="1"/>
        <v>0</v>
      </c>
    </row>
    <row r="16" spans="1:9" ht="14.25">
      <c r="A16" s="1"/>
      <c r="B16" s="12" t="s">
        <v>25</v>
      </c>
      <c r="C16" s="13"/>
      <c r="D16" s="13"/>
      <c r="E16" s="13">
        <f t="shared" si="0"/>
        <v>0</v>
      </c>
      <c r="F16" s="12" t="s">
        <v>26</v>
      </c>
      <c r="G16" s="13"/>
      <c r="H16" s="13"/>
      <c r="I16" s="13">
        <f t="shared" si="1"/>
        <v>0</v>
      </c>
    </row>
    <row r="17" spans="1:9" ht="14.25">
      <c r="A17" s="1"/>
      <c r="B17" s="12" t="s">
        <v>27</v>
      </c>
      <c r="C17" s="13"/>
      <c r="D17" s="13">
        <v>399600</v>
      </c>
      <c r="E17" s="13">
        <f t="shared" si="0"/>
        <v>-399600</v>
      </c>
      <c r="F17" s="12" t="s">
        <v>28</v>
      </c>
      <c r="G17" s="13"/>
      <c r="H17" s="13"/>
      <c r="I17" s="13">
        <f t="shared" si="1"/>
        <v>0</v>
      </c>
    </row>
    <row r="18" spans="1:9" ht="14.25">
      <c r="A18" s="1"/>
      <c r="B18" s="12" t="s">
        <v>29</v>
      </c>
      <c r="C18" s="13"/>
      <c r="D18" s="13"/>
      <c r="E18" s="13">
        <f t="shared" si="0"/>
        <v>0</v>
      </c>
      <c r="F18" s="12" t="s">
        <v>30</v>
      </c>
      <c r="G18" s="13"/>
      <c r="H18" s="13"/>
      <c r="I18" s="13">
        <f t="shared" si="1"/>
        <v>0</v>
      </c>
    </row>
    <row r="19" spans="1:9" ht="14.25">
      <c r="A19" s="1"/>
      <c r="B19" s="12" t="s">
        <v>31</v>
      </c>
      <c r="C19" s="13"/>
      <c r="D19" s="13"/>
      <c r="E19" s="13">
        <f t="shared" si="0"/>
        <v>0</v>
      </c>
      <c r="F19" s="12" t="s">
        <v>32</v>
      </c>
      <c r="G19" s="13"/>
      <c r="H19" s="13"/>
      <c r="I19" s="13">
        <f t="shared" si="1"/>
        <v>0</v>
      </c>
    </row>
    <row r="20" spans="1:9" ht="14.25">
      <c r="A20" s="1"/>
      <c r="B20" s="12" t="s">
        <v>33</v>
      </c>
      <c r="C20" s="13"/>
      <c r="D20" s="13"/>
      <c r="E20" s="13">
        <f t="shared" si="0"/>
        <v>0</v>
      </c>
      <c r="F20" s="12" t="s">
        <v>34</v>
      </c>
      <c r="G20" s="13"/>
      <c r="H20" s="13"/>
      <c r="I20" s="13">
        <f t="shared" si="1"/>
        <v>0</v>
      </c>
    </row>
    <row r="21" spans="1:9" ht="14.25">
      <c r="A21" s="1"/>
      <c r="B21" s="12" t="s">
        <v>35</v>
      </c>
      <c r="C21" s="13"/>
      <c r="D21" s="13"/>
      <c r="E21" s="13">
        <f t="shared" si="0"/>
        <v>0</v>
      </c>
      <c r="F21" s="12" t="s">
        <v>36</v>
      </c>
      <c r="G21" s="13"/>
      <c r="H21" s="13"/>
      <c r="I21" s="13">
        <f t="shared" si="1"/>
        <v>0</v>
      </c>
    </row>
    <row r="22" spans="1:9" ht="14.25">
      <c r="A22" s="1"/>
      <c r="B22" s="12" t="s">
        <v>37</v>
      </c>
      <c r="C22" s="13"/>
      <c r="D22" s="13"/>
      <c r="E22" s="13">
        <f t="shared" si="0"/>
        <v>0</v>
      </c>
      <c r="F22" s="12" t="s">
        <v>38</v>
      </c>
      <c r="G22" s="13"/>
      <c r="H22" s="13"/>
      <c r="I22" s="13">
        <f t="shared" si="1"/>
        <v>0</v>
      </c>
    </row>
    <row r="23" spans="1:9" ht="14.25">
      <c r="A23" s="1"/>
      <c r="B23" s="12" t="s">
        <v>39</v>
      </c>
      <c r="C23" s="13">
        <v>137586</v>
      </c>
      <c r="D23" s="13">
        <v>109417</v>
      </c>
      <c r="E23" s="13">
        <f t="shared" si="0"/>
        <v>28169</v>
      </c>
      <c r="F23" s="12" t="s">
        <v>40</v>
      </c>
      <c r="G23" s="13"/>
      <c r="H23" s="13"/>
      <c r="I23" s="13">
        <f t="shared" si="1"/>
        <v>0</v>
      </c>
    </row>
    <row r="24" spans="1:9" ht="14.25">
      <c r="A24" s="1"/>
      <c r="B24" s="12" t="s">
        <v>41</v>
      </c>
      <c r="C24" s="13"/>
      <c r="D24" s="13"/>
      <c r="E24" s="13">
        <f t="shared" si="0"/>
        <v>0</v>
      </c>
      <c r="F24" s="12" t="s">
        <v>42</v>
      </c>
      <c r="G24" s="13"/>
      <c r="H24" s="13"/>
      <c r="I24" s="13">
        <f t="shared" si="1"/>
        <v>0</v>
      </c>
    </row>
    <row r="25" spans="1:9" ht="14.25">
      <c r="A25" s="1"/>
      <c r="B25" s="12" t="s">
        <v>43</v>
      </c>
      <c r="C25" s="13">
        <v>76639</v>
      </c>
      <c r="D25" s="13">
        <v>54439</v>
      </c>
      <c r="E25" s="13">
        <f t="shared" si="0"/>
        <v>22200</v>
      </c>
      <c r="F25" s="12" t="s">
        <v>44</v>
      </c>
      <c r="G25" s="13"/>
      <c r="H25" s="13"/>
      <c r="I25" s="13">
        <f t="shared" si="1"/>
        <v>0</v>
      </c>
    </row>
    <row r="26" spans="1:9" ht="14.25">
      <c r="A26" s="1"/>
      <c r="B26" s="12" t="s">
        <v>45</v>
      </c>
      <c r="C26" s="13"/>
      <c r="D26" s="13"/>
      <c r="E26" s="13">
        <f t="shared" si="0"/>
        <v>0</v>
      </c>
      <c r="F26" s="12" t="s">
        <v>46</v>
      </c>
      <c r="G26" s="13"/>
      <c r="H26" s="13"/>
      <c r="I26" s="13">
        <f t="shared" si="1"/>
        <v>0</v>
      </c>
    </row>
    <row r="27" spans="1:9" ht="14.25">
      <c r="A27" s="1"/>
      <c r="B27" s="12" t="s">
        <v>47</v>
      </c>
      <c r="C27" s="13"/>
      <c r="D27" s="13"/>
      <c r="E27" s="13">
        <f t="shared" si="0"/>
        <v>0</v>
      </c>
      <c r="F27" s="12" t="s">
        <v>48</v>
      </c>
      <c r="G27" s="13"/>
      <c r="H27" s="13"/>
      <c r="I27" s="13">
        <f t="shared" si="1"/>
        <v>0</v>
      </c>
    </row>
    <row r="28" spans="1:9" ht="14.25">
      <c r="A28" s="1"/>
      <c r="B28" s="12" t="s">
        <v>49</v>
      </c>
      <c r="C28" s="13"/>
      <c r="D28" s="13"/>
      <c r="E28" s="13">
        <f t="shared" si="0"/>
        <v>0</v>
      </c>
      <c r="F28" s="12" t="s">
        <v>50</v>
      </c>
      <c r="G28" s="13"/>
      <c r="H28" s="13"/>
      <c r="I28" s="13">
        <f t="shared" si="1"/>
        <v>0</v>
      </c>
    </row>
    <row r="29" spans="1:9" ht="14.25">
      <c r="A29" s="1"/>
      <c r="B29" s="12" t="s">
        <v>51</v>
      </c>
      <c r="C29" s="13"/>
      <c r="D29" s="13"/>
      <c r="E29" s="13">
        <f t="shared" si="0"/>
        <v>0</v>
      </c>
      <c r="F29" s="12" t="s">
        <v>52</v>
      </c>
      <c r="G29" s="13"/>
      <c r="H29" s="13"/>
      <c r="I29" s="13">
        <f t="shared" si="1"/>
        <v>0</v>
      </c>
    </row>
    <row r="30" spans="1:9" ht="14.25">
      <c r="A30" s="1"/>
      <c r="B30" s="12" t="s">
        <v>53</v>
      </c>
      <c r="C30" s="13"/>
      <c r="D30" s="13"/>
      <c r="E30" s="13">
        <f t="shared" si="0"/>
        <v>0</v>
      </c>
      <c r="F30" s="12" t="s">
        <v>54</v>
      </c>
      <c r="G30" s="13"/>
      <c r="H30" s="13"/>
      <c r="I30" s="13">
        <f t="shared" si="1"/>
        <v>0</v>
      </c>
    </row>
    <row r="31" spans="1:9" ht="14.25">
      <c r="A31" s="1"/>
      <c r="B31" s="12" t="s">
        <v>55</v>
      </c>
      <c r="C31" s="13"/>
      <c r="D31" s="13"/>
      <c r="E31" s="13">
        <f t="shared" si="0"/>
        <v>0</v>
      </c>
      <c r="F31" s="12" t="s">
        <v>56</v>
      </c>
      <c r="G31" s="13">
        <v>1469700</v>
      </c>
      <c r="H31" s="13">
        <v>1514800</v>
      </c>
      <c r="I31" s="13">
        <f t="shared" si="1"/>
        <v>-45100</v>
      </c>
    </row>
    <row r="32" spans="1:9" ht="14.25">
      <c r="A32" s="1"/>
      <c r="B32" s="12" t="s">
        <v>57</v>
      </c>
      <c r="C32" s="13"/>
      <c r="D32" s="13"/>
      <c r="E32" s="13">
        <f t="shared" si="0"/>
        <v>0</v>
      </c>
      <c r="F32" s="12" t="s">
        <v>58</v>
      </c>
      <c r="G32" s="13"/>
      <c r="H32" s="13"/>
      <c r="I32" s="13">
        <f t="shared" si="1"/>
        <v>0</v>
      </c>
    </row>
    <row r="33" spans="1:9" ht="14.25">
      <c r="A33" s="1"/>
      <c r="B33" s="12" t="s">
        <v>59</v>
      </c>
      <c r="C33" s="13"/>
      <c r="D33" s="13"/>
      <c r="E33" s="13">
        <f t="shared" si="0"/>
        <v>0</v>
      </c>
      <c r="F33" s="12" t="s">
        <v>60</v>
      </c>
      <c r="G33" s="13"/>
      <c r="H33" s="13"/>
      <c r="I33" s="13">
        <f t="shared" si="1"/>
        <v>0</v>
      </c>
    </row>
    <row r="34" spans="1:9" ht="14.25">
      <c r="A34" s="1"/>
      <c r="B34" s="12" t="s">
        <v>61</v>
      </c>
      <c r="C34" s="13"/>
      <c r="D34" s="13"/>
      <c r="E34" s="13">
        <f t="shared" si="0"/>
        <v>0</v>
      </c>
      <c r="F34" s="12" t="s">
        <v>62</v>
      </c>
      <c r="G34" s="13">
        <v>56306</v>
      </c>
      <c r="H34" s="13">
        <v>45122</v>
      </c>
      <c r="I34" s="13">
        <f t="shared" si="1"/>
        <v>11184</v>
      </c>
    </row>
    <row r="35" spans="1:9" ht="14.25">
      <c r="A35" s="1"/>
      <c r="B35" s="12" t="s">
        <v>63</v>
      </c>
      <c r="C35" s="13"/>
      <c r="D35" s="13">
        <v>20000</v>
      </c>
      <c r="E35" s="13">
        <f t="shared" si="0"/>
        <v>-20000</v>
      </c>
      <c r="F35" s="12"/>
      <c r="G35" s="13"/>
      <c r="H35" s="13"/>
      <c r="I35" s="13"/>
    </row>
    <row r="36" spans="1:9" ht="14.25">
      <c r="A36" s="1"/>
      <c r="B36" s="12" t="s">
        <v>64</v>
      </c>
      <c r="C36" s="13"/>
      <c r="D36" s="13"/>
      <c r="E36" s="13">
        <f t="shared" si="0"/>
        <v>0</v>
      </c>
      <c r="F36" s="12"/>
      <c r="G36" s="13"/>
      <c r="H36" s="13"/>
      <c r="I36" s="13"/>
    </row>
    <row r="37" spans="1:9" s="35" customFormat="1" ht="14.25">
      <c r="A37" s="1"/>
      <c r="B37" s="12" t="s">
        <v>191</v>
      </c>
      <c r="C37" s="13"/>
      <c r="D37" s="13"/>
      <c r="E37" s="13">
        <f t="shared" si="0"/>
        <v>0</v>
      </c>
      <c r="F37" s="12"/>
      <c r="G37" s="13"/>
      <c r="H37" s="13"/>
      <c r="I37" s="13"/>
    </row>
    <row r="38" spans="1:9" ht="14.25">
      <c r="A38" s="1"/>
      <c r="B38" s="12" t="s">
        <v>192</v>
      </c>
      <c r="C38" s="13">
        <v>-419453</v>
      </c>
      <c r="D38" s="13"/>
      <c r="E38" s="13">
        <f t="shared" si="0"/>
        <v>-419453</v>
      </c>
      <c r="F38" s="12"/>
      <c r="G38" s="13"/>
      <c r="H38" s="13"/>
      <c r="I38" s="13"/>
    </row>
    <row r="39" spans="1:9" ht="14.25">
      <c r="A39" s="1"/>
      <c r="B39" s="8" t="s">
        <v>65</v>
      </c>
      <c r="C39" s="9">
        <f>+C40 +C45</f>
        <v>25364316</v>
      </c>
      <c r="D39" s="9">
        <f>+D40 +D45</f>
        <v>26429174</v>
      </c>
      <c r="E39" s="9">
        <f t="shared" si="0"/>
        <v>-1064858</v>
      </c>
      <c r="F39" s="8" t="s">
        <v>66</v>
      </c>
      <c r="G39" s="9">
        <f>+G40+G44+G45+G46+G47+G48+G49+G50+G51+G52</f>
        <v>0</v>
      </c>
      <c r="H39" s="9">
        <f>+H40+H44+H45+H46+H47+H48+H49+H50+H51+H52</f>
        <v>0</v>
      </c>
      <c r="I39" s="9">
        <f t="shared" ref="I39:I53" si="2">G39-H39</f>
        <v>0</v>
      </c>
    </row>
    <row r="40" spans="1:9" ht="14.25">
      <c r="A40" s="1"/>
      <c r="B40" s="8" t="s">
        <v>67</v>
      </c>
      <c r="C40" s="9">
        <f>+C41+C42+C43+C44</f>
        <v>20272375</v>
      </c>
      <c r="D40" s="9">
        <f>+D41+D42+D43+D44</f>
        <v>21139538</v>
      </c>
      <c r="E40" s="9">
        <f t="shared" si="0"/>
        <v>-867163</v>
      </c>
      <c r="F40" s="10" t="s">
        <v>68</v>
      </c>
      <c r="G40" s="11">
        <f>+G41+G42+G43</f>
        <v>0</v>
      </c>
      <c r="H40" s="11">
        <f>+H41+H42+H43</f>
        <v>0</v>
      </c>
      <c r="I40" s="11">
        <f t="shared" si="2"/>
        <v>0</v>
      </c>
    </row>
    <row r="41" spans="1:9" ht="14.25">
      <c r="A41" s="1"/>
      <c r="B41" s="10" t="s">
        <v>69</v>
      </c>
      <c r="C41" s="11"/>
      <c r="D41" s="11"/>
      <c r="E41" s="11">
        <f t="shared" si="0"/>
        <v>0</v>
      </c>
      <c r="F41" s="12" t="s">
        <v>70</v>
      </c>
      <c r="G41" s="13"/>
      <c r="H41" s="13"/>
      <c r="I41" s="13">
        <f t="shared" si="2"/>
        <v>0</v>
      </c>
    </row>
    <row r="42" spans="1:9" ht="14.25">
      <c r="A42" s="1"/>
      <c r="B42" s="12" t="s">
        <v>71</v>
      </c>
      <c r="C42" s="13">
        <v>20272375</v>
      </c>
      <c r="D42" s="13">
        <v>21139538</v>
      </c>
      <c r="E42" s="13">
        <f t="shared" si="0"/>
        <v>-867163</v>
      </c>
      <c r="F42" s="12" t="s">
        <v>72</v>
      </c>
      <c r="G42" s="13"/>
      <c r="H42" s="13"/>
      <c r="I42" s="13">
        <f t="shared" si="2"/>
        <v>0</v>
      </c>
    </row>
    <row r="43" spans="1:9" ht="14.25">
      <c r="A43" s="1"/>
      <c r="B43" s="12" t="s">
        <v>73</v>
      </c>
      <c r="C43" s="13"/>
      <c r="D43" s="13"/>
      <c r="E43" s="13">
        <f t="shared" si="0"/>
        <v>0</v>
      </c>
      <c r="F43" s="12" t="s">
        <v>74</v>
      </c>
      <c r="G43" s="13"/>
      <c r="H43" s="13"/>
      <c r="I43" s="13">
        <f t="shared" si="2"/>
        <v>0</v>
      </c>
    </row>
    <row r="44" spans="1:9" ht="14.25">
      <c r="A44" s="1"/>
      <c r="B44" s="14" t="s">
        <v>75</v>
      </c>
      <c r="C44" s="15"/>
      <c r="D44" s="15"/>
      <c r="E44" s="15">
        <f t="shared" si="0"/>
        <v>0</v>
      </c>
      <c r="F44" s="12" t="s">
        <v>76</v>
      </c>
      <c r="G44" s="13"/>
      <c r="H44" s="13"/>
      <c r="I44" s="13">
        <f t="shared" si="2"/>
        <v>0</v>
      </c>
    </row>
    <row r="45" spans="1:9" ht="14.25">
      <c r="A45" s="1"/>
      <c r="B45" s="8" t="s">
        <v>77</v>
      </c>
      <c r="C45" s="9">
        <f>+C46+C47+C48+C49+C50+C51+C52+C53+C54+C55+C56+C57+C59+C60+C61+C62+C63+C64+C67+C68+C69+C82+C83</f>
        <v>5091941</v>
      </c>
      <c r="D45" s="9">
        <f>+D46+D47+D48+D49+D50+D51+D52+D53+D54+D55+D56+D57+D59+D60+D61+D62+D63+D64+D67+D68+D69+D82+D83</f>
        <v>5289636</v>
      </c>
      <c r="E45" s="9">
        <f t="shared" si="0"/>
        <v>-197695</v>
      </c>
      <c r="F45" s="12" t="s">
        <v>78</v>
      </c>
      <c r="G45" s="13"/>
      <c r="H45" s="13"/>
      <c r="I45" s="13">
        <f t="shared" si="2"/>
        <v>0</v>
      </c>
    </row>
    <row r="46" spans="1:9" ht="14.25">
      <c r="A46" s="1"/>
      <c r="B46" s="10" t="s">
        <v>69</v>
      </c>
      <c r="C46" s="11"/>
      <c r="D46" s="11"/>
      <c r="E46" s="11">
        <f t="shared" si="0"/>
        <v>0</v>
      </c>
      <c r="F46" s="12" t="s">
        <v>79</v>
      </c>
      <c r="G46" s="13"/>
      <c r="H46" s="13"/>
      <c r="I46" s="13">
        <f t="shared" si="2"/>
        <v>0</v>
      </c>
    </row>
    <row r="47" spans="1:9" ht="14.25">
      <c r="A47" s="1"/>
      <c r="B47" s="12" t="s">
        <v>71</v>
      </c>
      <c r="C47" s="13"/>
      <c r="D47" s="13"/>
      <c r="E47" s="13">
        <f t="shared" si="0"/>
        <v>0</v>
      </c>
      <c r="F47" s="12" t="s">
        <v>80</v>
      </c>
      <c r="G47" s="13"/>
      <c r="H47" s="13"/>
      <c r="I47" s="13">
        <f t="shared" si="2"/>
        <v>0</v>
      </c>
    </row>
    <row r="48" spans="1:9" ht="14.25">
      <c r="A48" s="1"/>
      <c r="B48" s="12" t="s">
        <v>81</v>
      </c>
      <c r="C48" s="13">
        <v>138978</v>
      </c>
      <c r="D48" s="13">
        <v>155862</v>
      </c>
      <c r="E48" s="13">
        <f t="shared" si="0"/>
        <v>-16884</v>
      </c>
      <c r="F48" s="12" t="s">
        <v>82</v>
      </c>
      <c r="G48" s="13"/>
      <c r="H48" s="13"/>
      <c r="I48" s="13">
        <f t="shared" si="2"/>
        <v>0</v>
      </c>
    </row>
    <row r="49" spans="1:9" ht="14.25">
      <c r="A49" s="1"/>
      <c r="B49" s="12" t="s">
        <v>83</v>
      </c>
      <c r="C49" s="13"/>
      <c r="D49" s="13"/>
      <c r="E49" s="13">
        <f t="shared" si="0"/>
        <v>0</v>
      </c>
      <c r="F49" s="12" t="s">
        <v>84</v>
      </c>
      <c r="G49" s="13"/>
      <c r="H49" s="13"/>
      <c r="I49" s="13">
        <f t="shared" si="2"/>
        <v>0</v>
      </c>
    </row>
    <row r="50" spans="1:9" ht="14.25">
      <c r="A50" s="1"/>
      <c r="B50" s="12" t="s">
        <v>85</v>
      </c>
      <c r="C50" s="13">
        <v>1</v>
      </c>
      <c r="D50" s="13">
        <v>1</v>
      </c>
      <c r="E50" s="13">
        <f t="shared" si="0"/>
        <v>0</v>
      </c>
      <c r="F50" s="12" t="s">
        <v>86</v>
      </c>
      <c r="G50" s="13"/>
      <c r="H50" s="13"/>
      <c r="I50" s="13">
        <f t="shared" si="2"/>
        <v>0</v>
      </c>
    </row>
    <row r="51" spans="1:9" ht="14.25">
      <c r="A51" s="1"/>
      <c r="B51" s="12" t="s">
        <v>87</v>
      </c>
      <c r="C51" s="13">
        <v>1150962</v>
      </c>
      <c r="D51" s="13">
        <v>1131773</v>
      </c>
      <c r="E51" s="13">
        <f t="shared" si="0"/>
        <v>19189</v>
      </c>
      <c r="F51" s="12" t="s">
        <v>88</v>
      </c>
      <c r="G51" s="13"/>
      <c r="H51" s="13"/>
      <c r="I51" s="13">
        <f t="shared" si="2"/>
        <v>0</v>
      </c>
    </row>
    <row r="52" spans="1:9" ht="14.25">
      <c r="A52" s="1"/>
      <c r="B52" s="12" t="s">
        <v>89</v>
      </c>
      <c r="C52" s="13"/>
      <c r="D52" s="13"/>
      <c r="E52" s="13">
        <f t="shared" si="0"/>
        <v>0</v>
      </c>
      <c r="F52" s="12" t="s">
        <v>90</v>
      </c>
      <c r="G52" s="13"/>
      <c r="H52" s="13"/>
      <c r="I52" s="13">
        <f t="shared" si="2"/>
        <v>0</v>
      </c>
    </row>
    <row r="53" spans="1:9" ht="14.25">
      <c r="A53" s="1"/>
      <c r="B53" s="12" t="s">
        <v>91</v>
      </c>
      <c r="C53" s="13"/>
      <c r="D53" s="13"/>
      <c r="E53" s="13">
        <f t="shared" si="0"/>
        <v>0</v>
      </c>
      <c r="F53" s="8" t="s">
        <v>92</v>
      </c>
      <c r="G53" s="9">
        <f>+G7 +G39</f>
        <v>1529984</v>
      </c>
      <c r="H53" s="9">
        <f>+H7 +H39</f>
        <v>1565926</v>
      </c>
      <c r="I53" s="9">
        <f t="shared" si="2"/>
        <v>-35942</v>
      </c>
    </row>
    <row r="54" spans="1:9" ht="14.25">
      <c r="A54" s="1"/>
      <c r="B54" s="12" t="s">
        <v>93</v>
      </c>
      <c r="C54" s="13"/>
      <c r="D54" s="13"/>
      <c r="E54" s="13">
        <f t="shared" si="0"/>
        <v>0</v>
      </c>
      <c r="F54" s="41" t="s">
        <v>94</v>
      </c>
      <c r="G54" s="42"/>
      <c r="H54" s="42"/>
      <c r="I54" s="43"/>
    </row>
    <row r="55" spans="1:9" ht="14.25">
      <c r="A55" s="1"/>
      <c r="B55" s="12" t="s">
        <v>95</v>
      </c>
      <c r="C55" s="13"/>
      <c r="D55" s="13"/>
      <c r="E55" s="13">
        <f t="shared" si="0"/>
        <v>0</v>
      </c>
      <c r="F55" s="10" t="s">
        <v>96</v>
      </c>
      <c r="G55" s="11">
        <f>+G56+G57+G58</f>
        <v>8167525</v>
      </c>
      <c r="H55" s="11">
        <f>+H56+H57+H58</f>
        <v>8167525</v>
      </c>
      <c r="I55" s="11">
        <f t="shared" ref="I55:I65" si="3">G55-H55</f>
        <v>0</v>
      </c>
    </row>
    <row r="56" spans="1:9" ht="14.25">
      <c r="A56" s="1"/>
      <c r="B56" s="12" t="s">
        <v>97</v>
      </c>
      <c r="C56" s="13"/>
      <c r="D56" s="13"/>
      <c r="E56" s="13">
        <f t="shared" si="0"/>
        <v>0</v>
      </c>
      <c r="F56" s="12" t="s">
        <v>98</v>
      </c>
      <c r="G56" s="13">
        <v>5902685</v>
      </c>
      <c r="H56" s="13">
        <v>5902685</v>
      </c>
      <c r="I56" s="13">
        <f t="shared" si="3"/>
        <v>0</v>
      </c>
    </row>
    <row r="57" spans="1:9" ht="14.25">
      <c r="A57" s="1"/>
      <c r="B57" s="12" t="s">
        <v>75</v>
      </c>
      <c r="C57" s="13">
        <f>+C58</f>
        <v>0</v>
      </c>
      <c r="D57" s="13">
        <f>+D58</f>
        <v>0</v>
      </c>
      <c r="E57" s="13">
        <f t="shared" si="0"/>
        <v>0</v>
      </c>
      <c r="F57" s="12" t="s">
        <v>99</v>
      </c>
      <c r="G57" s="13"/>
      <c r="H57" s="13"/>
      <c r="I57" s="13">
        <f t="shared" si="3"/>
        <v>0</v>
      </c>
    </row>
    <row r="58" spans="1:9" ht="14.25">
      <c r="A58" s="1"/>
      <c r="B58" s="12" t="s">
        <v>100</v>
      </c>
      <c r="C58" s="13"/>
      <c r="D58" s="13"/>
      <c r="E58" s="13">
        <f t="shared" si="0"/>
        <v>0</v>
      </c>
      <c r="F58" s="12" t="s">
        <v>101</v>
      </c>
      <c r="G58" s="13">
        <v>2264840</v>
      </c>
      <c r="H58" s="13">
        <v>2264840</v>
      </c>
      <c r="I58" s="13">
        <f t="shared" si="3"/>
        <v>0</v>
      </c>
    </row>
    <row r="59" spans="1:9" ht="14.25">
      <c r="A59" s="1"/>
      <c r="B59" s="12" t="s">
        <v>102</v>
      </c>
      <c r="C59" s="13"/>
      <c r="D59" s="13"/>
      <c r="E59" s="13">
        <f t="shared" si="0"/>
        <v>0</v>
      </c>
      <c r="F59" s="12" t="s">
        <v>103</v>
      </c>
      <c r="G59" s="13">
        <v>14931716</v>
      </c>
      <c r="H59" s="13">
        <v>15497233</v>
      </c>
      <c r="I59" s="13">
        <f t="shared" si="3"/>
        <v>-565517</v>
      </c>
    </row>
    <row r="60" spans="1:9" ht="14.25">
      <c r="A60" s="1"/>
      <c r="B60" s="12" t="s">
        <v>104</v>
      </c>
      <c r="C60" s="13"/>
      <c r="D60" s="13"/>
      <c r="E60" s="13">
        <f t="shared" si="0"/>
        <v>0</v>
      </c>
      <c r="F60" s="12" t="s">
        <v>105</v>
      </c>
      <c r="G60" s="13">
        <f>+G61+G62+G63</f>
        <v>3802000</v>
      </c>
      <c r="H60" s="13">
        <f>+H61+H62+H63</f>
        <v>4002000</v>
      </c>
      <c r="I60" s="13">
        <f t="shared" si="3"/>
        <v>-200000</v>
      </c>
    </row>
    <row r="61" spans="1:9" ht="14.25">
      <c r="A61" s="1"/>
      <c r="B61" s="12" t="s">
        <v>106</v>
      </c>
      <c r="C61" s="13"/>
      <c r="D61" s="13"/>
      <c r="E61" s="13">
        <f t="shared" si="0"/>
        <v>0</v>
      </c>
      <c r="F61" s="12" t="s">
        <v>107</v>
      </c>
      <c r="G61" s="13">
        <v>3802000</v>
      </c>
      <c r="H61" s="13">
        <v>4002000</v>
      </c>
      <c r="I61" s="13">
        <f t="shared" si="3"/>
        <v>-200000</v>
      </c>
    </row>
    <row r="62" spans="1:9" ht="14.25">
      <c r="A62" s="1"/>
      <c r="B62" s="12" t="s">
        <v>108</v>
      </c>
      <c r="C62" s="13"/>
      <c r="D62" s="13"/>
      <c r="E62" s="13">
        <f t="shared" si="0"/>
        <v>0</v>
      </c>
      <c r="F62" s="12" t="s">
        <v>109</v>
      </c>
      <c r="G62" s="13"/>
      <c r="H62" s="13"/>
      <c r="I62" s="13">
        <f t="shared" si="3"/>
        <v>0</v>
      </c>
    </row>
    <row r="63" spans="1:9" ht="14.25">
      <c r="A63" s="1"/>
      <c r="B63" s="12" t="s">
        <v>110</v>
      </c>
      <c r="C63" s="13"/>
      <c r="D63" s="13"/>
      <c r="E63" s="13">
        <f t="shared" si="0"/>
        <v>0</v>
      </c>
      <c r="F63" s="12" t="s">
        <v>111</v>
      </c>
      <c r="G63" s="13"/>
      <c r="H63" s="13"/>
      <c r="I63" s="13">
        <f t="shared" si="3"/>
        <v>0</v>
      </c>
    </row>
    <row r="64" spans="1:9" ht="14.25">
      <c r="A64" s="1"/>
      <c r="B64" s="12" t="s">
        <v>112</v>
      </c>
      <c r="C64" s="13">
        <f>+C65+C66</f>
        <v>0</v>
      </c>
      <c r="D64" s="13">
        <f>+D65+D66</f>
        <v>0</v>
      </c>
      <c r="E64" s="13">
        <f t="shared" si="0"/>
        <v>0</v>
      </c>
      <c r="F64" s="12" t="s">
        <v>113</v>
      </c>
      <c r="G64" s="13">
        <v>3929996</v>
      </c>
      <c r="H64" s="13">
        <v>4128830</v>
      </c>
      <c r="I64" s="13">
        <f t="shared" si="3"/>
        <v>-198834</v>
      </c>
    </row>
    <row r="65" spans="1:9" ht="14.25">
      <c r="A65" s="1"/>
      <c r="B65" s="12" t="s">
        <v>114</v>
      </c>
      <c r="C65" s="13"/>
      <c r="D65" s="13"/>
      <c r="E65" s="13">
        <f t="shared" si="0"/>
        <v>0</v>
      </c>
      <c r="F65" s="12" t="s">
        <v>115</v>
      </c>
      <c r="G65" s="13">
        <v>-398834</v>
      </c>
      <c r="H65" s="13">
        <v>-62277</v>
      </c>
      <c r="I65" s="13">
        <f t="shared" si="3"/>
        <v>-336557</v>
      </c>
    </row>
    <row r="66" spans="1:9" ht="14.25">
      <c r="A66" s="1"/>
      <c r="B66" s="12" t="s">
        <v>116</v>
      </c>
      <c r="C66" s="13"/>
      <c r="D66" s="13"/>
      <c r="E66" s="13">
        <f t="shared" si="0"/>
        <v>0</v>
      </c>
      <c r="F66" s="12"/>
      <c r="G66" s="13"/>
      <c r="H66" s="13"/>
      <c r="I66" s="13"/>
    </row>
    <row r="67" spans="1:9" ht="14.25">
      <c r="A67" s="1"/>
      <c r="B67" s="12" t="s">
        <v>117</v>
      </c>
      <c r="C67" s="13"/>
      <c r="D67" s="13"/>
      <c r="E67" s="13">
        <f t="shared" si="0"/>
        <v>0</v>
      </c>
      <c r="F67" s="12"/>
      <c r="G67" s="13"/>
      <c r="H67" s="13"/>
      <c r="I67" s="13"/>
    </row>
    <row r="68" spans="1:9" ht="14.25">
      <c r="A68" s="1"/>
      <c r="B68" s="12" t="s">
        <v>118</v>
      </c>
      <c r="C68" s="13"/>
      <c r="D68" s="13"/>
      <c r="E68" s="13">
        <f t="shared" si="0"/>
        <v>0</v>
      </c>
      <c r="F68" s="12"/>
      <c r="G68" s="13"/>
      <c r="H68" s="13"/>
      <c r="I68" s="13"/>
    </row>
    <row r="69" spans="1:9" ht="14.25">
      <c r="A69" s="1"/>
      <c r="B69" s="12" t="s">
        <v>119</v>
      </c>
      <c r="C69" s="13">
        <f>+C70+C71+C72+C73+C74+C75+C76+C77+C78+C79+C80+C81</f>
        <v>3802000</v>
      </c>
      <c r="D69" s="13">
        <f>+D70+D71+D72+D73+D74+D75+D76+D77+D78+D79+D80+D81</f>
        <v>4002000</v>
      </c>
      <c r="E69" s="13">
        <f t="shared" si="0"/>
        <v>-200000</v>
      </c>
      <c r="F69" s="12"/>
      <c r="G69" s="13"/>
      <c r="H69" s="13"/>
      <c r="I69" s="13"/>
    </row>
    <row r="70" spans="1:9" ht="14.25">
      <c r="A70" s="1"/>
      <c r="B70" s="12" t="s">
        <v>120</v>
      </c>
      <c r="C70" s="13"/>
      <c r="D70" s="13"/>
      <c r="E70" s="13">
        <f t="shared" si="0"/>
        <v>0</v>
      </c>
      <c r="F70" s="12"/>
      <c r="G70" s="13"/>
      <c r="H70" s="13"/>
      <c r="I70" s="13"/>
    </row>
    <row r="71" spans="1:9" ht="14.25">
      <c r="A71" s="1"/>
      <c r="B71" s="12" t="s">
        <v>121</v>
      </c>
      <c r="C71" s="13">
        <v>3802000</v>
      </c>
      <c r="D71" s="13">
        <v>4002000</v>
      </c>
      <c r="E71" s="13">
        <f t="shared" si="0"/>
        <v>-200000</v>
      </c>
      <c r="F71" s="12"/>
      <c r="G71" s="13"/>
      <c r="H71" s="13"/>
      <c r="I71" s="13"/>
    </row>
    <row r="72" spans="1:9" ht="14.25">
      <c r="A72" s="1"/>
      <c r="B72" s="12" t="s">
        <v>122</v>
      </c>
      <c r="C72" s="13"/>
      <c r="D72" s="13"/>
      <c r="E72" s="13">
        <f t="shared" si="0"/>
        <v>0</v>
      </c>
      <c r="F72" s="12"/>
      <c r="G72" s="13"/>
      <c r="H72" s="13"/>
      <c r="I72" s="13"/>
    </row>
    <row r="73" spans="1:9" ht="14.25">
      <c r="A73" s="1"/>
      <c r="B73" s="12" t="s">
        <v>123</v>
      </c>
      <c r="C73" s="13"/>
      <c r="D73" s="13"/>
      <c r="E73" s="13">
        <f t="shared" ref="E73:E89" si="4">C73-D73</f>
        <v>0</v>
      </c>
      <c r="F73" s="12"/>
      <c r="G73" s="13"/>
      <c r="H73" s="13"/>
      <c r="I73" s="13"/>
    </row>
    <row r="74" spans="1:9" ht="14.25">
      <c r="A74" s="1"/>
      <c r="B74" s="12" t="s">
        <v>124</v>
      </c>
      <c r="C74" s="13"/>
      <c r="D74" s="13"/>
      <c r="E74" s="13">
        <f t="shared" si="4"/>
        <v>0</v>
      </c>
      <c r="F74" s="12"/>
      <c r="G74" s="13"/>
      <c r="H74" s="13"/>
      <c r="I74" s="13"/>
    </row>
    <row r="75" spans="1:9" ht="14.25">
      <c r="A75" s="1"/>
      <c r="B75" s="12" t="s">
        <v>125</v>
      </c>
      <c r="C75" s="13"/>
      <c r="D75" s="13"/>
      <c r="E75" s="13">
        <f t="shared" si="4"/>
        <v>0</v>
      </c>
      <c r="F75" s="12"/>
      <c r="G75" s="13"/>
      <c r="H75" s="13"/>
      <c r="I75" s="13"/>
    </row>
    <row r="76" spans="1:9" ht="14.25">
      <c r="A76" s="1"/>
      <c r="B76" s="12" t="s">
        <v>126</v>
      </c>
      <c r="C76" s="13"/>
      <c r="D76" s="13"/>
      <c r="E76" s="13">
        <f t="shared" si="4"/>
        <v>0</v>
      </c>
      <c r="F76" s="12"/>
      <c r="G76" s="13"/>
      <c r="H76" s="13"/>
      <c r="I76" s="13"/>
    </row>
    <row r="77" spans="1:9" ht="14.25">
      <c r="A77" s="1"/>
      <c r="B77" s="12" t="s">
        <v>127</v>
      </c>
      <c r="C77" s="13"/>
      <c r="D77" s="13"/>
      <c r="E77" s="13">
        <f t="shared" si="4"/>
        <v>0</v>
      </c>
      <c r="F77" s="12"/>
      <c r="G77" s="13"/>
      <c r="H77" s="13"/>
      <c r="I77" s="13"/>
    </row>
    <row r="78" spans="1:9" ht="14.25">
      <c r="A78" s="1"/>
      <c r="B78" s="12" t="s">
        <v>128</v>
      </c>
      <c r="C78" s="13"/>
      <c r="D78" s="13"/>
      <c r="E78" s="13">
        <f t="shared" si="4"/>
        <v>0</v>
      </c>
      <c r="F78" s="12"/>
      <c r="G78" s="13"/>
      <c r="H78" s="13"/>
      <c r="I78" s="13"/>
    </row>
    <row r="79" spans="1:9" ht="14.25">
      <c r="A79" s="1"/>
      <c r="B79" s="12" t="s">
        <v>129</v>
      </c>
      <c r="C79" s="13"/>
      <c r="D79" s="13"/>
      <c r="E79" s="13">
        <f t="shared" si="4"/>
        <v>0</v>
      </c>
      <c r="F79" s="12"/>
      <c r="G79" s="13"/>
      <c r="H79" s="13"/>
      <c r="I79" s="13"/>
    </row>
    <row r="80" spans="1:9" ht="14.25">
      <c r="A80" s="1"/>
      <c r="B80" s="12" t="s">
        <v>130</v>
      </c>
      <c r="C80" s="13"/>
      <c r="D80" s="13"/>
      <c r="E80" s="13">
        <f t="shared" si="4"/>
        <v>0</v>
      </c>
      <c r="F80" s="12"/>
      <c r="G80" s="13"/>
      <c r="H80" s="13"/>
      <c r="I80" s="13"/>
    </row>
    <row r="81" spans="1:9" ht="14.25">
      <c r="A81" s="1"/>
      <c r="B81" s="12" t="s">
        <v>131</v>
      </c>
      <c r="C81" s="13"/>
      <c r="D81" s="13"/>
      <c r="E81" s="13">
        <f t="shared" si="4"/>
        <v>0</v>
      </c>
      <c r="F81" s="12"/>
      <c r="G81" s="13"/>
      <c r="H81" s="13"/>
      <c r="I81" s="13"/>
    </row>
    <row r="82" spans="1:9" ht="14.25">
      <c r="A82" s="1"/>
      <c r="B82" s="12" t="s">
        <v>132</v>
      </c>
      <c r="C82" s="13"/>
      <c r="D82" s="13"/>
      <c r="E82" s="13">
        <f t="shared" si="4"/>
        <v>0</v>
      </c>
      <c r="F82" s="12"/>
      <c r="G82" s="13"/>
      <c r="H82" s="13"/>
      <c r="I82" s="13"/>
    </row>
    <row r="83" spans="1:9" ht="14.25">
      <c r="A83" s="1"/>
      <c r="B83" s="12" t="s">
        <v>133</v>
      </c>
      <c r="C83" s="13">
        <f>+C84+C85+C86+C87+C88</f>
        <v>0</v>
      </c>
      <c r="D83" s="13">
        <f>+D84+D85+D86+D87+D88</f>
        <v>0</v>
      </c>
      <c r="E83" s="13">
        <f t="shared" si="4"/>
        <v>0</v>
      </c>
      <c r="F83" s="12"/>
      <c r="G83" s="13"/>
      <c r="H83" s="13"/>
      <c r="I83" s="13"/>
    </row>
    <row r="84" spans="1:9" ht="14.25">
      <c r="A84" s="1"/>
      <c r="B84" s="12" t="s">
        <v>134</v>
      </c>
      <c r="C84" s="13"/>
      <c r="D84" s="13"/>
      <c r="E84" s="13">
        <f t="shared" si="4"/>
        <v>0</v>
      </c>
      <c r="F84" s="12"/>
      <c r="G84" s="13"/>
      <c r="H84" s="13"/>
      <c r="I84" s="13"/>
    </row>
    <row r="85" spans="1:9" ht="14.25">
      <c r="A85" s="1"/>
      <c r="B85" s="12" t="s">
        <v>135</v>
      </c>
      <c r="C85" s="13"/>
      <c r="D85" s="13"/>
      <c r="E85" s="13">
        <f t="shared" si="4"/>
        <v>0</v>
      </c>
      <c r="F85" s="12"/>
      <c r="G85" s="13"/>
      <c r="H85" s="13"/>
      <c r="I85" s="13"/>
    </row>
    <row r="86" spans="1:9" ht="14.25">
      <c r="A86" s="1"/>
      <c r="B86" s="12" t="s">
        <v>136</v>
      </c>
      <c r="C86" s="13"/>
      <c r="D86" s="13"/>
      <c r="E86" s="13">
        <f t="shared" si="4"/>
        <v>0</v>
      </c>
      <c r="F86" s="12"/>
      <c r="G86" s="13"/>
      <c r="H86" s="13"/>
      <c r="I86" s="13"/>
    </row>
    <row r="87" spans="1:9" ht="14.25">
      <c r="A87" s="1"/>
      <c r="B87" s="12" t="s">
        <v>137</v>
      </c>
      <c r="C87" s="13"/>
      <c r="D87" s="13"/>
      <c r="E87" s="13">
        <f t="shared" si="4"/>
        <v>0</v>
      </c>
      <c r="F87" s="14"/>
      <c r="G87" s="15"/>
      <c r="H87" s="15"/>
      <c r="I87" s="15"/>
    </row>
    <row r="88" spans="1:9" ht="14.25">
      <c r="A88" s="1"/>
      <c r="B88" s="12" t="s">
        <v>138</v>
      </c>
      <c r="C88" s="13"/>
      <c r="D88" s="13"/>
      <c r="E88" s="13">
        <f t="shared" si="4"/>
        <v>0</v>
      </c>
      <c r="F88" s="8" t="s">
        <v>139</v>
      </c>
      <c r="G88" s="9">
        <f>+G55 +G59 +G60 +G64</f>
        <v>30831237</v>
      </c>
      <c r="H88" s="9">
        <f>+H55 +H59 +H60 +H64</f>
        <v>31795588</v>
      </c>
      <c r="I88" s="9">
        <f t="shared" ref="I88:I89" si="5">G88-H88</f>
        <v>-964351</v>
      </c>
    </row>
    <row r="89" spans="1:9" ht="14.25">
      <c r="A89" s="1"/>
      <c r="B89" s="8" t="s">
        <v>140</v>
      </c>
      <c r="C89" s="9">
        <f>+C7 +C39</f>
        <v>32361221</v>
      </c>
      <c r="D89" s="9">
        <f>+D7 +D39</f>
        <v>33361514</v>
      </c>
      <c r="E89" s="9">
        <f t="shared" si="4"/>
        <v>-1000293</v>
      </c>
      <c r="F89" s="16" t="s">
        <v>141</v>
      </c>
      <c r="G89" s="17">
        <f>+G53 +G88</f>
        <v>32361221</v>
      </c>
      <c r="H89" s="17">
        <f>+H53 +H88</f>
        <v>33361514</v>
      </c>
      <c r="I89" s="17">
        <f t="shared" si="5"/>
        <v>-1000293</v>
      </c>
    </row>
  </sheetData>
  <mergeCells count="5">
    <mergeCell ref="B2:I2"/>
    <mergeCell ref="B3:I3"/>
    <mergeCell ref="B5:E5"/>
    <mergeCell ref="F5:I5"/>
    <mergeCell ref="F54:I54"/>
  </mergeCells>
  <phoneticPr fontId="2"/>
  <pageMargins left="0.7" right="0.7" top="0.75" bottom="0.75" header="0.3" footer="0.3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showGridLines="0" topLeftCell="B1" workbookViewId="0">
      <selection activeCell="B1" sqref="B1"/>
    </sheetView>
  </sheetViews>
  <sheetFormatPr defaultRowHeight="13.5"/>
  <cols>
    <col min="1" max="1" width="1.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1:9" ht="21">
      <c r="A1" s="1"/>
      <c r="B1" s="44" t="s">
        <v>200</v>
      </c>
      <c r="C1" s="1"/>
      <c r="D1" s="1"/>
      <c r="E1" s="1"/>
      <c r="F1" s="1"/>
      <c r="G1" s="1"/>
      <c r="H1" s="2"/>
      <c r="I1" s="2" t="s">
        <v>0</v>
      </c>
    </row>
    <row r="2" spans="1:9" ht="21">
      <c r="A2" s="1"/>
      <c r="B2" s="36" t="s">
        <v>150</v>
      </c>
      <c r="C2" s="36"/>
      <c r="D2" s="36"/>
      <c r="E2" s="36"/>
      <c r="F2" s="36"/>
      <c r="G2" s="36"/>
      <c r="H2" s="36"/>
      <c r="I2" s="36"/>
    </row>
    <row r="3" spans="1:9" ht="21">
      <c r="A3" s="1"/>
      <c r="B3" s="37" t="s">
        <v>190</v>
      </c>
      <c r="C3" s="37"/>
      <c r="D3" s="37"/>
      <c r="E3" s="37"/>
      <c r="F3" s="37"/>
      <c r="G3" s="37"/>
      <c r="H3" s="37"/>
      <c r="I3" s="37"/>
    </row>
    <row r="4" spans="1:9" ht="15.75">
      <c r="A4" s="1"/>
      <c r="B4" s="4"/>
      <c r="C4" s="1"/>
      <c r="D4" s="1"/>
      <c r="E4" s="1"/>
      <c r="F4" s="1"/>
      <c r="G4" s="1"/>
      <c r="H4" s="1"/>
      <c r="I4" s="5" t="s">
        <v>151</v>
      </c>
    </row>
    <row r="5" spans="1:9" ht="14.25">
      <c r="A5" s="1"/>
      <c r="B5" s="38" t="s">
        <v>152</v>
      </c>
      <c r="C5" s="39"/>
      <c r="D5" s="39"/>
      <c r="E5" s="40"/>
      <c r="F5" s="38" t="s">
        <v>153</v>
      </c>
      <c r="G5" s="39"/>
      <c r="H5" s="39"/>
      <c r="I5" s="40"/>
    </row>
    <row r="6" spans="1:9" ht="14.25">
      <c r="A6" s="1"/>
      <c r="B6" s="6"/>
      <c r="C6" s="6" t="s">
        <v>5</v>
      </c>
      <c r="D6" s="6" t="s">
        <v>6</v>
      </c>
      <c r="E6" s="6" t="s">
        <v>7</v>
      </c>
      <c r="F6" s="7"/>
      <c r="G6" s="6" t="s">
        <v>5</v>
      </c>
      <c r="H6" s="6" t="s">
        <v>6</v>
      </c>
      <c r="I6" s="6" t="s">
        <v>7</v>
      </c>
    </row>
    <row r="7" spans="1:9" ht="14.25">
      <c r="A7" s="1"/>
      <c r="B7" s="8" t="s">
        <v>8</v>
      </c>
      <c r="C7" s="9">
        <f>+C8+C13+C14+C15+C16+C17+C18+C19+C20+C21+C22+C23+C24+C25+C26+C27+C28+C29+C30+C31+C32+C33+C34+C35+C36+C38</f>
        <v>6073963</v>
      </c>
      <c r="D7" s="9">
        <f>+D8+D13+D14+D15+D16+D17+D18+D19+D20+D21+D22+D23+D24+D25+D26+D27+D28+D29+D30+D31+D32+D33+D34+D35+D36+D38</f>
        <v>6011563</v>
      </c>
      <c r="E7" s="9">
        <f>C7-D7</f>
        <v>62400</v>
      </c>
      <c r="F7" s="8" t="s">
        <v>9</v>
      </c>
      <c r="G7" s="9">
        <f>+G8+G9+G10+G11+G12+G13+G17+G18+G19+G20+G21+G22+G23+G24+G25+G26+G27+G28+G29+G30+G31+G32+G33+G34</f>
        <v>1670094</v>
      </c>
      <c r="H7" s="9">
        <f>+H8+H9+H10+H11+H12+H13+H17+H18+H19+H20+H21+H22+H23+H24+H25+H26+H27+H28+H29+H30+H31+H32+H33+H34</f>
        <v>1580649</v>
      </c>
      <c r="I7" s="9">
        <f>G7-H7</f>
        <v>89445</v>
      </c>
    </row>
    <row r="8" spans="1:9" ht="14.25">
      <c r="A8" s="1"/>
      <c r="B8" s="10" t="s">
        <v>10</v>
      </c>
      <c r="C8" s="11">
        <f>+C9+C10+C11+C12</f>
        <v>288370</v>
      </c>
      <c r="D8" s="11">
        <f>+D9+D10+D11+D12</f>
        <v>212194</v>
      </c>
      <c r="E8" s="11">
        <f t="shared" ref="E8:E72" si="0">C8-D8</f>
        <v>76176</v>
      </c>
      <c r="F8" s="10" t="s">
        <v>11</v>
      </c>
      <c r="G8" s="11"/>
      <c r="H8" s="11"/>
      <c r="I8" s="11">
        <f t="shared" ref="I8:I34" si="1">G8-H8</f>
        <v>0</v>
      </c>
    </row>
    <row r="9" spans="1:9" ht="14.25">
      <c r="A9" s="1"/>
      <c r="B9" s="12" t="s">
        <v>12</v>
      </c>
      <c r="C9" s="13">
        <v>20000</v>
      </c>
      <c r="D9" s="13"/>
      <c r="E9" s="13">
        <f t="shared" si="0"/>
        <v>20000</v>
      </c>
      <c r="F9" s="12" t="s">
        <v>13</v>
      </c>
      <c r="G9" s="13"/>
      <c r="H9" s="13"/>
      <c r="I9" s="13">
        <f t="shared" si="1"/>
        <v>0</v>
      </c>
    </row>
    <row r="10" spans="1:9" ht="14.25">
      <c r="A10" s="1"/>
      <c r="B10" s="12" t="s">
        <v>14</v>
      </c>
      <c r="C10" s="13">
        <v>268370</v>
      </c>
      <c r="D10" s="13">
        <v>211443</v>
      </c>
      <c r="E10" s="13">
        <f t="shared" si="0"/>
        <v>56927</v>
      </c>
      <c r="F10" s="12" t="s">
        <v>15</v>
      </c>
      <c r="G10" s="13"/>
      <c r="H10" s="13"/>
      <c r="I10" s="13">
        <f t="shared" si="1"/>
        <v>0</v>
      </c>
    </row>
    <row r="11" spans="1:9" ht="14.25">
      <c r="A11" s="1"/>
      <c r="B11" s="12" t="s">
        <v>16</v>
      </c>
      <c r="C11" s="13"/>
      <c r="D11" s="13"/>
      <c r="E11" s="13">
        <f t="shared" si="0"/>
        <v>0</v>
      </c>
      <c r="F11" s="12" t="s">
        <v>17</v>
      </c>
      <c r="G11" s="13"/>
      <c r="H11" s="13"/>
      <c r="I11" s="13">
        <f t="shared" si="1"/>
        <v>0</v>
      </c>
    </row>
    <row r="12" spans="1:9" ht="14.25">
      <c r="A12" s="1"/>
      <c r="B12" s="12" t="s">
        <v>196</v>
      </c>
      <c r="C12" s="13"/>
      <c r="D12" s="13">
        <v>751</v>
      </c>
      <c r="E12" s="13">
        <f t="shared" si="0"/>
        <v>-751</v>
      </c>
      <c r="F12" s="12" t="s">
        <v>18</v>
      </c>
      <c r="G12" s="13"/>
      <c r="H12" s="13"/>
      <c r="I12" s="13">
        <f t="shared" si="1"/>
        <v>0</v>
      </c>
    </row>
    <row r="13" spans="1:9" ht="14.25">
      <c r="A13" s="1"/>
      <c r="B13" s="12" t="s">
        <v>19</v>
      </c>
      <c r="C13" s="13"/>
      <c r="D13" s="13"/>
      <c r="E13" s="13">
        <f t="shared" si="0"/>
        <v>0</v>
      </c>
      <c r="F13" s="12" t="s">
        <v>20</v>
      </c>
      <c r="G13" s="13">
        <f>+G14+G15+G16</f>
        <v>0</v>
      </c>
      <c r="H13" s="13">
        <f>+H14+H15+H16</f>
        <v>0</v>
      </c>
      <c r="I13" s="13">
        <f t="shared" si="1"/>
        <v>0</v>
      </c>
    </row>
    <row r="14" spans="1:9" ht="14.25">
      <c r="A14" s="1"/>
      <c r="B14" s="12" t="s">
        <v>21</v>
      </c>
      <c r="C14" s="13">
        <v>5154935</v>
      </c>
      <c r="D14" s="13">
        <v>5714927</v>
      </c>
      <c r="E14" s="13">
        <f t="shared" si="0"/>
        <v>-559992</v>
      </c>
      <c r="F14" s="12" t="s">
        <v>22</v>
      </c>
      <c r="G14" s="13"/>
      <c r="H14" s="13"/>
      <c r="I14" s="13">
        <f t="shared" si="1"/>
        <v>0</v>
      </c>
    </row>
    <row r="15" spans="1:9" ht="14.25">
      <c r="A15" s="1"/>
      <c r="B15" s="12" t="s">
        <v>23</v>
      </c>
      <c r="C15" s="13"/>
      <c r="D15" s="13"/>
      <c r="E15" s="13">
        <f t="shared" si="0"/>
        <v>0</v>
      </c>
      <c r="F15" s="12" t="s">
        <v>24</v>
      </c>
      <c r="G15" s="13"/>
      <c r="H15" s="13"/>
      <c r="I15" s="13">
        <f t="shared" si="1"/>
        <v>0</v>
      </c>
    </row>
    <row r="16" spans="1:9" ht="14.25">
      <c r="A16" s="1"/>
      <c r="B16" s="12" t="s">
        <v>25</v>
      </c>
      <c r="C16" s="13"/>
      <c r="D16" s="13"/>
      <c r="E16" s="13">
        <f t="shared" si="0"/>
        <v>0</v>
      </c>
      <c r="F16" s="12" t="s">
        <v>26</v>
      </c>
      <c r="G16" s="13"/>
      <c r="H16" s="13"/>
      <c r="I16" s="13">
        <f t="shared" si="1"/>
        <v>0</v>
      </c>
    </row>
    <row r="17" spans="1:9" ht="14.25">
      <c r="A17" s="1"/>
      <c r="B17" s="12" t="s">
        <v>27</v>
      </c>
      <c r="C17" s="13"/>
      <c r="D17" s="13"/>
      <c r="E17" s="13">
        <f t="shared" si="0"/>
        <v>0</v>
      </c>
      <c r="F17" s="12" t="s">
        <v>28</v>
      </c>
      <c r="G17" s="13"/>
      <c r="H17" s="13"/>
      <c r="I17" s="13">
        <f t="shared" si="1"/>
        <v>0</v>
      </c>
    </row>
    <row r="18" spans="1:9" ht="14.25">
      <c r="A18" s="1"/>
      <c r="B18" s="12" t="s">
        <v>29</v>
      </c>
      <c r="C18" s="13"/>
      <c r="D18" s="13"/>
      <c r="E18" s="13">
        <f t="shared" si="0"/>
        <v>0</v>
      </c>
      <c r="F18" s="12" t="s">
        <v>30</v>
      </c>
      <c r="G18" s="13"/>
      <c r="H18" s="13"/>
      <c r="I18" s="13">
        <f t="shared" si="1"/>
        <v>0</v>
      </c>
    </row>
    <row r="19" spans="1:9" ht="14.25">
      <c r="A19" s="1"/>
      <c r="B19" s="12" t="s">
        <v>31</v>
      </c>
      <c r="C19" s="13"/>
      <c r="D19" s="13"/>
      <c r="E19" s="13">
        <f t="shared" si="0"/>
        <v>0</v>
      </c>
      <c r="F19" s="12" t="s">
        <v>32</v>
      </c>
      <c r="G19" s="13"/>
      <c r="H19" s="13"/>
      <c r="I19" s="13">
        <f t="shared" si="1"/>
        <v>0</v>
      </c>
    </row>
    <row r="20" spans="1:9" ht="14.25">
      <c r="A20" s="1"/>
      <c r="B20" s="12" t="s">
        <v>33</v>
      </c>
      <c r="C20" s="13"/>
      <c r="D20" s="13"/>
      <c r="E20" s="13">
        <f t="shared" si="0"/>
        <v>0</v>
      </c>
      <c r="F20" s="12" t="s">
        <v>34</v>
      </c>
      <c r="G20" s="13"/>
      <c r="H20" s="13"/>
      <c r="I20" s="13">
        <f t="shared" si="1"/>
        <v>0</v>
      </c>
    </row>
    <row r="21" spans="1:9" ht="14.25">
      <c r="A21" s="1"/>
      <c r="B21" s="12" t="s">
        <v>35</v>
      </c>
      <c r="C21" s="13"/>
      <c r="D21" s="13"/>
      <c r="E21" s="13">
        <f t="shared" si="0"/>
        <v>0</v>
      </c>
      <c r="F21" s="12" t="s">
        <v>36</v>
      </c>
      <c r="G21" s="13"/>
      <c r="H21" s="13"/>
      <c r="I21" s="13">
        <f t="shared" si="1"/>
        <v>0</v>
      </c>
    </row>
    <row r="22" spans="1:9" ht="14.25">
      <c r="A22" s="1"/>
      <c r="B22" s="12" t="s">
        <v>37</v>
      </c>
      <c r="C22" s="13"/>
      <c r="D22" s="13"/>
      <c r="E22" s="13">
        <f t="shared" si="0"/>
        <v>0</v>
      </c>
      <c r="F22" s="12" t="s">
        <v>38</v>
      </c>
      <c r="G22" s="13"/>
      <c r="H22" s="13"/>
      <c r="I22" s="13">
        <f t="shared" si="1"/>
        <v>0</v>
      </c>
    </row>
    <row r="23" spans="1:9" ht="14.25">
      <c r="A23" s="1"/>
      <c r="B23" s="12" t="s">
        <v>39</v>
      </c>
      <c r="C23" s="13">
        <v>99715</v>
      </c>
      <c r="D23" s="13">
        <v>62930</v>
      </c>
      <c r="E23" s="13">
        <f t="shared" si="0"/>
        <v>36785</v>
      </c>
      <c r="F23" s="12" t="s">
        <v>40</v>
      </c>
      <c r="G23" s="13"/>
      <c r="H23" s="13"/>
      <c r="I23" s="13">
        <f t="shared" si="1"/>
        <v>0</v>
      </c>
    </row>
    <row r="24" spans="1:9" ht="14.25">
      <c r="A24" s="1"/>
      <c r="B24" s="12" t="s">
        <v>41</v>
      </c>
      <c r="C24" s="13"/>
      <c r="D24" s="13"/>
      <c r="E24" s="13">
        <f t="shared" si="0"/>
        <v>0</v>
      </c>
      <c r="F24" s="12" t="s">
        <v>42</v>
      </c>
      <c r="G24" s="13"/>
      <c r="H24" s="13"/>
      <c r="I24" s="13">
        <f t="shared" si="1"/>
        <v>0</v>
      </c>
    </row>
    <row r="25" spans="1:9" ht="14.25">
      <c r="A25" s="1"/>
      <c r="B25" s="12" t="s">
        <v>43</v>
      </c>
      <c r="C25" s="13">
        <v>1512</v>
      </c>
      <c r="D25" s="13">
        <v>1512</v>
      </c>
      <c r="E25" s="13">
        <f t="shared" si="0"/>
        <v>0</v>
      </c>
      <c r="F25" s="12" t="s">
        <v>44</v>
      </c>
      <c r="G25" s="13"/>
      <c r="H25" s="13"/>
      <c r="I25" s="13">
        <f t="shared" si="1"/>
        <v>0</v>
      </c>
    </row>
    <row r="26" spans="1:9" ht="14.25">
      <c r="A26" s="1"/>
      <c r="B26" s="12" t="s">
        <v>45</v>
      </c>
      <c r="C26" s="13"/>
      <c r="D26" s="13"/>
      <c r="E26" s="13">
        <f t="shared" si="0"/>
        <v>0</v>
      </c>
      <c r="F26" s="12" t="s">
        <v>46</v>
      </c>
      <c r="G26" s="13"/>
      <c r="H26" s="13"/>
      <c r="I26" s="13">
        <f t="shared" si="1"/>
        <v>0</v>
      </c>
    </row>
    <row r="27" spans="1:9" ht="14.25">
      <c r="A27" s="1"/>
      <c r="B27" s="12" t="s">
        <v>47</v>
      </c>
      <c r="C27" s="13"/>
      <c r="D27" s="13"/>
      <c r="E27" s="13">
        <f t="shared" si="0"/>
        <v>0</v>
      </c>
      <c r="F27" s="12" t="s">
        <v>48</v>
      </c>
      <c r="G27" s="13"/>
      <c r="H27" s="13"/>
      <c r="I27" s="13">
        <f t="shared" si="1"/>
        <v>0</v>
      </c>
    </row>
    <row r="28" spans="1:9" ht="14.25">
      <c r="A28" s="1"/>
      <c r="B28" s="12" t="s">
        <v>49</v>
      </c>
      <c r="C28" s="13"/>
      <c r="D28" s="13"/>
      <c r="E28" s="13">
        <f t="shared" si="0"/>
        <v>0</v>
      </c>
      <c r="F28" s="12" t="s">
        <v>50</v>
      </c>
      <c r="G28" s="13"/>
      <c r="H28" s="13"/>
      <c r="I28" s="13">
        <f t="shared" si="1"/>
        <v>0</v>
      </c>
    </row>
    <row r="29" spans="1:9" ht="14.25">
      <c r="A29" s="1"/>
      <c r="B29" s="12" t="s">
        <v>51</v>
      </c>
      <c r="C29" s="13"/>
      <c r="D29" s="13"/>
      <c r="E29" s="13">
        <f t="shared" si="0"/>
        <v>0</v>
      </c>
      <c r="F29" s="12" t="s">
        <v>52</v>
      </c>
      <c r="G29" s="13"/>
      <c r="H29" s="13"/>
      <c r="I29" s="13">
        <f t="shared" si="1"/>
        <v>0</v>
      </c>
    </row>
    <row r="30" spans="1:9" ht="14.25">
      <c r="A30" s="1"/>
      <c r="B30" s="12" t="s">
        <v>53</v>
      </c>
      <c r="C30" s="13"/>
      <c r="D30" s="13"/>
      <c r="E30" s="13">
        <f t="shared" si="0"/>
        <v>0</v>
      </c>
      <c r="F30" s="12" t="s">
        <v>54</v>
      </c>
      <c r="G30" s="13"/>
      <c r="H30" s="13"/>
      <c r="I30" s="13">
        <f t="shared" si="1"/>
        <v>0</v>
      </c>
    </row>
    <row r="31" spans="1:9" ht="14.25">
      <c r="A31" s="1"/>
      <c r="B31" s="12" t="s">
        <v>55</v>
      </c>
      <c r="C31" s="13"/>
      <c r="D31" s="13"/>
      <c r="E31" s="13">
        <f t="shared" si="0"/>
        <v>0</v>
      </c>
      <c r="F31" s="12" t="s">
        <v>56</v>
      </c>
      <c r="G31" s="13">
        <v>1625200</v>
      </c>
      <c r="H31" s="13">
        <v>1556600</v>
      </c>
      <c r="I31" s="13">
        <f t="shared" si="1"/>
        <v>68600</v>
      </c>
    </row>
    <row r="32" spans="1:9" ht="14.25">
      <c r="A32" s="1"/>
      <c r="B32" s="12" t="s">
        <v>57</v>
      </c>
      <c r="C32" s="13"/>
      <c r="D32" s="13"/>
      <c r="E32" s="13">
        <f t="shared" si="0"/>
        <v>0</v>
      </c>
      <c r="F32" s="12" t="s">
        <v>58</v>
      </c>
      <c r="G32" s="13"/>
      <c r="H32" s="13"/>
      <c r="I32" s="13">
        <f t="shared" si="1"/>
        <v>0</v>
      </c>
    </row>
    <row r="33" spans="1:9" ht="14.25">
      <c r="A33" s="1"/>
      <c r="B33" s="12" t="s">
        <v>59</v>
      </c>
      <c r="C33" s="13"/>
      <c r="D33" s="13"/>
      <c r="E33" s="13">
        <f t="shared" si="0"/>
        <v>0</v>
      </c>
      <c r="F33" s="12" t="s">
        <v>60</v>
      </c>
      <c r="G33" s="13"/>
      <c r="H33" s="13"/>
      <c r="I33" s="13">
        <f t="shared" si="1"/>
        <v>0</v>
      </c>
    </row>
    <row r="34" spans="1:9" ht="14.25">
      <c r="A34" s="1"/>
      <c r="B34" s="12" t="s">
        <v>61</v>
      </c>
      <c r="C34" s="13"/>
      <c r="D34" s="13"/>
      <c r="E34" s="13">
        <f t="shared" si="0"/>
        <v>0</v>
      </c>
      <c r="F34" s="12" t="s">
        <v>62</v>
      </c>
      <c r="G34" s="13">
        <v>44894</v>
      </c>
      <c r="H34" s="13">
        <v>24049</v>
      </c>
      <c r="I34" s="13">
        <f t="shared" si="1"/>
        <v>20845</v>
      </c>
    </row>
    <row r="35" spans="1:9" ht="14.25">
      <c r="A35" s="1"/>
      <c r="B35" s="12" t="s">
        <v>63</v>
      </c>
      <c r="C35" s="13"/>
      <c r="D35" s="13">
        <v>20000</v>
      </c>
      <c r="E35" s="13">
        <f t="shared" si="0"/>
        <v>-20000</v>
      </c>
      <c r="F35" s="12"/>
      <c r="G35" s="13"/>
      <c r="H35" s="13"/>
      <c r="I35" s="13"/>
    </row>
    <row r="36" spans="1:9" ht="14.25">
      <c r="A36" s="1"/>
      <c r="B36" s="12" t="s">
        <v>64</v>
      </c>
      <c r="C36" s="13"/>
      <c r="D36" s="13"/>
      <c r="E36" s="13">
        <f t="shared" si="0"/>
        <v>0</v>
      </c>
      <c r="F36" s="12"/>
      <c r="G36" s="13"/>
      <c r="H36" s="13"/>
      <c r="I36" s="13"/>
    </row>
    <row r="37" spans="1:9" s="35" customFormat="1" ht="14.25">
      <c r="A37" s="1"/>
      <c r="B37" s="12" t="s">
        <v>191</v>
      </c>
      <c r="C37" s="13"/>
      <c r="D37" s="13"/>
      <c r="E37" s="13">
        <f t="shared" si="0"/>
        <v>0</v>
      </c>
      <c r="F37" s="12"/>
      <c r="G37" s="13"/>
      <c r="H37" s="13"/>
      <c r="I37" s="13"/>
    </row>
    <row r="38" spans="1:9" ht="14.25">
      <c r="A38" s="1"/>
      <c r="B38" s="12" t="s">
        <v>192</v>
      </c>
      <c r="C38" s="13">
        <v>529431</v>
      </c>
      <c r="D38" s="13"/>
      <c r="E38" s="13">
        <f t="shared" si="0"/>
        <v>529431</v>
      </c>
      <c r="F38" s="12"/>
      <c r="G38" s="13"/>
      <c r="H38" s="13"/>
      <c r="I38" s="13"/>
    </row>
    <row r="39" spans="1:9" ht="14.25">
      <c r="A39" s="1"/>
      <c r="B39" s="8" t="s">
        <v>65</v>
      </c>
      <c r="C39" s="9">
        <f>+C40 +C45</f>
        <v>5943100</v>
      </c>
      <c r="D39" s="9">
        <f>+D40 +D45</f>
        <v>6325528</v>
      </c>
      <c r="E39" s="9">
        <f t="shared" si="0"/>
        <v>-382428</v>
      </c>
      <c r="F39" s="8" t="s">
        <v>66</v>
      </c>
      <c r="G39" s="9">
        <f>+G40+G44+G45+G46+G47+G48+G49+G50+G51+G52</f>
        <v>0</v>
      </c>
      <c r="H39" s="9">
        <f>+H40+H44+H45+H46+H47+H48+H49+H50+H51+H52</f>
        <v>0</v>
      </c>
      <c r="I39" s="9">
        <f t="shared" ref="I39:I53" si="2">G39-H39</f>
        <v>0</v>
      </c>
    </row>
    <row r="40" spans="1:9" ht="14.25">
      <c r="A40" s="1"/>
      <c r="B40" s="8" t="s">
        <v>67</v>
      </c>
      <c r="C40" s="9">
        <f>+C41+C42+C43+C44</f>
        <v>4689884</v>
      </c>
      <c r="D40" s="9">
        <f>+D41+D42+D43+D44</f>
        <v>4993485</v>
      </c>
      <c r="E40" s="9">
        <f t="shared" si="0"/>
        <v>-303601</v>
      </c>
      <c r="F40" s="10" t="s">
        <v>68</v>
      </c>
      <c r="G40" s="11">
        <f>+G41+G42+G43</f>
        <v>0</v>
      </c>
      <c r="H40" s="11">
        <f>+H41+H42+H43</f>
        <v>0</v>
      </c>
      <c r="I40" s="11">
        <f t="shared" si="2"/>
        <v>0</v>
      </c>
    </row>
    <row r="41" spans="1:9" ht="14.25">
      <c r="A41" s="1"/>
      <c r="B41" s="10" t="s">
        <v>69</v>
      </c>
      <c r="C41" s="11"/>
      <c r="D41" s="11"/>
      <c r="E41" s="11">
        <f t="shared" si="0"/>
        <v>0</v>
      </c>
      <c r="F41" s="12" t="s">
        <v>70</v>
      </c>
      <c r="G41" s="13"/>
      <c r="H41" s="13"/>
      <c r="I41" s="13">
        <f t="shared" si="2"/>
        <v>0</v>
      </c>
    </row>
    <row r="42" spans="1:9" ht="14.25">
      <c r="A42" s="1"/>
      <c r="B42" s="12" t="s">
        <v>71</v>
      </c>
      <c r="C42" s="13">
        <v>4689884</v>
      </c>
      <c r="D42" s="13">
        <v>4993485</v>
      </c>
      <c r="E42" s="13">
        <f t="shared" si="0"/>
        <v>-303601</v>
      </c>
      <c r="F42" s="12" t="s">
        <v>72</v>
      </c>
      <c r="G42" s="13"/>
      <c r="H42" s="13"/>
      <c r="I42" s="13">
        <f t="shared" si="2"/>
        <v>0</v>
      </c>
    </row>
    <row r="43" spans="1:9" ht="14.25">
      <c r="A43" s="1"/>
      <c r="B43" s="12" t="s">
        <v>73</v>
      </c>
      <c r="C43" s="13"/>
      <c r="D43" s="13"/>
      <c r="E43" s="13">
        <f t="shared" si="0"/>
        <v>0</v>
      </c>
      <c r="F43" s="12" t="s">
        <v>74</v>
      </c>
      <c r="G43" s="13"/>
      <c r="H43" s="13"/>
      <c r="I43" s="13">
        <f t="shared" si="2"/>
        <v>0</v>
      </c>
    </row>
    <row r="44" spans="1:9" ht="14.25">
      <c r="A44" s="1"/>
      <c r="B44" s="14" t="s">
        <v>75</v>
      </c>
      <c r="C44" s="15"/>
      <c r="D44" s="15"/>
      <c r="E44" s="15">
        <f t="shared" si="0"/>
        <v>0</v>
      </c>
      <c r="F44" s="12" t="s">
        <v>76</v>
      </c>
      <c r="G44" s="13"/>
      <c r="H44" s="13"/>
      <c r="I44" s="13">
        <f t="shared" si="2"/>
        <v>0</v>
      </c>
    </row>
    <row r="45" spans="1:9" ht="14.25">
      <c r="A45" s="1"/>
      <c r="B45" s="8" t="s">
        <v>77</v>
      </c>
      <c r="C45" s="9">
        <f>+C46+C47+C48+C49+C50+C51+C52+C53+C54+C55+C56+C57+C59+C60+C61+C62+C63+C64+C67+C68+C69+C82+C83</f>
        <v>1253216</v>
      </c>
      <c r="D45" s="9">
        <f>+D46+D47+D48+D49+D50+D51+D52+D53+D54+D55+D56+D57+D59+D60+D61+D62+D63+D64+D67+D68+D69+D82+D83</f>
        <v>1332043</v>
      </c>
      <c r="E45" s="9">
        <f t="shared" si="0"/>
        <v>-78827</v>
      </c>
      <c r="F45" s="12" t="s">
        <v>78</v>
      </c>
      <c r="G45" s="13"/>
      <c r="H45" s="13"/>
      <c r="I45" s="13">
        <f t="shared" si="2"/>
        <v>0</v>
      </c>
    </row>
    <row r="46" spans="1:9" ht="14.25">
      <c r="A46" s="1"/>
      <c r="B46" s="10" t="s">
        <v>69</v>
      </c>
      <c r="C46" s="11"/>
      <c r="D46" s="11"/>
      <c r="E46" s="11">
        <f t="shared" si="0"/>
        <v>0</v>
      </c>
      <c r="F46" s="12" t="s">
        <v>79</v>
      </c>
      <c r="G46" s="13"/>
      <c r="H46" s="13"/>
      <c r="I46" s="13">
        <f t="shared" si="2"/>
        <v>0</v>
      </c>
    </row>
    <row r="47" spans="1:9" ht="14.25">
      <c r="A47" s="1"/>
      <c r="B47" s="12" t="s">
        <v>71</v>
      </c>
      <c r="C47" s="13"/>
      <c r="D47" s="13"/>
      <c r="E47" s="13">
        <f t="shared" si="0"/>
        <v>0</v>
      </c>
      <c r="F47" s="12" t="s">
        <v>80</v>
      </c>
      <c r="G47" s="13"/>
      <c r="H47" s="13"/>
      <c r="I47" s="13">
        <f t="shared" si="2"/>
        <v>0</v>
      </c>
    </row>
    <row r="48" spans="1:9" ht="14.25">
      <c r="A48" s="1"/>
      <c r="B48" s="12" t="s">
        <v>81</v>
      </c>
      <c r="C48" s="13">
        <v>69387</v>
      </c>
      <c r="D48" s="13">
        <v>83037</v>
      </c>
      <c r="E48" s="13">
        <f t="shared" si="0"/>
        <v>-13650</v>
      </c>
      <c r="F48" s="12" t="s">
        <v>82</v>
      </c>
      <c r="G48" s="13"/>
      <c r="H48" s="13"/>
      <c r="I48" s="13">
        <f t="shared" si="2"/>
        <v>0</v>
      </c>
    </row>
    <row r="49" spans="1:9" ht="14.25">
      <c r="A49" s="1"/>
      <c r="B49" s="12" t="s">
        <v>83</v>
      </c>
      <c r="C49" s="13"/>
      <c r="D49" s="13"/>
      <c r="E49" s="13">
        <f t="shared" si="0"/>
        <v>0</v>
      </c>
      <c r="F49" s="12" t="s">
        <v>84</v>
      </c>
      <c r="G49" s="13"/>
      <c r="H49" s="13"/>
      <c r="I49" s="13">
        <f t="shared" si="2"/>
        <v>0</v>
      </c>
    </row>
    <row r="50" spans="1:9" ht="14.25">
      <c r="A50" s="1"/>
      <c r="B50" s="12" t="s">
        <v>85</v>
      </c>
      <c r="C50" s="13">
        <v>1</v>
      </c>
      <c r="D50" s="13">
        <v>1</v>
      </c>
      <c r="E50" s="13">
        <f t="shared" si="0"/>
        <v>0</v>
      </c>
      <c r="F50" s="12" t="s">
        <v>86</v>
      </c>
      <c r="G50" s="13"/>
      <c r="H50" s="13"/>
      <c r="I50" s="13">
        <f t="shared" si="2"/>
        <v>0</v>
      </c>
    </row>
    <row r="51" spans="1:9" ht="14.25">
      <c r="A51" s="1"/>
      <c r="B51" s="12" t="s">
        <v>87</v>
      </c>
      <c r="C51" s="13">
        <v>407388</v>
      </c>
      <c r="D51" s="13">
        <v>472565</v>
      </c>
      <c r="E51" s="13">
        <f t="shared" si="0"/>
        <v>-65177</v>
      </c>
      <c r="F51" s="12" t="s">
        <v>88</v>
      </c>
      <c r="G51" s="13"/>
      <c r="H51" s="13"/>
      <c r="I51" s="13">
        <f t="shared" si="2"/>
        <v>0</v>
      </c>
    </row>
    <row r="52" spans="1:9" ht="14.25">
      <c r="A52" s="1"/>
      <c r="B52" s="12" t="s">
        <v>89</v>
      </c>
      <c r="C52" s="13"/>
      <c r="D52" s="13"/>
      <c r="E52" s="13">
        <f t="shared" si="0"/>
        <v>0</v>
      </c>
      <c r="F52" s="12" t="s">
        <v>90</v>
      </c>
      <c r="G52" s="13"/>
      <c r="H52" s="13"/>
      <c r="I52" s="13">
        <f t="shared" si="2"/>
        <v>0</v>
      </c>
    </row>
    <row r="53" spans="1:9" ht="14.25">
      <c r="A53" s="1"/>
      <c r="B53" s="12" t="s">
        <v>91</v>
      </c>
      <c r="C53" s="13"/>
      <c r="D53" s="13"/>
      <c r="E53" s="13">
        <f t="shared" si="0"/>
        <v>0</v>
      </c>
      <c r="F53" s="8" t="s">
        <v>92</v>
      </c>
      <c r="G53" s="9">
        <f>+G7 +G39</f>
        <v>1670094</v>
      </c>
      <c r="H53" s="9">
        <f>+H7 +H39</f>
        <v>1580649</v>
      </c>
      <c r="I53" s="9">
        <f t="shared" si="2"/>
        <v>89445</v>
      </c>
    </row>
    <row r="54" spans="1:9" ht="14.25">
      <c r="A54" s="1"/>
      <c r="B54" s="12" t="s">
        <v>93</v>
      </c>
      <c r="C54" s="13">
        <v>76440</v>
      </c>
      <c r="D54" s="13">
        <v>76440</v>
      </c>
      <c r="E54" s="13">
        <f t="shared" si="0"/>
        <v>0</v>
      </c>
      <c r="F54" s="41" t="s">
        <v>94</v>
      </c>
      <c r="G54" s="42"/>
      <c r="H54" s="42"/>
      <c r="I54" s="43"/>
    </row>
    <row r="55" spans="1:9" ht="14.25">
      <c r="A55" s="1"/>
      <c r="B55" s="12" t="s">
        <v>95</v>
      </c>
      <c r="C55" s="13"/>
      <c r="D55" s="13"/>
      <c r="E55" s="13">
        <f t="shared" si="0"/>
        <v>0</v>
      </c>
      <c r="F55" s="10" t="s">
        <v>96</v>
      </c>
      <c r="G55" s="11">
        <f>+G56+G57+G58</f>
        <v>11578914</v>
      </c>
      <c r="H55" s="11">
        <f>+H56+H57+H58</f>
        <v>11578914</v>
      </c>
      <c r="I55" s="11">
        <f t="shared" ref="I55:I65" si="3">G55-H55</f>
        <v>0</v>
      </c>
    </row>
    <row r="56" spans="1:9" ht="14.25">
      <c r="A56" s="1"/>
      <c r="B56" s="12" t="s">
        <v>97</v>
      </c>
      <c r="C56" s="13"/>
      <c r="D56" s="13"/>
      <c r="E56" s="13">
        <f t="shared" si="0"/>
        <v>0</v>
      </c>
      <c r="F56" s="12" t="s">
        <v>98</v>
      </c>
      <c r="G56" s="13">
        <v>9370399</v>
      </c>
      <c r="H56" s="13">
        <v>9370399</v>
      </c>
      <c r="I56" s="13">
        <f t="shared" si="3"/>
        <v>0</v>
      </c>
    </row>
    <row r="57" spans="1:9" ht="14.25">
      <c r="A57" s="1"/>
      <c r="B57" s="12" t="s">
        <v>75</v>
      </c>
      <c r="C57" s="13">
        <f>+C58</f>
        <v>0</v>
      </c>
      <c r="D57" s="13">
        <f>+D58</f>
        <v>0</v>
      </c>
      <c r="E57" s="13">
        <f t="shared" si="0"/>
        <v>0</v>
      </c>
      <c r="F57" s="12" t="s">
        <v>99</v>
      </c>
      <c r="G57" s="13"/>
      <c r="H57" s="13"/>
      <c r="I57" s="13">
        <f t="shared" si="3"/>
        <v>0</v>
      </c>
    </row>
    <row r="58" spans="1:9" ht="14.25">
      <c r="A58" s="1"/>
      <c r="B58" s="12" t="s">
        <v>100</v>
      </c>
      <c r="C58" s="13"/>
      <c r="D58" s="13"/>
      <c r="E58" s="13">
        <f t="shared" si="0"/>
        <v>0</v>
      </c>
      <c r="F58" s="12" t="s">
        <v>101</v>
      </c>
      <c r="G58" s="13">
        <v>2208515</v>
      </c>
      <c r="H58" s="13">
        <v>2208515</v>
      </c>
      <c r="I58" s="13">
        <f t="shared" si="3"/>
        <v>0</v>
      </c>
    </row>
    <row r="59" spans="1:9" ht="14.25">
      <c r="A59" s="1"/>
      <c r="B59" s="12" t="s">
        <v>102</v>
      </c>
      <c r="C59" s="13"/>
      <c r="D59" s="13"/>
      <c r="E59" s="13">
        <f t="shared" si="0"/>
        <v>0</v>
      </c>
      <c r="F59" s="12" t="s">
        <v>103</v>
      </c>
      <c r="G59" s="13">
        <v>413574</v>
      </c>
      <c r="H59" s="13">
        <v>472241</v>
      </c>
      <c r="I59" s="13">
        <f t="shared" si="3"/>
        <v>-58667</v>
      </c>
    </row>
    <row r="60" spans="1:9" ht="14.25">
      <c r="A60" s="1"/>
      <c r="B60" s="12" t="s">
        <v>104</v>
      </c>
      <c r="C60" s="13"/>
      <c r="D60" s="13"/>
      <c r="E60" s="13">
        <f t="shared" si="0"/>
        <v>0</v>
      </c>
      <c r="F60" s="12" t="s">
        <v>105</v>
      </c>
      <c r="G60" s="13">
        <f>+G61+G62+G63</f>
        <v>700000</v>
      </c>
      <c r="H60" s="13">
        <f>+H61+H62+H63</f>
        <v>700000</v>
      </c>
      <c r="I60" s="13">
        <f t="shared" si="3"/>
        <v>0</v>
      </c>
    </row>
    <row r="61" spans="1:9" ht="14.25">
      <c r="A61" s="1"/>
      <c r="B61" s="12" t="s">
        <v>106</v>
      </c>
      <c r="C61" s="13"/>
      <c r="D61" s="13"/>
      <c r="E61" s="13">
        <f t="shared" si="0"/>
        <v>0</v>
      </c>
      <c r="F61" s="12" t="s">
        <v>107</v>
      </c>
      <c r="G61" s="13">
        <v>700000</v>
      </c>
      <c r="H61" s="13">
        <v>700000</v>
      </c>
      <c r="I61" s="13">
        <f t="shared" si="3"/>
        <v>0</v>
      </c>
    </row>
    <row r="62" spans="1:9" ht="14.25">
      <c r="A62" s="1"/>
      <c r="B62" s="12" t="s">
        <v>108</v>
      </c>
      <c r="C62" s="13"/>
      <c r="D62" s="13"/>
      <c r="E62" s="13">
        <f t="shared" si="0"/>
        <v>0</v>
      </c>
      <c r="F62" s="12" t="s">
        <v>109</v>
      </c>
      <c r="G62" s="13"/>
      <c r="H62" s="13"/>
      <c r="I62" s="13">
        <f t="shared" si="3"/>
        <v>0</v>
      </c>
    </row>
    <row r="63" spans="1:9" ht="14.25">
      <c r="A63" s="1"/>
      <c r="B63" s="12" t="s">
        <v>110</v>
      </c>
      <c r="C63" s="13"/>
      <c r="D63" s="13"/>
      <c r="E63" s="13">
        <f t="shared" si="0"/>
        <v>0</v>
      </c>
      <c r="F63" s="12" t="s">
        <v>111</v>
      </c>
      <c r="G63" s="13"/>
      <c r="H63" s="13"/>
      <c r="I63" s="13">
        <f t="shared" si="3"/>
        <v>0</v>
      </c>
    </row>
    <row r="64" spans="1:9" ht="14.25">
      <c r="A64" s="1"/>
      <c r="B64" s="12" t="s">
        <v>112</v>
      </c>
      <c r="C64" s="13">
        <f>+C65+C66</f>
        <v>0</v>
      </c>
      <c r="D64" s="13">
        <f>+D65+D66</f>
        <v>0</v>
      </c>
      <c r="E64" s="13">
        <f t="shared" si="0"/>
        <v>0</v>
      </c>
      <c r="F64" s="12" t="s">
        <v>113</v>
      </c>
      <c r="G64" s="13">
        <v>-2345519</v>
      </c>
      <c r="H64" s="13">
        <v>-1994713</v>
      </c>
      <c r="I64" s="13">
        <f t="shared" si="3"/>
        <v>-350806</v>
      </c>
    </row>
    <row r="65" spans="1:9" ht="14.25">
      <c r="A65" s="1"/>
      <c r="B65" s="12" t="s">
        <v>114</v>
      </c>
      <c r="C65" s="13"/>
      <c r="D65" s="13"/>
      <c r="E65" s="13">
        <f t="shared" si="0"/>
        <v>0</v>
      </c>
      <c r="F65" s="12" t="s">
        <v>115</v>
      </c>
      <c r="G65" s="13">
        <v>-350806</v>
      </c>
      <c r="H65" s="13">
        <v>202689</v>
      </c>
      <c r="I65" s="13">
        <f t="shared" si="3"/>
        <v>-553495</v>
      </c>
    </row>
    <row r="66" spans="1:9" ht="14.25">
      <c r="A66" s="1"/>
      <c r="B66" s="12" t="s">
        <v>116</v>
      </c>
      <c r="C66" s="13"/>
      <c r="D66" s="13"/>
      <c r="E66" s="13">
        <f t="shared" si="0"/>
        <v>0</v>
      </c>
      <c r="F66" s="12"/>
      <c r="G66" s="13"/>
      <c r="H66" s="13"/>
      <c r="I66" s="13"/>
    </row>
    <row r="67" spans="1:9" ht="14.25">
      <c r="A67" s="1"/>
      <c r="B67" s="12" t="s">
        <v>117</v>
      </c>
      <c r="C67" s="13"/>
      <c r="D67" s="13"/>
      <c r="E67" s="13">
        <f t="shared" si="0"/>
        <v>0</v>
      </c>
      <c r="F67" s="12"/>
      <c r="G67" s="13"/>
      <c r="H67" s="13"/>
      <c r="I67" s="13"/>
    </row>
    <row r="68" spans="1:9" ht="14.25">
      <c r="A68" s="1"/>
      <c r="B68" s="12" t="s">
        <v>118</v>
      </c>
      <c r="C68" s="13"/>
      <c r="D68" s="13"/>
      <c r="E68" s="13">
        <f t="shared" si="0"/>
        <v>0</v>
      </c>
      <c r="F68" s="12"/>
      <c r="G68" s="13"/>
      <c r="H68" s="13"/>
      <c r="I68" s="13"/>
    </row>
    <row r="69" spans="1:9" ht="14.25">
      <c r="A69" s="1"/>
      <c r="B69" s="12" t="s">
        <v>119</v>
      </c>
      <c r="C69" s="13">
        <f>+C70+C71+C72+C73+C74+C75+C76+C77+C78+C79+C80+C81</f>
        <v>700000</v>
      </c>
      <c r="D69" s="13">
        <f>+D70+D71+D72+D73+D74+D75+D76+D77+D78+D79+D80+D81</f>
        <v>700000</v>
      </c>
      <c r="E69" s="13">
        <f t="shared" si="0"/>
        <v>0</v>
      </c>
      <c r="F69" s="12"/>
      <c r="G69" s="13"/>
      <c r="H69" s="13"/>
      <c r="I69" s="13"/>
    </row>
    <row r="70" spans="1:9" ht="14.25">
      <c r="A70" s="1"/>
      <c r="B70" s="12" t="s">
        <v>120</v>
      </c>
      <c r="C70" s="13"/>
      <c r="D70" s="13"/>
      <c r="E70" s="13">
        <f t="shared" si="0"/>
        <v>0</v>
      </c>
      <c r="F70" s="12"/>
      <c r="G70" s="13"/>
      <c r="H70" s="13"/>
      <c r="I70" s="13"/>
    </row>
    <row r="71" spans="1:9" ht="14.25">
      <c r="A71" s="1"/>
      <c r="B71" s="12" t="s">
        <v>121</v>
      </c>
      <c r="C71" s="13"/>
      <c r="D71" s="13"/>
      <c r="E71" s="13">
        <f t="shared" si="0"/>
        <v>0</v>
      </c>
      <c r="F71" s="12"/>
      <c r="G71" s="13"/>
      <c r="H71" s="13"/>
      <c r="I71" s="13"/>
    </row>
    <row r="72" spans="1:9" ht="14.25">
      <c r="A72" s="1"/>
      <c r="B72" s="12" t="s">
        <v>122</v>
      </c>
      <c r="C72" s="13">
        <v>700000</v>
      </c>
      <c r="D72" s="13">
        <v>700000</v>
      </c>
      <c r="E72" s="13">
        <f t="shared" si="0"/>
        <v>0</v>
      </c>
      <c r="F72" s="12"/>
      <c r="G72" s="13"/>
      <c r="H72" s="13"/>
      <c r="I72" s="13"/>
    </row>
    <row r="73" spans="1:9" ht="14.25">
      <c r="A73" s="1"/>
      <c r="B73" s="12" t="s">
        <v>123</v>
      </c>
      <c r="C73" s="13"/>
      <c r="D73" s="13"/>
      <c r="E73" s="13">
        <f t="shared" ref="E73:E89" si="4">C73-D73</f>
        <v>0</v>
      </c>
      <c r="F73" s="12"/>
      <c r="G73" s="13"/>
      <c r="H73" s="13"/>
      <c r="I73" s="13"/>
    </row>
    <row r="74" spans="1:9" ht="14.25">
      <c r="A74" s="1"/>
      <c r="B74" s="12" t="s">
        <v>124</v>
      </c>
      <c r="C74" s="13"/>
      <c r="D74" s="13"/>
      <c r="E74" s="13">
        <f t="shared" si="4"/>
        <v>0</v>
      </c>
      <c r="F74" s="12"/>
      <c r="G74" s="13"/>
      <c r="H74" s="13"/>
      <c r="I74" s="13"/>
    </row>
    <row r="75" spans="1:9" ht="14.25">
      <c r="A75" s="1"/>
      <c r="B75" s="12" t="s">
        <v>125</v>
      </c>
      <c r="C75" s="13"/>
      <c r="D75" s="13"/>
      <c r="E75" s="13">
        <f t="shared" si="4"/>
        <v>0</v>
      </c>
      <c r="F75" s="12"/>
      <c r="G75" s="13"/>
      <c r="H75" s="13"/>
      <c r="I75" s="13"/>
    </row>
    <row r="76" spans="1:9" ht="14.25">
      <c r="A76" s="1"/>
      <c r="B76" s="12" t="s">
        <v>126</v>
      </c>
      <c r="C76" s="13"/>
      <c r="D76" s="13"/>
      <c r="E76" s="13">
        <f t="shared" si="4"/>
        <v>0</v>
      </c>
      <c r="F76" s="12"/>
      <c r="G76" s="13"/>
      <c r="H76" s="13"/>
      <c r="I76" s="13"/>
    </row>
    <row r="77" spans="1:9" ht="14.25">
      <c r="A77" s="1"/>
      <c r="B77" s="12" t="s">
        <v>127</v>
      </c>
      <c r="C77" s="13"/>
      <c r="D77" s="13"/>
      <c r="E77" s="13">
        <f t="shared" si="4"/>
        <v>0</v>
      </c>
      <c r="F77" s="12"/>
      <c r="G77" s="13"/>
      <c r="H77" s="13"/>
      <c r="I77" s="13"/>
    </row>
    <row r="78" spans="1:9" ht="14.25">
      <c r="A78" s="1"/>
      <c r="B78" s="12" t="s">
        <v>128</v>
      </c>
      <c r="C78" s="13"/>
      <c r="D78" s="13"/>
      <c r="E78" s="13">
        <f t="shared" si="4"/>
        <v>0</v>
      </c>
      <c r="F78" s="12"/>
      <c r="G78" s="13"/>
      <c r="H78" s="13"/>
      <c r="I78" s="13"/>
    </row>
    <row r="79" spans="1:9" ht="14.25">
      <c r="A79" s="1"/>
      <c r="B79" s="12" t="s">
        <v>129</v>
      </c>
      <c r="C79" s="13"/>
      <c r="D79" s="13"/>
      <c r="E79" s="13">
        <f t="shared" si="4"/>
        <v>0</v>
      </c>
      <c r="F79" s="12"/>
      <c r="G79" s="13"/>
      <c r="H79" s="13"/>
      <c r="I79" s="13"/>
    </row>
    <row r="80" spans="1:9" ht="14.25">
      <c r="A80" s="1"/>
      <c r="B80" s="12" t="s">
        <v>130</v>
      </c>
      <c r="C80" s="13"/>
      <c r="D80" s="13"/>
      <c r="E80" s="13">
        <f t="shared" si="4"/>
        <v>0</v>
      </c>
      <c r="F80" s="12"/>
      <c r="G80" s="13"/>
      <c r="H80" s="13"/>
      <c r="I80" s="13"/>
    </row>
    <row r="81" spans="1:9" ht="14.25">
      <c r="A81" s="1"/>
      <c r="B81" s="12" t="s">
        <v>131</v>
      </c>
      <c r="C81" s="13"/>
      <c r="D81" s="13"/>
      <c r="E81" s="13">
        <f t="shared" si="4"/>
        <v>0</v>
      </c>
      <c r="F81" s="12"/>
      <c r="G81" s="13"/>
      <c r="H81" s="13"/>
      <c r="I81" s="13"/>
    </row>
    <row r="82" spans="1:9" ht="14.25">
      <c r="A82" s="1"/>
      <c r="B82" s="12" t="s">
        <v>132</v>
      </c>
      <c r="C82" s="13"/>
      <c r="D82" s="13"/>
      <c r="E82" s="13">
        <f t="shared" si="4"/>
        <v>0</v>
      </c>
      <c r="F82" s="12"/>
      <c r="G82" s="13"/>
      <c r="H82" s="13"/>
      <c r="I82" s="13"/>
    </row>
    <row r="83" spans="1:9" ht="14.25">
      <c r="A83" s="1"/>
      <c r="B83" s="12" t="s">
        <v>133</v>
      </c>
      <c r="C83" s="13">
        <f>+C84+C85+C86+C87+C88</f>
        <v>0</v>
      </c>
      <c r="D83" s="13">
        <f>+D84+D85+D86+D87+D88</f>
        <v>0</v>
      </c>
      <c r="E83" s="13">
        <f t="shared" si="4"/>
        <v>0</v>
      </c>
      <c r="F83" s="12"/>
      <c r="G83" s="13"/>
      <c r="H83" s="13"/>
      <c r="I83" s="13"/>
    </row>
    <row r="84" spans="1:9" ht="14.25">
      <c r="A84" s="1"/>
      <c r="B84" s="12" t="s">
        <v>134</v>
      </c>
      <c r="C84" s="13"/>
      <c r="D84" s="13"/>
      <c r="E84" s="13">
        <f t="shared" si="4"/>
        <v>0</v>
      </c>
      <c r="F84" s="12"/>
      <c r="G84" s="13"/>
      <c r="H84" s="13"/>
      <c r="I84" s="13"/>
    </row>
    <row r="85" spans="1:9" ht="14.25">
      <c r="A85" s="1"/>
      <c r="B85" s="12" t="s">
        <v>135</v>
      </c>
      <c r="C85" s="13"/>
      <c r="D85" s="13"/>
      <c r="E85" s="13">
        <f t="shared" si="4"/>
        <v>0</v>
      </c>
      <c r="F85" s="12"/>
      <c r="G85" s="13"/>
      <c r="H85" s="13"/>
      <c r="I85" s="13"/>
    </row>
    <row r="86" spans="1:9" ht="14.25">
      <c r="A86" s="1"/>
      <c r="B86" s="12" t="s">
        <v>136</v>
      </c>
      <c r="C86" s="13"/>
      <c r="D86" s="13"/>
      <c r="E86" s="13">
        <f t="shared" si="4"/>
        <v>0</v>
      </c>
      <c r="F86" s="12"/>
      <c r="G86" s="13"/>
      <c r="H86" s="13"/>
      <c r="I86" s="13"/>
    </row>
    <row r="87" spans="1:9" ht="14.25">
      <c r="A87" s="1"/>
      <c r="B87" s="12" t="s">
        <v>137</v>
      </c>
      <c r="C87" s="13"/>
      <c r="D87" s="13"/>
      <c r="E87" s="13">
        <f t="shared" si="4"/>
        <v>0</v>
      </c>
      <c r="F87" s="14"/>
      <c r="G87" s="15"/>
      <c r="H87" s="15"/>
      <c r="I87" s="15"/>
    </row>
    <row r="88" spans="1:9" ht="14.25">
      <c r="A88" s="1"/>
      <c r="B88" s="12" t="s">
        <v>138</v>
      </c>
      <c r="C88" s="13"/>
      <c r="D88" s="13"/>
      <c r="E88" s="13">
        <f t="shared" si="4"/>
        <v>0</v>
      </c>
      <c r="F88" s="8" t="s">
        <v>139</v>
      </c>
      <c r="G88" s="9">
        <f>+G55 +G59 +G60 +G64</f>
        <v>10346969</v>
      </c>
      <c r="H88" s="9">
        <f>+H55 +H59 +H60 +H64</f>
        <v>10756442</v>
      </c>
      <c r="I88" s="9">
        <f t="shared" ref="I88:I89" si="5">G88-H88</f>
        <v>-409473</v>
      </c>
    </row>
    <row r="89" spans="1:9" ht="14.25">
      <c r="A89" s="1"/>
      <c r="B89" s="8" t="s">
        <v>140</v>
      </c>
      <c r="C89" s="9">
        <f>+C7 +C39</f>
        <v>12017063</v>
      </c>
      <c r="D89" s="9">
        <f>+D7 +D39</f>
        <v>12337091</v>
      </c>
      <c r="E89" s="9">
        <f t="shared" si="4"/>
        <v>-320028</v>
      </c>
      <c r="F89" s="16" t="s">
        <v>141</v>
      </c>
      <c r="G89" s="17">
        <f>+G53 +G88</f>
        <v>12017063</v>
      </c>
      <c r="H89" s="17">
        <f>+H53 +H88</f>
        <v>12337091</v>
      </c>
      <c r="I89" s="17">
        <f t="shared" si="5"/>
        <v>-320028</v>
      </c>
    </row>
  </sheetData>
  <mergeCells count="5">
    <mergeCell ref="B2:I2"/>
    <mergeCell ref="B3:I3"/>
    <mergeCell ref="B5:E5"/>
    <mergeCell ref="F5:I5"/>
    <mergeCell ref="F54:I54"/>
  </mergeCells>
  <phoneticPr fontId="2"/>
  <pageMargins left="0.7" right="0.7" top="0.75" bottom="0.75" header="0.3" footer="0.3"/>
  <pageSetup paperSize="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showGridLines="0" workbookViewId="0">
      <selection activeCell="B1" sqref="B1"/>
    </sheetView>
  </sheetViews>
  <sheetFormatPr defaultRowHeight="13.5"/>
  <cols>
    <col min="1" max="1" width="1.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1:9" ht="21">
      <c r="A1" s="1"/>
      <c r="B1" s="44" t="s">
        <v>199</v>
      </c>
      <c r="C1" s="1"/>
      <c r="D1" s="1"/>
      <c r="E1" s="1"/>
      <c r="F1" s="1"/>
      <c r="G1" s="1"/>
      <c r="H1" s="2"/>
      <c r="I1" s="2" t="s">
        <v>0</v>
      </c>
    </row>
    <row r="2" spans="1:9" ht="21">
      <c r="A2" s="1"/>
      <c r="B2" s="36" t="s">
        <v>154</v>
      </c>
      <c r="C2" s="36"/>
      <c r="D2" s="36"/>
      <c r="E2" s="36"/>
      <c r="F2" s="36"/>
      <c r="G2" s="36"/>
      <c r="H2" s="36"/>
      <c r="I2" s="36"/>
    </row>
    <row r="3" spans="1:9" ht="21">
      <c r="A3" s="1"/>
      <c r="B3" s="37" t="s">
        <v>190</v>
      </c>
      <c r="C3" s="37"/>
      <c r="D3" s="37"/>
      <c r="E3" s="37"/>
      <c r="F3" s="37"/>
      <c r="G3" s="37"/>
      <c r="H3" s="37"/>
      <c r="I3" s="37"/>
    </row>
    <row r="4" spans="1:9" ht="15.75">
      <c r="A4" s="1"/>
      <c r="B4" s="4"/>
      <c r="C4" s="1"/>
      <c r="D4" s="1"/>
      <c r="E4" s="1"/>
      <c r="F4" s="1"/>
      <c r="G4" s="1"/>
      <c r="H4" s="1"/>
      <c r="I4" s="5" t="s">
        <v>155</v>
      </c>
    </row>
    <row r="5" spans="1:9" ht="14.25">
      <c r="A5" s="1"/>
      <c r="B5" s="38" t="s">
        <v>156</v>
      </c>
      <c r="C5" s="39"/>
      <c r="D5" s="39"/>
      <c r="E5" s="40"/>
      <c r="F5" s="38" t="s">
        <v>157</v>
      </c>
      <c r="G5" s="39"/>
      <c r="H5" s="39"/>
      <c r="I5" s="40"/>
    </row>
    <row r="6" spans="1:9" ht="14.25">
      <c r="A6" s="1"/>
      <c r="B6" s="6"/>
      <c r="C6" s="6" t="s">
        <v>5</v>
      </c>
      <c r="D6" s="6" t="s">
        <v>6</v>
      </c>
      <c r="E6" s="6" t="s">
        <v>7</v>
      </c>
      <c r="F6" s="7"/>
      <c r="G6" s="6" t="s">
        <v>5</v>
      </c>
      <c r="H6" s="6" t="s">
        <v>6</v>
      </c>
      <c r="I6" s="6" t="s">
        <v>7</v>
      </c>
    </row>
    <row r="7" spans="1:9" ht="14.25">
      <c r="A7" s="1"/>
      <c r="B7" s="8" t="s">
        <v>8</v>
      </c>
      <c r="C7" s="9">
        <f>+C8+C13+C14+C15+C16+C17+C18+C19+C20+C21+C22+C23+C24+C25+C26+C27+C28+C29+C30+C31+C32+C33+C34+C35+C36+C38</f>
        <v>5818840</v>
      </c>
      <c r="D7" s="9">
        <f>+D8+D13+D14+D15+D16+D17+D18+D19+D20+D21+D22+D23+D24+D25+D26+D27+D28+D29+D30+D31+D32+D33+D34+D35+D36+D38</f>
        <v>5808702</v>
      </c>
      <c r="E7" s="9">
        <f>C7-D7</f>
        <v>10138</v>
      </c>
      <c r="F7" s="8" t="s">
        <v>9</v>
      </c>
      <c r="G7" s="9">
        <f>+G8+G9+G10+G11+G12+G13+G17+G18+G19+G20+G21+G22+G23+G24+G25+G26+G27+G28+G29+G30+G31+G32+G33+G34</f>
        <v>1469197</v>
      </c>
      <c r="H7" s="9">
        <f>+H8+H9+H10+H11+H12+H13+H17+H18+H19+H20+H21+H22+H23+H24+H25+H26+H27+H28+H29+H30+H31+H32+H33+H34</f>
        <v>1392971</v>
      </c>
      <c r="I7" s="9">
        <f>G7-H7</f>
        <v>76226</v>
      </c>
    </row>
    <row r="8" spans="1:9" ht="14.25">
      <c r="A8" s="1"/>
      <c r="B8" s="10" t="s">
        <v>10</v>
      </c>
      <c r="C8" s="11">
        <f>+C9+C10+C11+C12</f>
        <v>237370</v>
      </c>
      <c r="D8" s="11">
        <f>+D9+D10+D11+D12</f>
        <v>649394</v>
      </c>
      <c r="E8" s="11">
        <f t="shared" ref="E8:E72" si="0">C8-D8</f>
        <v>-412024</v>
      </c>
      <c r="F8" s="10" t="s">
        <v>11</v>
      </c>
      <c r="G8" s="11"/>
      <c r="H8" s="11"/>
      <c r="I8" s="11">
        <f t="shared" ref="I8:I34" si="1">G8-H8</f>
        <v>0</v>
      </c>
    </row>
    <row r="9" spans="1:9" ht="14.25">
      <c r="A9" s="1"/>
      <c r="B9" s="12" t="s">
        <v>12</v>
      </c>
      <c r="C9" s="13">
        <v>19100</v>
      </c>
      <c r="D9" s="13"/>
      <c r="E9" s="13">
        <f t="shared" si="0"/>
        <v>19100</v>
      </c>
      <c r="F9" s="12" t="s">
        <v>13</v>
      </c>
      <c r="G9" s="13"/>
      <c r="H9" s="13"/>
      <c r="I9" s="13">
        <f t="shared" si="1"/>
        <v>0</v>
      </c>
    </row>
    <row r="10" spans="1:9" ht="14.25">
      <c r="A10" s="1"/>
      <c r="B10" s="12" t="s">
        <v>14</v>
      </c>
      <c r="C10" s="13">
        <v>218270</v>
      </c>
      <c r="D10" s="13">
        <v>253761</v>
      </c>
      <c r="E10" s="13">
        <f t="shared" si="0"/>
        <v>-35491</v>
      </c>
      <c r="F10" s="12" t="s">
        <v>15</v>
      </c>
      <c r="G10" s="13"/>
      <c r="H10" s="13"/>
      <c r="I10" s="13">
        <f t="shared" si="1"/>
        <v>0</v>
      </c>
    </row>
    <row r="11" spans="1:9" ht="14.25">
      <c r="A11" s="1"/>
      <c r="B11" s="12" t="s">
        <v>16</v>
      </c>
      <c r="C11" s="13"/>
      <c r="D11" s="13"/>
      <c r="E11" s="13">
        <f t="shared" si="0"/>
        <v>0</v>
      </c>
      <c r="F11" s="12" t="s">
        <v>17</v>
      </c>
      <c r="G11" s="13"/>
      <c r="H11" s="13"/>
      <c r="I11" s="13">
        <f t="shared" si="1"/>
        <v>0</v>
      </c>
    </row>
    <row r="12" spans="1:9" ht="14.25">
      <c r="A12" s="1"/>
      <c r="B12" s="12" t="s">
        <v>196</v>
      </c>
      <c r="C12" s="13"/>
      <c r="D12" s="13">
        <v>395633</v>
      </c>
      <c r="E12" s="13">
        <f t="shared" si="0"/>
        <v>-395633</v>
      </c>
      <c r="F12" s="12" t="s">
        <v>18</v>
      </c>
      <c r="G12" s="13"/>
      <c r="H12" s="13"/>
      <c r="I12" s="13">
        <f t="shared" si="1"/>
        <v>0</v>
      </c>
    </row>
    <row r="13" spans="1:9" ht="14.25">
      <c r="A13" s="1"/>
      <c r="B13" s="12" t="s">
        <v>19</v>
      </c>
      <c r="C13" s="13"/>
      <c r="D13" s="13"/>
      <c r="E13" s="13">
        <f t="shared" si="0"/>
        <v>0</v>
      </c>
      <c r="F13" s="12" t="s">
        <v>20</v>
      </c>
      <c r="G13" s="13">
        <f>+G14+G15+G16</f>
        <v>0</v>
      </c>
      <c r="H13" s="13">
        <f>+H14+H15+H16</f>
        <v>0</v>
      </c>
      <c r="I13" s="13">
        <f t="shared" si="1"/>
        <v>0</v>
      </c>
    </row>
    <row r="14" spans="1:9" ht="14.25">
      <c r="A14" s="1"/>
      <c r="B14" s="12" t="s">
        <v>21</v>
      </c>
      <c r="C14" s="13">
        <v>5021444</v>
      </c>
      <c r="D14" s="13">
        <v>5139308</v>
      </c>
      <c r="E14" s="13">
        <f t="shared" si="0"/>
        <v>-117864</v>
      </c>
      <c r="F14" s="12" t="s">
        <v>22</v>
      </c>
      <c r="G14" s="13"/>
      <c r="H14" s="13"/>
      <c r="I14" s="13">
        <f t="shared" si="1"/>
        <v>0</v>
      </c>
    </row>
    <row r="15" spans="1:9" ht="14.25">
      <c r="A15" s="1"/>
      <c r="B15" s="12" t="s">
        <v>23</v>
      </c>
      <c r="C15" s="13"/>
      <c r="D15" s="13"/>
      <c r="E15" s="13">
        <f t="shared" si="0"/>
        <v>0</v>
      </c>
      <c r="F15" s="12" t="s">
        <v>24</v>
      </c>
      <c r="G15" s="13"/>
      <c r="H15" s="13"/>
      <c r="I15" s="13">
        <f t="shared" si="1"/>
        <v>0</v>
      </c>
    </row>
    <row r="16" spans="1:9" ht="14.25">
      <c r="A16" s="1"/>
      <c r="B16" s="12" t="s">
        <v>25</v>
      </c>
      <c r="C16" s="13"/>
      <c r="D16" s="13"/>
      <c r="E16" s="13">
        <f t="shared" si="0"/>
        <v>0</v>
      </c>
      <c r="F16" s="12" t="s">
        <v>26</v>
      </c>
      <c r="G16" s="13"/>
      <c r="H16" s="13"/>
      <c r="I16" s="13">
        <f t="shared" si="1"/>
        <v>0</v>
      </c>
    </row>
    <row r="17" spans="1:9" ht="14.25">
      <c r="A17" s="1"/>
      <c r="B17" s="12" t="s">
        <v>27</v>
      </c>
      <c r="C17" s="13"/>
      <c r="D17" s="13"/>
      <c r="E17" s="13">
        <f t="shared" si="0"/>
        <v>0</v>
      </c>
      <c r="F17" s="12" t="s">
        <v>28</v>
      </c>
      <c r="G17" s="13"/>
      <c r="H17" s="13"/>
      <c r="I17" s="13">
        <f t="shared" si="1"/>
        <v>0</v>
      </c>
    </row>
    <row r="18" spans="1:9" ht="14.25">
      <c r="A18" s="1"/>
      <c r="B18" s="12" t="s">
        <v>29</v>
      </c>
      <c r="C18" s="13"/>
      <c r="D18" s="13"/>
      <c r="E18" s="13">
        <f t="shared" si="0"/>
        <v>0</v>
      </c>
      <c r="F18" s="12" t="s">
        <v>30</v>
      </c>
      <c r="G18" s="13"/>
      <c r="H18" s="13"/>
      <c r="I18" s="13">
        <f t="shared" si="1"/>
        <v>0</v>
      </c>
    </row>
    <row r="19" spans="1:9" ht="14.25">
      <c r="A19" s="1"/>
      <c r="B19" s="12" t="s">
        <v>31</v>
      </c>
      <c r="C19" s="13"/>
      <c r="D19" s="13"/>
      <c r="E19" s="13">
        <f t="shared" si="0"/>
        <v>0</v>
      </c>
      <c r="F19" s="12" t="s">
        <v>32</v>
      </c>
      <c r="G19" s="13"/>
      <c r="H19" s="13"/>
      <c r="I19" s="13">
        <f t="shared" si="1"/>
        <v>0</v>
      </c>
    </row>
    <row r="20" spans="1:9" ht="14.25">
      <c r="A20" s="1"/>
      <c r="B20" s="12" t="s">
        <v>33</v>
      </c>
      <c r="C20" s="13"/>
      <c r="D20" s="13"/>
      <c r="E20" s="13">
        <f t="shared" si="0"/>
        <v>0</v>
      </c>
      <c r="F20" s="12" t="s">
        <v>34</v>
      </c>
      <c r="G20" s="13"/>
      <c r="H20" s="13"/>
      <c r="I20" s="13">
        <f t="shared" si="1"/>
        <v>0</v>
      </c>
    </row>
    <row r="21" spans="1:9" ht="14.25">
      <c r="A21" s="1"/>
      <c r="B21" s="12" t="s">
        <v>35</v>
      </c>
      <c r="C21" s="13"/>
      <c r="D21" s="13"/>
      <c r="E21" s="13">
        <f t="shared" si="0"/>
        <v>0</v>
      </c>
      <c r="F21" s="12" t="s">
        <v>36</v>
      </c>
      <c r="G21" s="13"/>
      <c r="H21" s="13"/>
      <c r="I21" s="13">
        <f t="shared" si="1"/>
        <v>0</v>
      </c>
    </row>
    <row r="22" spans="1:9" ht="14.25">
      <c r="A22" s="1"/>
      <c r="B22" s="12" t="s">
        <v>37</v>
      </c>
      <c r="C22" s="13"/>
      <c r="D22" s="13"/>
      <c r="E22" s="13">
        <f t="shared" si="0"/>
        <v>0</v>
      </c>
      <c r="F22" s="12" t="s">
        <v>38</v>
      </c>
      <c r="G22" s="13"/>
      <c r="H22" s="13"/>
      <c r="I22" s="13">
        <f t="shared" si="1"/>
        <v>0</v>
      </c>
    </row>
    <row r="23" spans="1:9" ht="14.25">
      <c r="A23" s="1"/>
      <c r="B23" s="12" t="s">
        <v>39</v>
      </c>
      <c r="C23" s="13"/>
      <c r="D23" s="13"/>
      <c r="E23" s="13">
        <f t="shared" si="0"/>
        <v>0</v>
      </c>
      <c r="F23" s="12" t="s">
        <v>40</v>
      </c>
      <c r="G23" s="13"/>
      <c r="H23" s="13"/>
      <c r="I23" s="13">
        <f t="shared" si="1"/>
        <v>0</v>
      </c>
    </row>
    <row r="24" spans="1:9" ht="14.25">
      <c r="A24" s="1"/>
      <c r="B24" s="12" t="s">
        <v>41</v>
      </c>
      <c r="C24" s="13"/>
      <c r="D24" s="13"/>
      <c r="E24" s="13">
        <f t="shared" si="0"/>
        <v>0</v>
      </c>
      <c r="F24" s="12" t="s">
        <v>42</v>
      </c>
      <c r="G24" s="13"/>
      <c r="H24" s="13"/>
      <c r="I24" s="13">
        <f t="shared" si="1"/>
        <v>0</v>
      </c>
    </row>
    <row r="25" spans="1:9" ht="14.25">
      <c r="A25" s="1"/>
      <c r="B25" s="12" t="s">
        <v>43</v>
      </c>
      <c r="C25" s="13"/>
      <c r="D25" s="13"/>
      <c r="E25" s="13">
        <f t="shared" si="0"/>
        <v>0</v>
      </c>
      <c r="F25" s="12" t="s">
        <v>44</v>
      </c>
      <c r="G25" s="13"/>
      <c r="H25" s="13"/>
      <c r="I25" s="13">
        <f t="shared" si="1"/>
        <v>0</v>
      </c>
    </row>
    <row r="26" spans="1:9" ht="14.25">
      <c r="A26" s="1"/>
      <c r="B26" s="12" t="s">
        <v>45</v>
      </c>
      <c r="C26" s="13"/>
      <c r="D26" s="13"/>
      <c r="E26" s="13">
        <f t="shared" si="0"/>
        <v>0</v>
      </c>
      <c r="F26" s="12" t="s">
        <v>46</v>
      </c>
      <c r="G26" s="13"/>
      <c r="H26" s="13"/>
      <c r="I26" s="13">
        <f t="shared" si="1"/>
        <v>0</v>
      </c>
    </row>
    <row r="27" spans="1:9" ht="14.25">
      <c r="A27" s="1"/>
      <c r="B27" s="12" t="s">
        <v>47</v>
      </c>
      <c r="C27" s="13"/>
      <c r="D27" s="13"/>
      <c r="E27" s="13">
        <f t="shared" si="0"/>
        <v>0</v>
      </c>
      <c r="F27" s="12" t="s">
        <v>48</v>
      </c>
      <c r="G27" s="13"/>
      <c r="H27" s="13"/>
      <c r="I27" s="13">
        <f t="shared" si="1"/>
        <v>0</v>
      </c>
    </row>
    <row r="28" spans="1:9" ht="14.25">
      <c r="A28" s="1"/>
      <c r="B28" s="12" t="s">
        <v>49</v>
      </c>
      <c r="C28" s="13"/>
      <c r="D28" s="13"/>
      <c r="E28" s="13">
        <f t="shared" si="0"/>
        <v>0</v>
      </c>
      <c r="F28" s="12" t="s">
        <v>50</v>
      </c>
      <c r="G28" s="13"/>
      <c r="H28" s="13"/>
      <c r="I28" s="13">
        <f t="shared" si="1"/>
        <v>0</v>
      </c>
    </row>
    <row r="29" spans="1:9" ht="14.25">
      <c r="A29" s="1"/>
      <c r="B29" s="12" t="s">
        <v>51</v>
      </c>
      <c r="C29" s="13"/>
      <c r="D29" s="13"/>
      <c r="E29" s="13">
        <f t="shared" si="0"/>
        <v>0</v>
      </c>
      <c r="F29" s="12" t="s">
        <v>52</v>
      </c>
      <c r="G29" s="13"/>
      <c r="H29" s="13"/>
      <c r="I29" s="13">
        <f t="shared" si="1"/>
        <v>0</v>
      </c>
    </row>
    <row r="30" spans="1:9" ht="14.25">
      <c r="A30" s="1"/>
      <c r="B30" s="12" t="s">
        <v>53</v>
      </c>
      <c r="C30" s="13"/>
      <c r="D30" s="13"/>
      <c r="E30" s="13">
        <f t="shared" si="0"/>
        <v>0</v>
      </c>
      <c r="F30" s="12" t="s">
        <v>54</v>
      </c>
      <c r="G30" s="13"/>
      <c r="H30" s="13"/>
      <c r="I30" s="13">
        <f t="shared" si="1"/>
        <v>0</v>
      </c>
    </row>
    <row r="31" spans="1:9" ht="14.25">
      <c r="A31" s="1"/>
      <c r="B31" s="12" t="s">
        <v>55</v>
      </c>
      <c r="C31" s="13"/>
      <c r="D31" s="13"/>
      <c r="E31" s="13">
        <f t="shared" si="0"/>
        <v>0</v>
      </c>
      <c r="F31" s="12" t="s">
        <v>56</v>
      </c>
      <c r="G31" s="13">
        <v>1442150</v>
      </c>
      <c r="H31" s="13">
        <v>1371800</v>
      </c>
      <c r="I31" s="13">
        <f t="shared" si="1"/>
        <v>70350</v>
      </c>
    </row>
    <row r="32" spans="1:9" ht="14.25">
      <c r="A32" s="1"/>
      <c r="B32" s="12" t="s">
        <v>57</v>
      </c>
      <c r="C32" s="13"/>
      <c r="D32" s="13"/>
      <c r="E32" s="13">
        <f t="shared" si="0"/>
        <v>0</v>
      </c>
      <c r="F32" s="12" t="s">
        <v>58</v>
      </c>
      <c r="G32" s="13"/>
      <c r="H32" s="13"/>
      <c r="I32" s="13">
        <f t="shared" si="1"/>
        <v>0</v>
      </c>
    </row>
    <row r="33" spans="1:9" ht="14.25">
      <c r="A33" s="1"/>
      <c r="B33" s="12" t="s">
        <v>59</v>
      </c>
      <c r="C33" s="13"/>
      <c r="D33" s="13"/>
      <c r="E33" s="13">
        <f t="shared" si="0"/>
        <v>0</v>
      </c>
      <c r="F33" s="12" t="s">
        <v>60</v>
      </c>
      <c r="G33" s="13"/>
      <c r="H33" s="13"/>
      <c r="I33" s="13">
        <f t="shared" si="1"/>
        <v>0</v>
      </c>
    </row>
    <row r="34" spans="1:9" ht="14.25">
      <c r="A34" s="1"/>
      <c r="B34" s="12" t="s">
        <v>61</v>
      </c>
      <c r="C34" s="13"/>
      <c r="D34" s="13"/>
      <c r="E34" s="13">
        <f t="shared" si="0"/>
        <v>0</v>
      </c>
      <c r="F34" s="12" t="s">
        <v>62</v>
      </c>
      <c r="G34" s="13">
        <v>27047</v>
      </c>
      <c r="H34" s="13">
        <v>21171</v>
      </c>
      <c r="I34" s="13">
        <f t="shared" si="1"/>
        <v>5876</v>
      </c>
    </row>
    <row r="35" spans="1:9" ht="14.25">
      <c r="A35" s="1"/>
      <c r="B35" s="12" t="s">
        <v>63</v>
      </c>
      <c r="C35" s="13"/>
      <c r="D35" s="13">
        <v>20000</v>
      </c>
      <c r="E35" s="13">
        <f t="shared" si="0"/>
        <v>-20000</v>
      </c>
      <c r="F35" s="12"/>
      <c r="G35" s="13"/>
      <c r="H35" s="13"/>
      <c r="I35" s="13"/>
    </row>
    <row r="36" spans="1:9" ht="14.25">
      <c r="A36" s="1"/>
      <c r="B36" s="12" t="s">
        <v>64</v>
      </c>
      <c r="C36" s="13"/>
      <c r="D36" s="13"/>
      <c r="E36" s="13">
        <f t="shared" si="0"/>
        <v>0</v>
      </c>
      <c r="F36" s="12"/>
      <c r="G36" s="13"/>
      <c r="H36" s="13"/>
      <c r="I36" s="13"/>
    </row>
    <row r="37" spans="1:9" s="35" customFormat="1" ht="14.25">
      <c r="A37" s="1"/>
      <c r="B37" s="12" t="s">
        <v>191</v>
      </c>
      <c r="C37" s="13"/>
      <c r="D37" s="13"/>
      <c r="E37" s="13">
        <f t="shared" si="0"/>
        <v>0</v>
      </c>
      <c r="F37" s="12"/>
      <c r="G37" s="13"/>
      <c r="H37" s="13"/>
      <c r="I37" s="13"/>
    </row>
    <row r="38" spans="1:9" ht="14.25">
      <c r="A38" s="1"/>
      <c r="B38" s="12" t="s">
        <v>192</v>
      </c>
      <c r="C38" s="13">
        <v>560026</v>
      </c>
      <c r="D38" s="13"/>
      <c r="E38" s="13">
        <f t="shared" si="0"/>
        <v>560026</v>
      </c>
      <c r="F38" s="12"/>
      <c r="G38" s="13"/>
      <c r="H38" s="13"/>
      <c r="I38" s="13"/>
    </row>
    <row r="39" spans="1:9" ht="14.25">
      <c r="A39" s="1"/>
      <c r="B39" s="8" t="s">
        <v>65</v>
      </c>
      <c r="C39" s="9">
        <f>+C40 +C45</f>
        <v>8085416</v>
      </c>
      <c r="D39" s="9">
        <f>+D40 +D45</f>
        <v>7869673</v>
      </c>
      <c r="E39" s="9">
        <f t="shared" si="0"/>
        <v>215743</v>
      </c>
      <c r="F39" s="8" t="s">
        <v>66</v>
      </c>
      <c r="G39" s="9">
        <f>+G40+G44+G45+G46+G47+G48+G49+G50+G51+G52</f>
        <v>0</v>
      </c>
      <c r="H39" s="9">
        <f>+H40+H44+H45+H46+H47+H48+H49+H50+H51+H52</f>
        <v>0</v>
      </c>
      <c r="I39" s="9">
        <f t="shared" ref="I39:I53" si="2">G39-H39</f>
        <v>0</v>
      </c>
    </row>
    <row r="40" spans="1:9" ht="14.25">
      <c r="A40" s="1"/>
      <c r="B40" s="8" t="s">
        <v>67</v>
      </c>
      <c r="C40" s="9">
        <f>+C41+C42+C43+C44</f>
        <v>0</v>
      </c>
      <c r="D40" s="9">
        <f>+D41+D42+D43+D44</f>
        <v>0</v>
      </c>
      <c r="E40" s="9">
        <f t="shared" si="0"/>
        <v>0</v>
      </c>
      <c r="F40" s="10" t="s">
        <v>68</v>
      </c>
      <c r="G40" s="11">
        <f>+G41+G42+G43</f>
        <v>0</v>
      </c>
      <c r="H40" s="11">
        <f>+H41+H42+H43</f>
        <v>0</v>
      </c>
      <c r="I40" s="11">
        <f t="shared" si="2"/>
        <v>0</v>
      </c>
    </row>
    <row r="41" spans="1:9" ht="14.25">
      <c r="A41" s="1"/>
      <c r="B41" s="10" t="s">
        <v>69</v>
      </c>
      <c r="C41" s="11"/>
      <c r="D41" s="11"/>
      <c r="E41" s="11">
        <f t="shared" si="0"/>
        <v>0</v>
      </c>
      <c r="F41" s="12" t="s">
        <v>70</v>
      </c>
      <c r="G41" s="13"/>
      <c r="H41" s="13"/>
      <c r="I41" s="13">
        <f t="shared" si="2"/>
        <v>0</v>
      </c>
    </row>
    <row r="42" spans="1:9" ht="14.25">
      <c r="A42" s="1"/>
      <c r="B42" s="12" t="s">
        <v>71</v>
      </c>
      <c r="C42" s="13"/>
      <c r="D42" s="13"/>
      <c r="E42" s="13">
        <f t="shared" si="0"/>
        <v>0</v>
      </c>
      <c r="F42" s="12" t="s">
        <v>72</v>
      </c>
      <c r="G42" s="13"/>
      <c r="H42" s="13"/>
      <c r="I42" s="13">
        <f t="shared" si="2"/>
        <v>0</v>
      </c>
    </row>
    <row r="43" spans="1:9" ht="14.25">
      <c r="A43" s="1"/>
      <c r="B43" s="12" t="s">
        <v>73</v>
      </c>
      <c r="C43" s="13"/>
      <c r="D43" s="13"/>
      <c r="E43" s="13">
        <f t="shared" si="0"/>
        <v>0</v>
      </c>
      <c r="F43" s="12" t="s">
        <v>74</v>
      </c>
      <c r="G43" s="13"/>
      <c r="H43" s="13"/>
      <c r="I43" s="13">
        <f t="shared" si="2"/>
        <v>0</v>
      </c>
    </row>
    <row r="44" spans="1:9" ht="14.25">
      <c r="A44" s="1"/>
      <c r="B44" s="14" t="s">
        <v>75</v>
      </c>
      <c r="C44" s="15"/>
      <c r="D44" s="15"/>
      <c r="E44" s="15">
        <f t="shared" si="0"/>
        <v>0</v>
      </c>
      <c r="F44" s="12" t="s">
        <v>76</v>
      </c>
      <c r="G44" s="13"/>
      <c r="H44" s="13"/>
      <c r="I44" s="13">
        <f t="shared" si="2"/>
        <v>0</v>
      </c>
    </row>
    <row r="45" spans="1:9" ht="14.25">
      <c r="A45" s="1"/>
      <c r="B45" s="8" t="s">
        <v>77</v>
      </c>
      <c r="C45" s="9">
        <f>+C46+C47+C48+C49+C50+C51+C52+C53+C54+C55+C56+C57+C59+C60+C61+C62+C63+C64+C67+C68+C69+C82+C83</f>
        <v>8085416</v>
      </c>
      <c r="D45" s="9">
        <f>+D46+D47+D48+D49+D50+D51+D52+D53+D54+D55+D56+D57+D59+D60+D61+D62+D63+D64+D67+D68+D69+D82+D83</f>
        <v>7869673</v>
      </c>
      <c r="E45" s="9">
        <f t="shared" si="0"/>
        <v>215743</v>
      </c>
      <c r="F45" s="12" t="s">
        <v>78</v>
      </c>
      <c r="G45" s="13"/>
      <c r="H45" s="13"/>
      <c r="I45" s="13">
        <f t="shared" si="2"/>
        <v>0</v>
      </c>
    </row>
    <row r="46" spans="1:9" ht="14.25">
      <c r="A46" s="1"/>
      <c r="B46" s="10" t="s">
        <v>69</v>
      </c>
      <c r="C46" s="11"/>
      <c r="D46" s="11"/>
      <c r="E46" s="11">
        <f t="shared" si="0"/>
        <v>0</v>
      </c>
      <c r="F46" s="12" t="s">
        <v>79</v>
      </c>
      <c r="G46" s="13"/>
      <c r="H46" s="13"/>
      <c r="I46" s="13">
        <f t="shared" si="2"/>
        <v>0</v>
      </c>
    </row>
    <row r="47" spans="1:9" ht="14.25">
      <c r="A47" s="1"/>
      <c r="B47" s="12" t="s">
        <v>71</v>
      </c>
      <c r="C47" s="13"/>
      <c r="D47" s="13"/>
      <c r="E47" s="13">
        <f t="shared" si="0"/>
        <v>0</v>
      </c>
      <c r="F47" s="12" t="s">
        <v>80</v>
      </c>
      <c r="G47" s="13"/>
      <c r="H47" s="13"/>
      <c r="I47" s="13">
        <f t="shared" si="2"/>
        <v>0</v>
      </c>
    </row>
    <row r="48" spans="1:9" ht="14.25">
      <c r="A48" s="1"/>
      <c r="B48" s="12" t="s">
        <v>81</v>
      </c>
      <c r="C48" s="13"/>
      <c r="D48" s="13"/>
      <c r="E48" s="13">
        <f t="shared" si="0"/>
        <v>0</v>
      </c>
      <c r="F48" s="12" t="s">
        <v>82</v>
      </c>
      <c r="G48" s="13"/>
      <c r="H48" s="13"/>
      <c r="I48" s="13">
        <f t="shared" si="2"/>
        <v>0</v>
      </c>
    </row>
    <row r="49" spans="1:9" ht="14.25">
      <c r="A49" s="1"/>
      <c r="B49" s="12" t="s">
        <v>83</v>
      </c>
      <c r="C49" s="13"/>
      <c r="D49" s="13"/>
      <c r="E49" s="13">
        <f t="shared" si="0"/>
        <v>0</v>
      </c>
      <c r="F49" s="12" t="s">
        <v>84</v>
      </c>
      <c r="G49" s="13"/>
      <c r="H49" s="13"/>
      <c r="I49" s="13">
        <f t="shared" si="2"/>
        <v>0</v>
      </c>
    </row>
    <row r="50" spans="1:9" ht="14.25">
      <c r="A50" s="1"/>
      <c r="B50" s="12" t="s">
        <v>85</v>
      </c>
      <c r="C50" s="13"/>
      <c r="D50" s="13"/>
      <c r="E50" s="13">
        <f t="shared" si="0"/>
        <v>0</v>
      </c>
      <c r="F50" s="12" t="s">
        <v>86</v>
      </c>
      <c r="G50" s="13"/>
      <c r="H50" s="13"/>
      <c r="I50" s="13">
        <f t="shared" si="2"/>
        <v>0</v>
      </c>
    </row>
    <row r="51" spans="1:9" ht="14.25">
      <c r="A51" s="1"/>
      <c r="B51" s="12" t="s">
        <v>87</v>
      </c>
      <c r="C51" s="13">
        <v>297616</v>
      </c>
      <c r="D51" s="13">
        <v>81873</v>
      </c>
      <c r="E51" s="13">
        <f t="shared" si="0"/>
        <v>215743</v>
      </c>
      <c r="F51" s="12" t="s">
        <v>88</v>
      </c>
      <c r="G51" s="13"/>
      <c r="H51" s="13"/>
      <c r="I51" s="13">
        <f t="shared" si="2"/>
        <v>0</v>
      </c>
    </row>
    <row r="52" spans="1:9" ht="14.25">
      <c r="A52" s="1"/>
      <c r="B52" s="12" t="s">
        <v>89</v>
      </c>
      <c r="C52" s="13"/>
      <c r="D52" s="13"/>
      <c r="E52" s="13">
        <f t="shared" si="0"/>
        <v>0</v>
      </c>
      <c r="F52" s="12" t="s">
        <v>90</v>
      </c>
      <c r="G52" s="13"/>
      <c r="H52" s="13"/>
      <c r="I52" s="13">
        <f t="shared" si="2"/>
        <v>0</v>
      </c>
    </row>
    <row r="53" spans="1:9" ht="14.25">
      <c r="A53" s="1"/>
      <c r="B53" s="12" t="s">
        <v>91</v>
      </c>
      <c r="C53" s="13"/>
      <c r="D53" s="13"/>
      <c r="E53" s="13">
        <f t="shared" si="0"/>
        <v>0</v>
      </c>
      <c r="F53" s="8" t="s">
        <v>92</v>
      </c>
      <c r="G53" s="9">
        <f>+G7 +G39</f>
        <v>1469197</v>
      </c>
      <c r="H53" s="9">
        <f>+H7 +H39</f>
        <v>1392971</v>
      </c>
      <c r="I53" s="9">
        <f t="shared" si="2"/>
        <v>76226</v>
      </c>
    </row>
    <row r="54" spans="1:9" ht="14.25">
      <c r="A54" s="1"/>
      <c r="B54" s="12" t="s">
        <v>93</v>
      </c>
      <c r="C54" s="13"/>
      <c r="D54" s="13"/>
      <c r="E54" s="13">
        <f t="shared" si="0"/>
        <v>0</v>
      </c>
      <c r="F54" s="41" t="s">
        <v>94</v>
      </c>
      <c r="G54" s="42"/>
      <c r="H54" s="42"/>
      <c r="I54" s="43"/>
    </row>
    <row r="55" spans="1:9" ht="14.25">
      <c r="A55" s="1"/>
      <c r="B55" s="12" t="s">
        <v>95</v>
      </c>
      <c r="C55" s="13"/>
      <c r="D55" s="13"/>
      <c r="E55" s="13">
        <f t="shared" si="0"/>
        <v>0</v>
      </c>
      <c r="F55" s="10" t="s">
        <v>96</v>
      </c>
      <c r="G55" s="11">
        <f>+G56+G57+G58</f>
        <v>353910</v>
      </c>
      <c r="H55" s="11">
        <f>+H56+H57+H58</f>
        <v>353910</v>
      </c>
      <c r="I55" s="11">
        <f t="shared" ref="I55:I65" si="3">G55-H55</f>
        <v>0</v>
      </c>
    </row>
    <row r="56" spans="1:9" ht="14.25">
      <c r="A56" s="1"/>
      <c r="B56" s="12" t="s">
        <v>97</v>
      </c>
      <c r="C56" s="13"/>
      <c r="D56" s="13"/>
      <c r="E56" s="13">
        <f t="shared" si="0"/>
        <v>0</v>
      </c>
      <c r="F56" s="12" t="s">
        <v>98</v>
      </c>
      <c r="G56" s="13"/>
      <c r="H56" s="13"/>
      <c r="I56" s="13">
        <f t="shared" si="3"/>
        <v>0</v>
      </c>
    </row>
    <row r="57" spans="1:9" ht="14.25">
      <c r="A57" s="1"/>
      <c r="B57" s="12" t="s">
        <v>75</v>
      </c>
      <c r="C57" s="13">
        <f>+C58</f>
        <v>0</v>
      </c>
      <c r="D57" s="13">
        <f>+D58</f>
        <v>0</v>
      </c>
      <c r="E57" s="13">
        <f t="shared" si="0"/>
        <v>0</v>
      </c>
      <c r="F57" s="12" t="s">
        <v>99</v>
      </c>
      <c r="G57" s="13"/>
      <c r="H57" s="13"/>
      <c r="I57" s="13">
        <f t="shared" si="3"/>
        <v>0</v>
      </c>
    </row>
    <row r="58" spans="1:9" ht="14.25">
      <c r="A58" s="1"/>
      <c r="B58" s="12" t="s">
        <v>100</v>
      </c>
      <c r="C58" s="13"/>
      <c r="D58" s="13"/>
      <c r="E58" s="13">
        <f t="shared" si="0"/>
        <v>0</v>
      </c>
      <c r="F58" s="12" t="s">
        <v>101</v>
      </c>
      <c r="G58" s="13">
        <v>353910</v>
      </c>
      <c r="H58" s="13">
        <v>353910</v>
      </c>
      <c r="I58" s="13">
        <f t="shared" si="3"/>
        <v>0</v>
      </c>
    </row>
    <row r="59" spans="1:9" ht="14.25">
      <c r="A59" s="1"/>
      <c r="B59" s="12" t="s">
        <v>102</v>
      </c>
      <c r="C59" s="13"/>
      <c r="D59" s="13"/>
      <c r="E59" s="13">
        <f t="shared" si="0"/>
        <v>0</v>
      </c>
      <c r="F59" s="12" t="s">
        <v>103</v>
      </c>
      <c r="G59" s="13"/>
      <c r="H59" s="13"/>
      <c r="I59" s="13">
        <f t="shared" si="3"/>
        <v>0</v>
      </c>
    </row>
    <row r="60" spans="1:9" ht="14.25">
      <c r="A60" s="1"/>
      <c r="B60" s="12" t="s">
        <v>104</v>
      </c>
      <c r="C60" s="13"/>
      <c r="D60" s="13"/>
      <c r="E60" s="13">
        <f t="shared" si="0"/>
        <v>0</v>
      </c>
      <c r="F60" s="12" t="s">
        <v>105</v>
      </c>
      <c r="G60" s="13">
        <f>+G61+G62+G63</f>
        <v>7787800</v>
      </c>
      <c r="H60" s="13">
        <f>+H61+H62+H63</f>
        <v>7787800</v>
      </c>
      <c r="I60" s="13">
        <f t="shared" si="3"/>
        <v>0</v>
      </c>
    </row>
    <row r="61" spans="1:9" ht="14.25">
      <c r="A61" s="1"/>
      <c r="B61" s="12" t="s">
        <v>106</v>
      </c>
      <c r="C61" s="13"/>
      <c r="D61" s="13"/>
      <c r="E61" s="13">
        <f t="shared" si="0"/>
        <v>0</v>
      </c>
      <c r="F61" s="12" t="s">
        <v>107</v>
      </c>
      <c r="G61" s="13">
        <v>7787800</v>
      </c>
      <c r="H61" s="13">
        <v>7787800</v>
      </c>
      <c r="I61" s="13">
        <f t="shared" si="3"/>
        <v>0</v>
      </c>
    </row>
    <row r="62" spans="1:9" ht="14.25">
      <c r="A62" s="1"/>
      <c r="B62" s="12" t="s">
        <v>108</v>
      </c>
      <c r="C62" s="13"/>
      <c r="D62" s="13"/>
      <c r="E62" s="13">
        <f t="shared" si="0"/>
        <v>0</v>
      </c>
      <c r="F62" s="12" t="s">
        <v>109</v>
      </c>
      <c r="G62" s="13"/>
      <c r="H62" s="13"/>
      <c r="I62" s="13">
        <f t="shared" si="3"/>
        <v>0</v>
      </c>
    </row>
    <row r="63" spans="1:9" ht="14.25">
      <c r="A63" s="1"/>
      <c r="B63" s="12" t="s">
        <v>110</v>
      </c>
      <c r="C63" s="13"/>
      <c r="D63" s="13"/>
      <c r="E63" s="13">
        <f t="shared" si="0"/>
        <v>0</v>
      </c>
      <c r="F63" s="12" t="s">
        <v>111</v>
      </c>
      <c r="G63" s="13"/>
      <c r="H63" s="13"/>
      <c r="I63" s="13">
        <f t="shared" si="3"/>
        <v>0</v>
      </c>
    </row>
    <row r="64" spans="1:9" ht="14.25">
      <c r="A64" s="1"/>
      <c r="B64" s="12" t="s">
        <v>112</v>
      </c>
      <c r="C64" s="13">
        <f>+C65+C66</f>
        <v>0</v>
      </c>
      <c r="D64" s="13">
        <f>+D65+D66</f>
        <v>0</v>
      </c>
      <c r="E64" s="13">
        <f t="shared" si="0"/>
        <v>0</v>
      </c>
      <c r="F64" s="12" t="s">
        <v>113</v>
      </c>
      <c r="G64" s="13">
        <v>4293349</v>
      </c>
      <c r="H64" s="13">
        <v>4143694</v>
      </c>
      <c r="I64" s="13">
        <f t="shared" si="3"/>
        <v>149655</v>
      </c>
    </row>
    <row r="65" spans="1:9" ht="14.25">
      <c r="A65" s="1"/>
      <c r="B65" s="12" t="s">
        <v>114</v>
      </c>
      <c r="C65" s="13"/>
      <c r="D65" s="13"/>
      <c r="E65" s="13">
        <f t="shared" si="0"/>
        <v>0</v>
      </c>
      <c r="F65" s="12" t="s">
        <v>115</v>
      </c>
      <c r="G65" s="13">
        <v>149655</v>
      </c>
      <c r="H65" s="13">
        <v>-250301</v>
      </c>
      <c r="I65" s="13">
        <f t="shared" si="3"/>
        <v>399956</v>
      </c>
    </row>
    <row r="66" spans="1:9" ht="14.25">
      <c r="A66" s="1"/>
      <c r="B66" s="12" t="s">
        <v>116</v>
      </c>
      <c r="C66" s="13"/>
      <c r="D66" s="13"/>
      <c r="E66" s="13">
        <f t="shared" si="0"/>
        <v>0</v>
      </c>
      <c r="F66" s="12"/>
      <c r="G66" s="13"/>
      <c r="H66" s="13"/>
      <c r="I66" s="13"/>
    </row>
    <row r="67" spans="1:9" ht="14.25">
      <c r="A67" s="1"/>
      <c r="B67" s="12" t="s">
        <v>117</v>
      </c>
      <c r="C67" s="13"/>
      <c r="D67" s="13"/>
      <c r="E67" s="13">
        <f t="shared" si="0"/>
        <v>0</v>
      </c>
      <c r="F67" s="12"/>
      <c r="G67" s="13"/>
      <c r="H67" s="13"/>
      <c r="I67" s="13"/>
    </row>
    <row r="68" spans="1:9" ht="14.25">
      <c r="A68" s="1"/>
      <c r="B68" s="12" t="s">
        <v>118</v>
      </c>
      <c r="C68" s="13"/>
      <c r="D68" s="13"/>
      <c r="E68" s="13">
        <f t="shared" si="0"/>
        <v>0</v>
      </c>
      <c r="F68" s="12"/>
      <c r="G68" s="13"/>
      <c r="H68" s="13"/>
      <c r="I68" s="13"/>
    </row>
    <row r="69" spans="1:9" ht="14.25">
      <c r="A69" s="1"/>
      <c r="B69" s="12" t="s">
        <v>119</v>
      </c>
      <c r="C69" s="13">
        <f>+C70+C71+C72+C73+C74+C75+C76+C77+C78+C79+C80+C81</f>
        <v>7787800</v>
      </c>
      <c r="D69" s="13">
        <f>+D70+D71+D72+D73+D74+D75+D76+D77+D78+D79+D80+D81</f>
        <v>7787800</v>
      </c>
      <c r="E69" s="13">
        <f t="shared" si="0"/>
        <v>0</v>
      </c>
      <c r="F69" s="12"/>
      <c r="G69" s="13"/>
      <c r="H69" s="13"/>
      <c r="I69" s="13"/>
    </row>
    <row r="70" spans="1:9" ht="14.25">
      <c r="A70" s="1"/>
      <c r="B70" s="12" t="s">
        <v>120</v>
      </c>
      <c r="C70" s="13"/>
      <c r="D70" s="13"/>
      <c r="E70" s="13">
        <f t="shared" si="0"/>
        <v>0</v>
      </c>
      <c r="F70" s="12"/>
      <c r="G70" s="13"/>
      <c r="H70" s="13"/>
      <c r="I70" s="13"/>
    </row>
    <row r="71" spans="1:9" ht="14.25">
      <c r="A71" s="1"/>
      <c r="B71" s="12" t="s">
        <v>121</v>
      </c>
      <c r="C71" s="13"/>
      <c r="D71" s="13"/>
      <c r="E71" s="13">
        <f t="shared" si="0"/>
        <v>0</v>
      </c>
      <c r="F71" s="12"/>
      <c r="G71" s="13"/>
      <c r="H71" s="13"/>
      <c r="I71" s="13"/>
    </row>
    <row r="72" spans="1:9" ht="14.25">
      <c r="A72" s="1"/>
      <c r="B72" s="12" t="s">
        <v>122</v>
      </c>
      <c r="C72" s="13"/>
      <c r="D72" s="13"/>
      <c r="E72" s="13">
        <f t="shared" si="0"/>
        <v>0</v>
      </c>
      <c r="F72" s="12"/>
      <c r="G72" s="13"/>
      <c r="H72" s="13"/>
      <c r="I72" s="13"/>
    </row>
    <row r="73" spans="1:9" ht="14.25">
      <c r="A73" s="1"/>
      <c r="B73" s="12" t="s">
        <v>123</v>
      </c>
      <c r="C73" s="13">
        <v>7787800</v>
      </c>
      <c r="D73" s="13">
        <v>7787800</v>
      </c>
      <c r="E73" s="13">
        <f t="shared" ref="E73:E89" si="4">C73-D73</f>
        <v>0</v>
      </c>
      <c r="F73" s="12"/>
      <c r="G73" s="13"/>
      <c r="H73" s="13"/>
      <c r="I73" s="13"/>
    </row>
    <row r="74" spans="1:9" ht="14.25">
      <c r="A74" s="1"/>
      <c r="B74" s="12" t="s">
        <v>124</v>
      </c>
      <c r="C74" s="13"/>
      <c r="D74" s="13"/>
      <c r="E74" s="13">
        <f t="shared" si="4"/>
        <v>0</v>
      </c>
      <c r="F74" s="12"/>
      <c r="G74" s="13"/>
      <c r="H74" s="13"/>
      <c r="I74" s="13"/>
    </row>
    <row r="75" spans="1:9" ht="14.25">
      <c r="A75" s="1"/>
      <c r="B75" s="12" t="s">
        <v>125</v>
      </c>
      <c r="C75" s="13"/>
      <c r="D75" s="13"/>
      <c r="E75" s="13">
        <f t="shared" si="4"/>
        <v>0</v>
      </c>
      <c r="F75" s="12"/>
      <c r="G75" s="13"/>
      <c r="H75" s="13"/>
      <c r="I75" s="13"/>
    </row>
    <row r="76" spans="1:9" ht="14.25">
      <c r="A76" s="1"/>
      <c r="B76" s="12" t="s">
        <v>126</v>
      </c>
      <c r="C76" s="13"/>
      <c r="D76" s="13"/>
      <c r="E76" s="13">
        <f t="shared" si="4"/>
        <v>0</v>
      </c>
      <c r="F76" s="12"/>
      <c r="G76" s="13"/>
      <c r="H76" s="13"/>
      <c r="I76" s="13"/>
    </row>
    <row r="77" spans="1:9" ht="14.25">
      <c r="A77" s="1"/>
      <c r="B77" s="12" t="s">
        <v>127</v>
      </c>
      <c r="C77" s="13"/>
      <c r="D77" s="13"/>
      <c r="E77" s="13">
        <f t="shared" si="4"/>
        <v>0</v>
      </c>
      <c r="F77" s="12"/>
      <c r="G77" s="13"/>
      <c r="H77" s="13"/>
      <c r="I77" s="13"/>
    </row>
    <row r="78" spans="1:9" ht="14.25">
      <c r="A78" s="1"/>
      <c r="B78" s="12" t="s">
        <v>128</v>
      </c>
      <c r="C78" s="13"/>
      <c r="D78" s="13"/>
      <c r="E78" s="13">
        <f t="shared" si="4"/>
        <v>0</v>
      </c>
      <c r="F78" s="12"/>
      <c r="G78" s="13"/>
      <c r="H78" s="13"/>
      <c r="I78" s="13"/>
    </row>
    <row r="79" spans="1:9" ht="14.25">
      <c r="A79" s="1"/>
      <c r="B79" s="12" t="s">
        <v>129</v>
      </c>
      <c r="C79" s="13"/>
      <c r="D79" s="13"/>
      <c r="E79" s="13">
        <f t="shared" si="4"/>
        <v>0</v>
      </c>
      <c r="F79" s="12"/>
      <c r="G79" s="13"/>
      <c r="H79" s="13"/>
      <c r="I79" s="13"/>
    </row>
    <row r="80" spans="1:9" ht="14.25">
      <c r="A80" s="1"/>
      <c r="B80" s="12" t="s">
        <v>130</v>
      </c>
      <c r="C80" s="13"/>
      <c r="D80" s="13"/>
      <c r="E80" s="13">
        <f t="shared" si="4"/>
        <v>0</v>
      </c>
      <c r="F80" s="12"/>
      <c r="G80" s="13"/>
      <c r="H80" s="13"/>
      <c r="I80" s="13"/>
    </row>
    <row r="81" spans="1:9" ht="14.25">
      <c r="A81" s="1"/>
      <c r="B81" s="12" t="s">
        <v>131</v>
      </c>
      <c r="C81" s="13"/>
      <c r="D81" s="13"/>
      <c r="E81" s="13">
        <f t="shared" si="4"/>
        <v>0</v>
      </c>
      <c r="F81" s="12"/>
      <c r="G81" s="13"/>
      <c r="H81" s="13"/>
      <c r="I81" s="13"/>
    </row>
    <row r="82" spans="1:9" ht="14.25">
      <c r="A82" s="1"/>
      <c r="B82" s="12" t="s">
        <v>132</v>
      </c>
      <c r="C82" s="13"/>
      <c r="D82" s="13"/>
      <c r="E82" s="13">
        <f t="shared" si="4"/>
        <v>0</v>
      </c>
      <c r="F82" s="12"/>
      <c r="G82" s="13"/>
      <c r="H82" s="13"/>
      <c r="I82" s="13"/>
    </row>
    <row r="83" spans="1:9" ht="14.25">
      <c r="A83" s="1"/>
      <c r="B83" s="12" t="s">
        <v>133</v>
      </c>
      <c r="C83" s="13">
        <f>+C84+C85+C86+C87+C88</f>
        <v>0</v>
      </c>
      <c r="D83" s="13">
        <f>+D84+D85+D86+D87+D88</f>
        <v>0</v>
      </c>
      <c r="E83" s="13">
        <f t="shared" si="4"/>
        <v>0</v>
      </c>
      <c r="F83" s="12"/>
      <c r="G83" s="13"/>
      <c r="H83" s="13"/>
      <c r="I83" s="13"/>
    </row>
    <row r="84" spans="1:9" ht="14.25">
      <c r="A84" s="1"/>
      <c r="B84" s="12" t="s">
        <v>134</v>
      </c>
      <c r="C84" s="13"/>
      <c r="D84" s="13"/>
      <c r="E84" s="13">
        <f t="shared" si="4"/>
        <v>0</v>
      </c>
      <c r="F84" s="12"/>
      <c r="G84" s="13"/>
      <c r="H84" s="13"/>
      <c r="I84" s="13"/>
    </row>
    <row r="85" spans="1:9" ht="14.25">
      <c r="A85" s="1"/>
      <c r="B85" s="12" t="s">
        <v>135</v>
      </c>
      <c r="C85" s="13"/>
      <c r="D85" s="13"/>
      <c r="E85" s="13">
        <f t="shared" si="4"/>
        <v>0</v>
      </c>
      <c r="F85" s="12"/>
      <c r="G85" s="13"/>
      <c r="H85" s="13"/>
      <c r="I85" s="13"/>
    </row>
    <row r="86" spans="1:9" ht="14.25">
      <c r="A86" s="1"/>
      <c r="B86" s="12" t="s">
        <v>136</v>
      </c>
      <c r="C86" s="13"/>
      <c r="D86" s="13"/>
      <c r="E86" s="13">
        <f t="shared" si="4"/>
        <v>0</v>
      </c>
      <c r="F86" s="12"/>
      <c r="G86" s="13"/>
      <c r="H86" s="13"/>
      <c r="I86" s="13"/>
    </row>
    <row r="87" spans="1:9" ht="14.25">
      <c r="A87" s="1"/>
      <c r="B87" s="12" t="s">
        <v>137</v>
      </c>
      <c r="C87" s="13"/>
      <c r="D87" s="13"/>
      <c r="E87" s="13">
        <f t="shared" si="4"/>
        <v>0</v>
      </c>
      <c r="F87" s="14"/>
      <c r="G87" s="15"/>
      <c r="H87" s="15"/>
      <c r="I87" s="15"/>
    </row>
    <row r="88" spans="1:9" ht="14.25">
      <c r="A88" s="1"/>
      <c r="B88" s="12" t="s">
        <v>138</v>
      </c>
      <c r="C88" s="13"/>
      <c r="D88" s="13"/>
      <c r="E88" s="13">
        <f t="shared" si="4"/>
        <v>0</v>
      </c>
      <c r="F88" s="8" t="s">
        <v>139</v>
      </c>
      <c r="G88" s="9">
        <f>+G55 +G59 +G60 +G64</f>
        <v>12435059</v>
      </c>
      <c r="H88" s="9">
        <f>+H55 +H59 +H60 +H64</f>
        <v>12285404</v>
      </c>
      <c r="I88" s="9">
        <f t="shared" ref="I88:I89" si="5">G88-H88</f>
        <v>149655</v>
      </c>
    </row>
    <row r="89" spans="1:9" ht="14.25">
      <c r="A89" s="1"/>
      <c r="B89" s="8" t="s">
        <v>140</v>
      </c>
      <c r="C89" s="9">
        <f>+C7 +C39</f>
        <v>13904256</v>
      </c>
      <c r="D89" s="9">
        <f>+D7 +D39</f>
        <v>13678375</v>
      </c>
      <c r="E89" s="9">
        <f t="shared" si="4"/>
        <v>225881</v>
      </c>
      <c r="F89" s="16" t="s">
        <v>141</v>
      </c>
      <c r="G89" s="17">
        <f>+G53 +G88</f>
        <v>13904256</v>
      </c>
      <c r="H89" s="17">
        <f>+H53 +H88</f>
        <v>13678375</v>
      </c>
      <c r="I89" s="17">
        <f t="shared" si="5"/>
        <v>225881</v>
      </c>
    </row>
  </sheetData>
  <mergeCells count="5">
    <mergeCell ref="B2:I2"/>
    <mergeCell ref="B3:I3"/>
    <mergeCell ref="B5:E5"/>
    <mergeCell ref="F5:I5"/>
    <mergeCell ref="F54:I54"/>
  </mergeCells>
  <phoneticPr fontId="2"/>
  <pageMargins left="0.7" right="0.7" top="0.75" bottom="0.75" header="0.3" footer="0.3"/>
  <pageSetup paperSize="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showGridLines="0" workbookViewId="0">
      <selection activeCell="B1" sqref="B1"/>
    </sheetView>
  </sheetViews>
  <sheetFormatPr defaultRowHeight="13.5"/>
  <cols>
    <col min="1" max="1" width="1.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1:9" ht="21">
      <c r="A1" s="1"/>
      <c r="B1" s="44" t="s">
        <v>200</v>
      </c>
      <c r="C1" s="1"/>
      <c r="D1" s="1"/>
      <c r="E1" s="1"/>
      <c r="F1" s="1"/>
      <c r="G1" s="1"/>
      <c r="H1" s="2"/>
      <c r="I1" s="2" t="s">
        <v>0</v>
      </c>
    </row>
    <row r="2" spans="1:9" ht="21">
      <c r="A2" s="1"/>
      <c r="B2" s="36" t="s">
        <v>158</v>
      </c>
      <c r="C2" s="36"/>
      <c r="D2" s="36"/>
      <c r="E2" s="36"/>
      <c r="F2" s="36"/>
      <c r="G2" s="36"/>
      <c r="H2" s="36"/>
      <c r="I2" s="36"/>
    </row>
    <row r="3" spans="1:9" ht="21">
      <c r="A3" s="1"/>
      <c r="B3" s="37" t="s">
        <v>190</v>
      </c>
      <c r="C3" s="37"/>
      <c r="D3" s="37"/>
      <c r="E3" s="37"/>
      <c r="F3" s="37"/>
      <c r="G3" s="37"/>
      <c r="H3" s="37"/>
      <c r="I3" s="37"/>
    </row>
    <row r="4" spans="1:9" ht="15.75">
      <c r="A4" s="1"/>
      <c r="B4" s="4"/>
      <c r="C4" s="1"/>
      <c r="D4" s="1"/>
      <c r="E4" s="1"/>
      <c r="F4" s="1"/>
      <c r="G4" s="1"/>
      <c r="H4" s="1"/>
      <c r="I4" s="5" t="s">
        <v>159</v>
      </c>
    </row>
    <row r="5" spans="1:9" ht="14.25">
      <c r="A5" s="1"/>
      <c r="B5" s="38" t="s">
        <v>160</v>
      </c>
      <c r="C5" s="39"/>
      <c r="D5" s="39"/>
      <c r="E5" s="40"/>
      <c r="F5" s="38" t="s">
        <v>161</v>
      </c>
      <c r="G5" s="39"/>
      <c r="H5" s="39"/>
      <c r="I5" s="40"/>
    </row>
    <row r="6" spans="1:9" ht="14.25">
      <c r="A6" s="1"/>
      <c r="B6" s="6"/>
      <c r="C6" s="6" t="s">
        <v>5</v>
      </c>
      <c r="D6" s="6" t="s">
        <v>6</v>
      </c>
      <c r="E6" s="6" t="s">
        <v>7</v>
      </c>
      <c r="F6" s="7"/>
      <c r="G6" s="6" t="s">
        <v>5</v>
      </c>
      <c r="H6" s="6" t="s">
        <v>6</v>
      </c>
      <c r="I6" s="6" t="s">
        <v>7</v>
      </c>
    </row>
    <row r="7" spans="1:9" ht="14.25">
      <c r="A7" s="1"/>
      <c r="B7" s="8" t="s">
        <v>8</v>
      </c>
      <c r="C7" s="9">
        <f>+C8+C13+C14+C15+C16+C17+C18+C19+C20+C21+C22+C23+C24+C25+C26+C27+C28+C29+C30+C31+C32+C33+C34+C35+C36+C38</f>
        <v>8634515</v>
      </c>
      <c r="D7" s="9">
        <f>+D8+D13+D14+D15+D16+D17+D18+D19+D20+D21+D22+D23+D24+D25+D26+D27+D28+D29+D30+D31+D32+D33+D34+D35+D36+D38</f>
        <v>8792294</v>
      </c>
      <c r="E7" s="9">
        <f>C7-D7</f>
        <v>-157779</v>
      </c>
      <c r="F7" s="8" t="s">
        <v>9</v>
      </c>
      <c r="G7" s="9">
        <f>+G8+G9+G10+G11+G12+G13+G17+G18+G19+G20+G21+G22+G23+G24+G25+G26+G27+G28+G29+G30+G31+G32+G33+G34</f>
        <v>1318539</v>
      </c>
      <c r="H7" s="9">
        <f>+H8+H9+H10+H11+H12+H13+H17+H18+H19+H20+H21+H22+H23+H24+H25+H26+H27+H28+H29+H30+H31+H32+H33+H34</f>
        <v>1478164</v>
      </c>
      <c r="I7" s="9">
        <f>G7-H7</f>
        <v>-159625</v>
      </c>
    </row>
    <row r="8" spans="1:9" ht="14.25">
      <c r="A8" s="1"/>
      <c r="B8" s="10" t="s">
        <v>10</v>
      </c>
      <c r="C8" s="11">
        <f>+C9+C10+C11+C12</f>
        <v>370644</v>
      </c>
      <c r="D8" s="11">
        <f>+D9+D10+D11+D12</f>
        <v>2227340</v>
      </c>
      <c r="E8" s="11">
        <f t="shared" ref="E8:E72" si="0">C8-D8</f>
        <v>-1856696</v>
      </c>
      <c r="F8" s="10" t="s">
        <v>11</v>
      </c>
      <c r="G8" s="11"/>
      <c r="H8" s="11"/>
      <c r="I8" s="11">
        <f t="shared" ref="I8:I34" si="1">G8-H8</f>
        <v>0</v>
      </c>
    </row>
    <row r="9" spans="1:9" ht="14.25">
      <c r="A9" s="1"/>
      <c r="B9" s="12" t="s">
        <v>12</v>
      </c>
      <c r="C9" s="13">
        <v>49000</v>
      </c>
      <c r="D9" s="13"/>
      <c r="E9" s="13">
        <f t="shared" si="0"/>
        <v>49000</v>
      </c>
      <c r="F9" s="12" t="s">
        <v>13</v>
      </c>
      <c r="G9" s="13"/>
      <c r="H9" s="13"/>
      <c r="I9" s="13">
        <f t="shared" si="1"/>
        <v>0</v>
      </c>
    </row>
    <row r="10" spans="1:9" ht="14.25">
      <c r="A10" s="1"/>
      <c r="B10" s="12" t="s">
        <v>14</v>
      </c>
      <c r="C10" s="13">
        <v>321644</v>
      </c>
      <c r="D10" s="13">
        <v>516296</v>
      </c>
      <c r="E10" s="13">
        <f t="shared" si="0"/>
        <v>-194652</v>
      </c>
      <c r="F10" s="12" t="s">
        <v>15</v>
      </c>
      <c r="G10" s="13"/>
      <c r="H10" s="13"/>
      <c r="I10" s="13">
        <f t="shared" si="1"/>
        <v>0</v>
      </c>
    </row>
    <row r="11" spans="1:9" ht="14.25">
      <c r="A11" s="1"/>
      <c r="B11" s="12" t="s">
        <v>16</v>
      </c>
      <c r="C11" s="13"/>
      <c r="D11" s="13"/>
      <c r="E11" s="13">
        <f t="shared" si="0"/>
        <v>0</v>
      </c>
      <c r="F11" s="12" t="s">
        <v>17</v>
      </c>
      <c r="G11" s="13"/>
      <c r="H11" s="13"/>
      <c r="I11" s="13">
        <f t="shared" si="1"/>
        <v>0</v>
      </c>
    </row>
    <row r="12" spans="1:9" ht="14.25">
      <c r="A12" s="1"/>
      <c r="B12" s="12" t="s">
        <v>196</v>
      </c>
      <c r="C12" s="13"/>
      <c r="D12" s="13">
        <v>1711044</v>
      </c>
      <c r="E12" s="13">
        <f t="shared" si="0"/>
        <v>-1711044</v>
      </c>
      <c r="F12" s="12" t="s">
        <v>18</v>
      </c>
      <c r="G12" s="13"/>
      <c r="H12" s="13"/>
      <c r="I12" s="13">
        <f t="shared" si="1"/>
        <v>0</v>
      </c>
    </row>
    <row r="13" spans="1:9" ht="14.25">
      <c r="A13" s="1"/>
      <c r="B13" s="12" t="s">
        <v>19</v>
      </c>
      <c r="C13" s="13"/>
      <c r="D13" s="13"/>
      <c r="E13" s="13">
        <f t="shared" si="0"/>
        <v>0</v>
      </c>
      <c r="F13" s="12" t="s">
        <v>20</v>
      </c>
      <c r="G13" s="13">
        <f>+G14+G15+G16</f>
        <v>0</v>
      </c>
      <c r="H13" s="13">
        <f>+H14+H15+H16</f>
        <v>0</v>
      </c>
      <c r="I13" s="13">
        <f t="shared" si="1"/>
        <v>0</v>
      </c>
    </row>
    <row r="14" spans="1:9" ht="14.25">
      <c r="A14" s="1"/>
      <c r="B14" s="12" t="s">
        <v>21</v>
      </c>
      <c r="C14" s="13">
        <v>5546952</v>
      </c>
      <c r="D14" s="13">
        <v>5255745</v>
      </c>
      <c r="E14" s="13">
        <f t="shared" si="0"/>
        <v>291207</v>
      </c>
      <c r="F14" s="12" t="s">
        <v>22</v>
      </c>
      <c r="G14" s="13"/>
      <c r="H14" s="13"/>
      <c r="I14" s="13">
        <f t="shared" si="1"/>
        <v>0</v>
      </c>
    </row>
    <row r="15" spans="1:9" ht="14.25">
      <c r="A15" s="1"/>
      <c r="B15" s="12" t="s">
        <v>23</v>
      </c>
      <c r="C15" s="13">
        <v>3140</v>
      </c>
      <c r="D15" s="13">
        <v>5520</v>
      </c>
      <c r="E15" s="13">
        <f t="shared" si="0"/>
        <v>-2380</v>
      </c>
      <c r="F15" s="12" t="s">
        <v>24</v>
      </c>
      <c r="G15" s="13"/>
      <c r="H15" s="13"/>
      <c r="I15" s="13">
        <f t="shared" si="1"/>
        <v>0</v>
      </c>
    </row>
    <row r="16" spans="1:9" ht="14.25">
      <c r="A16" s="1"/>
      <c r="B16" s="12" t="s">
        <v>25</v>
      </c>
      <c r="C16" s="13"/>
      <c r="D16" s="13"/>
      <c r="E16" s="13">
        <f t="shared" si="0"/>
        <v>0</v>
      </c>
      <c r="F16" s="12" t="s">
        <v>26</v>
      </c>
      <c r="G16" s="13"/>
      <c r="H16" s="13"/>
      <c r="I16" s="13">
        <f t="shared" si="1"/>
        <v>0</v>
      </c>
    </row>
    <row r="17" spans="1:9" ht="14.25">
      <c r="A17" s="1"/>
      <c r="B17" s="12" t="s">
        <v>27</v>
      </c>
      <c r="C17" s="13">
        <v>512458</v>
      </c>
      <c r="D17" s="13"/>
      <c r="E17" s="13">
        <f t="shared" si="0"/>
        <v>512458</v>
      </c>
      <c r="F17" s="12" t="s">
        <v>28</v>
      </c>
      <c r="G17" s="13"/>
      <c r="H17" s="13"/>
      <c r="I17" s="13">
        <f t="shared" si="1"/>
        <v>0</v>
      </c>
    </row>
    <row r="18" spans="1:9" ht="14.25">
      <c r="A18" s="1"/>
      <c r="B18" s="12" t="s">
        <v>29</v>
      </c>
      <c r="C18" s="13"/>
      <c r="D18" s="13"/>
      <c r="E18" s="13">
        <f t="shared" si="0"/>
        <v>0</v>
      </c>
      <c r="F18" s="12" t="s">
        <v>30</v>
      </c>
      <c r="G18" s="13"/>
      <c r="H18" s="13"/>
      <c r="I18" s="13">
        <f t="shared" si="1"/>
        <v>0</v>
      </c>
    </row>
    <row r="19" spans="1:9" ht="14.25">
      <c r="A19" s="1"/>
      <c r="B19" s="12" t="s">
        <v>31</v>
      </c>
      <c r="C19" s="13"/>
      <c r="D19" s="13"/>
      <c r="E19" s="13">
        <f t="shared" si="0"/>
        <v>0</v>
      </c>
      <c r="F19" s="12" t="s">
        <v>32</v>
      </c>
      <c r="G19" s="13"/>
      <c r="H19" s="13"/>
      <c r="I19" s="13">
        <f t="shared" si="1"/>
        <v>0</v>
      </c>
    </row>
    <row r="20" spans="1:9" ht="14.25">
      <c r="A20" s="1"/>
      <c r="B20" s="12" t="s">
        <v>33</v>
      </c>
      <c r="C20" s="13"/>
      <c r="D20" s="13"/>
      <c r="E20" s="13">
        <f t="shared" si="0"/>
        <v>0</v>
      </c>
      <c r="F20" s="12" t="s">
        <v>34</v>
      </c>
      <c r="G20" s="13"/>
      <c r="H20" s="13"/>
      <c r="I20" s="13">
        <f t="shared" si="1"/>
        <v>0</v>
      </c>
    </row>
    <row r="21" spans="1:9" ht="14.25">
      <c r="A21" s="1"/>
      <c r="B21" s="12" t="s">
        <v>35</v>
      </c>
      <c r="C21" s="13"/>
      <c r="D21" s="13"/>
      <c r="E21" s="13">
        <f t="shared" si="0"/>
        <v>0</v>
      </c>
      <c r="F21" s="12" t="s">
        <v>36</v>
      </c>
      <c r="G21" s="13"/>
      <c r="H21" s="13"/>
      <c r="I21" s="13">
        <f t="shared" si="1"/>
        <v>0</v>
      </c>
    </row>
    <row r="22" spans="1:9" ht="14.25">
      <c r="A22" s="1"/>
      <c r="B22" s="12" t="s">
        <v>37</v>
      </c>
      <c r="C22" s="13"/>
      <c r="D22" s="13"/>
      <c r="E22" s="13">
        <f t="shared" si="0"/>
        <v>0</v>
      </c>
      <c r="F22" s="12" t="s">
        <v>38</v>
      </c>
      <c r="G22" s="13"/>
      <c r="H22" s="13"/>
      <c r="I22" s="13">
        <f t="shared" si="1"/>
        <v>0</v>
      </c>
    </row>
    <row r="23" spans="1:9" ht="14.25">
      <c r="A23" s="1"/>
      <c r="B23" s="12" t="s">
        <v>39</v>
      </c>
      <c r="C23" s="13">
        <v>400659</v>
      </c>
      <c r="D23" s="13">
        <v>436457</v>
      </c>
      <c r="E23" s="13">
        <f t="shared" si="0"/>
        <v>-35798</v>
      </c>
      <c r="F23" s="12" t="s">
        <v>40</v>
      </c>
      <c r="G23" s="13"/>
      <c r="H23" s="13"/>
      <c r="I23" s="13">
        <f t="shared" si="1"/>
        <v>0</v>
      </c>
    </row>
    <row r="24" spans="1:9" ht="14.25">
      <c r="A24" s="1"/>
      <c r="B24" s="12" t="s">
        <v>41</v>
      </c>
      <c r="C24" s="13"/>
      <c r="D24" s="13"/>
      <c r="E24" s="13">
        <f t="shared" si="0"/>
        <v>0</v>
      </c>
      <c r="F24" s="12" t="s">
        <v>42</v>
      </c>
      <c r="G24" s="13"/>
      <c r="H24" s="13"/>
      <c r="I24" s="13">
        <f t="shared" si="1"/>
        <v>0</v>
      </c>
    </row>
    <row r="25" spans="1:9" ht="14.25">
      <c r="A25" s="1"/>
      <c r="B25" s="12" t="s">
        <v>43</v>
      </c>
      <c r="C25" s="13">
        <v>357960</v>
      </c>
      <c r="D25" s="13">
        <v>522232</v>
      </c>
      <c r="E25" s="13">
        <f t="shared" si="0"/>
        <v>-164272</v>
      </c>
      <c r="F25" s="12" t="s">
        <v>44</v>
      </c>
      <c r="G25" s="13"/>
      <c r="H25" s="13"/>
      <c r="I25" s="13">
        <f t="shared" si="1"/>
        <v>0</v>
      </c>
    </row>
    <row r="26" spans="1:9" ht="14.25">
      <c r="A26" s="1"/>
      <c r="B26" s="12" t="s">
        <v>45</v>
      </c>
      <c r="C26" s="13"/>
      <c r="D26" s="13"/>
      <c r="E26" s="13">
        <f t="shared" si="0"/>
        <v>0</v>
      </c>
      <c r="F26" s="12" t="s">
        <v>46</v>
      </c>
      <c r="G26" s="13"/>
      <c r="H26" s="13"/>
      <c r="I26" s="13">
        <f t="shared" si="1"/>
        <v>0</v>
      </c>
    </row>
    <row r="27" spans="1:9" ht="14.25">
      <c r="A27" s="1"/>
      <c r="B27" s="12" t="s">
        <v>47</v>
      </c>
      <c r="C27" s="13"/>
      <c r="D27" s="13"/>
      <c r="E27" s="13">
        <f t="shared" si="0"/>
        <v>0</v>
      </c>
      <c r="F27" s="12" t="s">
        <v>48</v>
      </c>
      <c r="G27" s="13"/>
      <c r="H27" s="13"/>
      <c r="I27" s="13">
        <f t="shared" si="1"/>
        <v>0</v>
      </c>
    </row>
    <row r="28" spans="1:9" ht="14.25">
      <c r="A28" s="1"/>
      <c r="B28" s="12" t="s">
        <v>49</v>
      </c>
      <c r="C28" s="13">
        <v>320000</v>
      </c>
      <c r="D28" s="13">
        <v>320000</v>
      </c>
      <c r="E28" s="13">
        <f t="shared" si="0"/>
        <v>0</v>
      </c>
      <c r="F28" s="12" t="s">
        <v>50</v>
      </c>
      <c r="G28" s="13"/>
      <c r="H28" s="13"/>
      <c r="I28" s="13">
        <f t="shared" si="1"/>
        <v>0</v>
      </c>
    </row>
    <row r="29" spans="1:9" ht="14.25">
      <c r="A29" s="1"/>
      <c r="B29" s="12" t="s">
        <v>51</v>
      </c>
      <c r="C29" s="13"/>
      <c r="D29" s="13"/>
      <c r="E29" s="13">
        <f t="shared" si="0"/>
        <v>0</v>
      </c>
      <c r="F29" s="12" t="s">
        <v>52</v>
      </c>
      <c r="G29" s="13"/>
      <c r="H29" s="13"/>
      <c r="I29" s="13">
        <f t="shared" si="1"/>
        <v>0</v>
      </c>
    </row>
    <row r="30" spans="1:9" ht="14.25">
      <c r="A30" s="1"/>
      <c r="B30" s="12" t="s">
        <v>53</v>
      </c>
      <c r="C30" s="13"/>
      <c r="D30" s="13"/>
      <c r="E30" s="13">
        <f t="shared" si="0"/>
        <v>0</v>
      </c>
      <c r="F30" s="12" t="s">
        <v>54</v>
      </c>
      <c r="G30" s="13"/>
      <c r="H30" s="13"/>
      <c r="I30" s="13">
        <f t="shared" si="1"/>
        <v>0</v>
      </c>
    </row>
    <row r="31" spans="1:9" ht="14.25">
      <c r="A31" s="1"/>
      <c r="B31" s="12" t="s">
        <v>55</v>
      </c>
      <c r="C31" s="13"/>
      <c r="D31" s="13"/>
      <c r="E31" s="13">
        <f t="shared" si="0"/>
        <v>0</v>
      </c>
      <c r="F31" s="12" t="s">
        <v>56</v>
      </c>
      <c r="G31" s="13">
        <v>1210100</v>
      </c>
      <c r="H31" s="13">
        <v>1409500</v>
      </c>
      <c r="I31" s="13">
        <f t="shared" si="1"/>
        <v>-199400</v>
      </c>
    </row>
    <row r="32" spans="1:9" ht="14.25">
      <c r="A32" s="1"/>
      <c r="B32" s="12" t="s">
        <v>57</v>
      </c>
      <c r="C32" s="13"/>
      <c r="D32" s="13"/>
      <c r="E32" s="13">
        <f t="shared" si="0"/>
        <v>0</v>
      </c>
      <c r="F32" s="12" t="s">
        <v>58</v>
      </c>
      <c r="G32" s="13"/>
      <c r="H32" s="13"/>
      <c r="I32" s="13">
        <f t="shared" si="1"/>
        <v>0</v>
      </c>
    </row>
    <row r="33" spans="1:9" ht="14.25">
      <c r="A33" s="1"/>
      <c r="B33" s="12" t="s">
        <v>59</v>
      </c>
      <c r="C33" s="13"/>
      <c r="D33" s="13"/>
      <c r="E33" s="13">
        <f t="shared" si="0"/>
        <v>0</v>
      </c>
      <c r="F33" s="12" t="s">
        <v>60</v>
      </c>
      <c r="G33" s="13"/>
      <c r="H33" s="13"/>
      <c r="I33" s="13">
        <f t="shared" si="1"/>
        <v>0</v>
      </c>
    </row>
    <row r="34" spans="1:9" ht="14.25">
      <c r="A34" s="1"/>
      <c r="B34" s="12" t="s">
        <v>61</v>
      </c>
      <c r="C34" s="13"/>
      <c r="D34" s="13"/>
      <c r="E34" s="13">
        <f t="shared" si="0"/>
        <v>0</v>
      </c>
      <c r="F34" s="12" t="s">
        <v>62</v>
      </c>
      <c r="G34" s="13">
        <v>108439</v>
      </c>
      <c r="H34" s="13">
        <v>68664</v>
      </c>
      <c r="I34" s="13">
        <f t="shared" si="1"/>
        <v>39775</v>
      </c>
    </row>
    <row r="35" spans="1:9" ht="14.25">
      <c r="A35" s="1"/>
      <c r="B35" s="12" t="s">
        <v>63</v>
      </c>
      <c r="C35" s="13"/>
      <c r="D35" s="13">
        <v>25000</v>
      </c>
      <c r="E35" s="13">
        <f t="shared" si="0"/>
        <v>-25000</v>
      </c>
      <c r="F35" s="12"/>
      <c r="G35" s="13"/>
      <c r="H35" s="13"/>
      <c r="I35" s="13"/>
    </row>
    <row r="36" spans="1:9" ht="14.25">
      <c r="A36" s="1"/>
      <c r="B36" s="12" t="s">
        <v>64</v>
      </c>
      <c r="C36" s="13"/>
      <c r="D36" s="13"/>
      <c r="E36" s="13">
        <f t="shared" si="0"/>
        <v>0</v>
      </c>
      <c r="F36" s="12"/>
      <c r="G36" s="13"/>
      <c r="H36" s="13"/>
      <c r="I36" s="13"/>
    </row>
    <row r="37" spans="1:9" s="35" customFormat="1" ht="14.25">
      <c r="A37" s="1"/>
      <c r="B37" s="12" t="s">
        <v>191</v>
      </c>
      <c r="C37" s="13"/>
      <c r="D37" s="13"/>
      <c r="E37" s="13">
        <f t="shared" si="0"/>
        <v>0</v>
      </c>
      <c r="F37" s="12"/>
      <c r="G37" s="13"/>
      <c r="H37" s="13"/>
      <c r="I37" s="13"/>
    </row>
    <row r="38" spans="1:9" ht="14.25">
      <c r="A38" s="1"/>
      <c r="B38" s="12" t="s">
        <v>192</v>
      </c>
      <c r="C38" s="13">
        <v>1122702</v>
      </c>
      <c r="D38" s="13"/>
      <c r="E38" s="13">
        <f t="shared" si="0"/>
        <v>1122702</v>
      </c>
      <c r="F38" s="12"/>
      <c r="G38" s="13"/>
      <c r="H38" s="13"/>
      <c r="I38" s="13"/>
    </row>
    <row r="39" spans="1:9" ht="14.25">
      <c r="A39" s="1"/>
      <c r="B39" s="8" t="s">
        <v>65</v>
      </c>
      <c r="C39" s="9">
        <f>+C40 +C45</f>
        <v>15540770</v>
      </c>
      <c r="D39" s="9">
        <f>+D40 +D45</f>
        <v>16852929</v>
      </c>
      <c r="E39" s="9">
        <f t="shared" si="0"/>
        <v>-1312159</v>
      </c>
      <c r="F39" s="8" t="s">
        <v>66</v>
      </c>
      <c r="G39" s="9">
        <f>+G40+G44+G45+G46+G47+G48+G49+G50+G51+G52</f>
        <v>0</v>
      </c>
      <c r="H39" s="9">
        <f>+H40+H44+H45+H46+H47+H48+H49+H50+H51+H52</f>
        <v>0</v>
      </c>
      <c r="I39" s="9">
        <f t="shared" ref="I39:I53" si="2">G39-H39</f>
        <v>0</v>
      </c>
    </row>
    <row r="40" spans="1:9" ht="14.25">
      <c r="A40" s="1"/>
      <c r="B40" s="8" t="s">
        <v>67</v>
      </c>
      <c r="C40" s="9">
        <f>+C41+C42+C43+C44</f>
        <v>0</v>
      </c>
      <c r="D40" s="9">
        <f>+D41+D42+D43+D44</f>
        <v>0</v>
      </c>
      <c r="E40" s="9">
        <f t="shared" si="0"/>
        <v>0</v>
      </c>
      <c r="F40" s="10" t="s">
        <v>68</v>
      </c>
      <c r="G40" s="11">
        <f>+G41+G42+G43</f>
        <v>0</v>
      </c>
      <c r="H40" s="11">
        <f>+H41+H42+H43</f>
        <v>0</v>
      </c>
      <c r="I40" s="11">
        <f t="shared" si="2"/>
        <v>0</v>
      </c>
    </row>
    <row r="41" spans="1:9" ht="14.25">
      <c r="A41" s="1"/>
      <c r="B41" s="10" t="s">
        <v>69</v>
      </c>
      <c r="C41" s="11"/>
      <c r="D41" s="11"/>
      <c r="E41" s="11">
        <f t="shared" si="0"/>
        <v>0</v>
      </c>
      <c r="F41" s="12" t="s">
        <v>70</v>
      </c>
      <c r="G41" s="13"/>
      <c r="H41" s="13"/>
      <c r="I41" s="13">
        <f t="shared" si="2"/>
        <v>0</v>
      </c>
    </row>
    <row r="42" spans="1:9" ht="14.25">
      <c r="A42" s="1"/>
      <c r="B42" s="12" t="s">
        <v>71</v>
      </c>
      <c r="C42" s="13"/>
      <c r="D42" s="13"/>
      <c r="E42" s="13">
        <f t="shared" si="0"/>
        <v>0</v>
      </c>
      <c r="F42" s="12" t="s">
        <v>72</v>
      </c>
      <c r="G42" s="13"/>
      <c r="H42" s="13"/>
      <c r="I42" s="13">
        <f t="shared" si="2"/>
        <v>0</v>
      </c>
    </row>
    <row r="43" spans="1:9" ht="14.25">
      <c r="A43" s="1"/>
      <c r="B43" s="12" t="s">
        <v>73</v>
      </c>
      <c r="C43" s="13"/>
      <c r="D43" s="13"/>
      <c r="E43" s="13">
        <f t="shared" si="0"/>
        <v>0</v>
      </c>
      <c r="F43" s="12" t="s">
        <v>74</v>
      </c>
      <c r="G43" s="13"/>
      <c r="H43" s="13"/>
      <c r="I43" s="13">
        <f t="shared" si="2"/>
        <v>0</v>
      </c>
    </row>
    <row r="44" spans="1:9" ht="14.25">
      <c r="A44" s="1"/>
      <c r="B44" s="14" t="s">
        <v>75</v>
      </c>
      <c r="C44" s="15"/>
      <c r="D44" s="15"/>
      <c r="E44" s="15">
        <f t="shared" si="0"/>
        <v>0</v>
      </c>
      <c r="F44" s="12" t="s">
        <v>76</v>
      </c>
      <c r="G44" s="13"/>
      <c r="H44" s="13"/>
      <c r="I44" s="13">
        <f t="shared" si="2"/>
        <v>0</v>
      </c>
    </row>
    <row r="45" spans="1:9" ht="14.25">
      <c r="A45" s="1"/>
      <c r="B45" s="8" t="s">
        <v>77</v>
      </c>
      <c r="C45" s="9">
        <f>+C46+C47+C48+C49+C50+C51+C52+C53+C54+C55+C56+C57+C59+C60+C61+C62+C63+C64+C67+C68+C69+C82+C83</f>
        <v>15540770</v>
      </c>
      <c r="D45" s="9">
        <f>+D46+D47+D48+D49+D50+D51+D52+D53+D54+D55+D56+D57+D59+D60+D61+D62+D63+D64+D67+D68+D69+D82+D83</f>
        <v>16852929</v>
      </c>
      <c r="E45" s="9">
        <f t="shared" si="0"/>
        <v>-1312159</v>
      </c>
      <c r="F45" s="12" t="s">
        <v>78</v>
      </c>
      <c r="G45" s="13"/>
      <c r="H45" s="13"/>
      <c r="I45" s="13">
        <f t="shared" si="2"/>
        <v>0</v>
      </c>
    </row>
    <row r="46" spans="1:9" ht="14.25">
      <c r="A46" s="1"/>
      <c r="B46" s="10" t="s">
        <v>69</v>
      </c>
      <c r="C46" s="11"/>
      <c r="D46" s="11"/>
      <c r="E46" s="11">
        <f t="shared" si="0"/>
        <v>0</v>
      </c>
      <c r="F46" s="12" t="s">
        <v>79</v>
      </c>
      <c r="G46" s="13"/>
      <c r="H46" s="13"/>
      <c r="I46" s="13">
        <f t="shared" si="2"/>
        <v>0</v>
      </c>
    </row>
    <row r="47" spans="1:9" ht="14.25">
      <c r="A47" s="1"/>
      <c r="B47" s="12" t="s">
        <v>71</v>
      </c>
      <c r="C47" s="13">
        <v>6528935</v>
      </c>
      <c r="D47" s="13">
        <v>6775592</v>
      </c>
      <c r="E47" s="13">
        <f t="shared" si="0"/>
        <v>-246657</v>
      </c>
      <c r="F47" s="12" t="s">
        <v>80</v>
      </c>
      <c r="G47" s="13"/>
      <c r="H47" s="13"/>
      <c r="I47" s="13">
        <f t="shared" si="2"/>
        <v>0</v>
      </c>
    </row>
    <row r="48" spans="1:9" ht="14.25">
      <c r="A48" s="1"/>
      <c r="B48" s="12" t="s">
        <v>81</v>
      </c>
      <c r="C48" s="13">
        <v>108352</v>
      </c>
      <c r="D48" s="13">
        <v>118121</v>
      </c>
      <c r="E48" s="13">
        <f t="shared" si="0"/>
        <v>-9769</v>
      </c>
      <c r="F48" s="12" t="s">
        <v>82</v>
      </c>
      <c r="G48" s="13"/>
      <c r="H48" s="13"/>
      <c r="I48" s="13">
        <f t="shared" si="2"/>
        <v>0</v>
      </c>
    </row>
    <row r="49" spans="1:9" ht="14.25">
      <c r="A49" s="1"/>
      <c r="B49" s="12" t="s">
        <v>83</v>
      </c>
      <c r="C49" s="13"/>
      <c r="D49" s="13"/>
      <c r="E49" s="13">
        <f t="shared" si="0"/>
        <v>0</v>
      </c>
      <c r="F49" s="12" t="s">
        <v>84</v>
      </c>
      <c r="G49" s="13"/>
      <c r="H49" s="13"/>
      <c r="I49" s="13">
        <f t="shared" si="2"/>
        <v>0</v>
      </c>
    </row>
    <row r="50" spans="1:9" ht="14.25">
      <c r="A50" s="1"/>
      <c r="B50" s="12" t="s">
        <v>85</v>
      </c>
      <c r="C50" s="13">
        <v>2</v>
      </c>
      <c r="D50" s="13">
        <v>2</v>
      </c>
      <c r="E50" s="13">
        <f t="shared" si="0"/>
        <v>0</v>
      </c>
      <c r="F50" s="12" t="s">
        <v>86</v>
      </c>
      <c r="G50" s="13"/>
      <c r="H50" s="13"/>
      <c r="I50" s="13">
        <f t="shared" si="2"/>
        <v>0</v>
      </c>
    </row>
    <row r="51" spans="1:9" ht="14.25">
      <c r="A51" s="1"/>
      <c r="B51" s="12" t="s">
        <v>87</v>
      </c>
      <c r="C51" s="13">
        <v>1962881</v>
      </c>
      <c r="D51" s="13">
        <v>2302614</v>
      </c>
      <c r="E51" s="13">
        <f t="shared" si="0"/>
        <v>-339733</v>
      </c>
      <c r="F51" s="12" t="s">
        <v>88</v>
      </c>
      <c r="G51" s="13"/>
      <c r="H51" s="13"/>
      <c r="I51" s="13">
        <f t="shared" si="2"/>
        <v>0</v>
      </c>
    </row>
    <row r="52" spans="1:9" ht="14.25">
      <c r="A52" s="1"/>
      <c r="B52" s="12" t="s">
        <v>89</v>
      </c>
      <c r="C52" s="13"/>
      <c r="D52" s="13"/>
      <c r="E52" s="13">
        <f t="shared" si="0"/>
        <v>0</v>
      </c>
      <c r="F52" s="12" t="s">
        <v>90</v>
      </c>
      <c r="G52" s="13"/>
      <c r="H52" s="13"/>
      <c r="I52" s="13">
        <f t="shared" si="2"/>
        <v>0</v>
      </c>
    </row>
    <row r="53" spans="1:9" ht="14.25">
      <c r="A53" s="1"/>
      <c r="B53" s="12" t="s">
        <v>91</v>
      </c>
      <c r="C53" s="13"/>
      <c r="D53" s="13"/>
      <c r="E53" s="13">
        <f t="shared" si="0"/>
        <v>0</v>
      </c>
      <c r="F53" s="8" t="s">
        <v>92</v>
      </c>
      <c r="G53" s="9">
        <f>+G7 +G39</f>
        <v>1318539</v>
      </c>
      <c r="H53" s="9">
        <f>+H7 +H39</f>
        <v>1478164</v>
      </c>
      <c r="I53" s="9">
        <f t="shared" si="2"/>
        <v>-159625</v>
      </c>
    </row>
    <row r="54" spans="1:9" ht="14.25">
      <c r="A54" s="1"/>
      <c r="B54" s="12" t="s">
        <v>93</v>
      </c>
      <c r="C54" s="13"/>
      <c r="D54" s="13"/>
      <c r="E54" s="13">
        <f t="shared" si="0"/>
        <v>0</v>
      </c>
      <c r="F54" s="41" t="s">
        <v>94</v>
      </c>
      <c r="G54" s="42"/>
      <c r="H54" s="42"/>
      <c r="I54" s="43"/>
    </row>
    <row r="55" spans="1:9" ht="14.25">
      <c r="A55" s="1"/>
      <c r="B55" s="12" t="s">
        <v>95</v>
      </c>
      <c r="C55" s="13"/>
      <c r="D55" s="13"/>
      <c r="E55" s="13">
        <f t="shared" si="0"/>
        <v>0</v>
      </c>
      <c r="F55" s="10" t="s">
        <v>96</v>
      </c>
      <c r="G55" s="11">
        <f>+G56+G57+G58</f>
        <v>8422645</v>
      </c>
      <c r="H55" s="11">
        <f>+H56+H57+H58</f>
        <v>8422645</v>
      </c>
      <c r="I55" s="11">
        <f t="shared" ref="I55:I65" si="3">G55-H55</f>
        <v>0</v>
      </c>
    </row>
    <row r="56" spans="1:9" ht="14.25">
      <c r="A56" s="1"/>
      <c r="B56" s="12" t="s">
        <v>97</v>
      </c>
      <c r="C56" s="13"/>
      <c r="D56" s="13"/>
      <c r="E56" s="13">
        <f t="shared" si="0"/>
        <v>0</v>
      </c>
      <c r="F56" s="12" t="s">
        <v>98</v>
      </c>
      <c r="G56" s="13">
        <v>7031675</v>
      </c>
      <c r="H56" s="13">
        <v>7031675</v>
      </c>
      <c r="I56" s="13">
        <f t="shared" si="3"/>
        <v>0</v>
      </c>
    </row>
    <row r="57" spans="1:9" ht="14.25">
      <c r="A57" s="1"/>
      <c r="B57" s="12" t="s">
        <v>75</v>
      </c>
      <c r="C57" s="13">
        <f>+C58</f>
        <v>0</v>
      </c>
      <c r="D57" s="13">
        <f>+D58</f>
        <v>0</v>
      </c>
      <c r="E57" s="13">
        <f t="shared" si="0"/>
        <v>0</v>
      </c>
      <c r="F57" s="12" t="s">
        <v>99</v>
      </c>
      <c r="G57" s="13"/>
      <c r="H57" s="13"/>
      <c r="I57" s="13">
        <f t="shared" si="3"/>
        <v>0</v>
      </c>
    </row>
    <row r="58" spans="1:9" ht="14.25">
      <c r="A58" s="1"/>
      <c r="B58" s="12" t="s">
        <v>100</v>
      </c>
      <c r="C58" s="13"/>
      <c r="D58" s="13"/>
      <c r="E58" s="13">
        <f t="shared" si="0"/>
        <v>0</v>
      </c>
      <c r="F58" s="12" t="s">
        <v>101</v>
      </c>
      <c r="G58" s="13">
        <v>1390970</v>
      </c>
      <c r="H58" s="13">
        <v>1390970</v>
      </c>
      <c r="I58" s="13">
        <f t="shared" si="3"/>
        <v>0</v>
      </c>
    </row>
    <row r="59" spans="1:9" ht="14.25">
      <c r="A59" s="1"/>
      <c r="B59" s="12" t="s">
        <v>102</v>
      </c>
      <c r="C59" s="13"/>
      <c r="D59" s="13"/>
      <c r="E59" s="13">
        <f t="shared" si="0"/>
        <v>0</v>
      </c>
      <c r="F59" s="12" t="s">
        <v>103</v>
      </c>
      <c r="G59" s="13">
        <v>355899</v>
      </c>
      <c r="H59" s="13">
        <v>451809</v>
      </c>
      <c r="I59" s="13">
        <f t="shared" si="3"/>
        <v>-95910</v>
      </c>
    </row>
    <row r="60" spans="1:9" ht="14.25">
      <c r="A60" s="1"/>
      <c r="B60" s="12" t="s">
        <v>104</v>
      </c>
      <c r="C60" s="13"/>
      <c r="D60" s="13"/>
      <c r="E60" s="13">
        <f t="shared" si="0"/>
        <v>0</v>
      </c>
      <c r="F60" s="12" t="s">
        <v>105</v>
      </c>
      <c r="G60" s="13">
        <f>+G61+G62+G63</f>
        <v>3814600</v>
      </c>
      <c r="H60" s="13">
        <f>+H61+H62+H63</f>
        <v>3864600</v>
      </c>
      <c r="I60" s="13">
        <f t="shared" si="3"/>
        <v>-50000</v>
      </c>
    </row>
    <row r="61" spans="1:9" ht="14.25">
      <c r="A61" s="1"/>
      <c r="B61" s="12" t="s">
        <v>106</v>
      </c>
      <c r="C61" s="13"/>
      <c r="D61" s="13"/>
      <c r="E61" s="13">
        <f t="shared" si="0"/>
        <v>0</v>
      </c>
      <c r="F61" s="12" t="s">
        <v>107</v>
      </c>
      <c r="G61" s="13">
        <v>3814600</v>
      </c>
      <c r="H61" s="13">
        <v>3864600</v>
      </c>
      <c r="I61" s="13">
        <f t="shared" si="3"/>
        <v>-50000</v>
      </c>
    </row>
    <row r="62" spans="1:9" ht="14.25">
      <c r="A62" s="1"/>
      <c r="B62" s="12" t="s">
        <v>108</v>
      </c>
      <c r="C62" s="13"/>
      <c r="D62" s="13"/>
      <c r="E62" s="13">
        <f t="shared" si="0"/>
        <v>0</v>
      </c>
      <c r="F62" s="12" t="s">
        <v>109</v>
      </c>
      <c r="G62" s="13"/>
      <c r="H62" s="13"/>
      <c r="I62" s="13">
        <f t="shared" si="3"/>
        <v>0</v>
      </c>
    </row>
    <row r="63" spans="1:9" ht="14.25">
      <c r="A63" s="1"/>
      <c r="B63" s="12" t="s">
        <v>110</v>
      </c>
      <c r="C63" s="13"/>
      <c r="D63" s="13"/>
      <c r="E63" s="13">
        <f t="shared" si="0"/>
        <v>0</v>
      </c>
      <c r="F63" s="12" t="s">
        <v>111</v>
      </c>
      <c r="G63" s="13"/>
      <c r="H63" s="13"/>
      <c r="I63" s="13">
        <f t="shared" si="3"/>
        <v>0</v>
      </c>
    </row>
    <row r="64" spans="1:9" ht="14.25">
      <c r="A64" s="1"/>
      <c r="B64" s="12" t="s">
        <v>112</v>
      </c>
      <c r="C64" s="13">
        <f>+C65+C66</f>
        <v>3060000</v>
      </c>
      <c r="D64" s="13">
        <f>+D65+D66</f>
        <v>3660000</v>
      </c>
      <c r="E64" s="13">
        <f t="shared" si="0"/>
        <v>-600000</v>
      </c>
      <c r="F64" s="12" t="s">
        <v>113</v>
      </c>
      <c r="G64" s="13">
        <v>10263602</v>
      </c>
      <c r="H64" s="13">
        <v>11428005</v>
      </c>
      <c r="I64" s="13">
        <f t="shared" si="3"/>
        <v>-1164403</v>
      </c>
    </row>
    <row r="65" spans="1:9" ht="14.25">
      <c r="A65" s="1"/>
      <c r="B65" s="12" t="s">
        <v>114</v>
      </c>
      <c r="C65" s="13">
        <v>2360000</v>
      </c>
      <c r="D65" s="13">
        <v>2360000</v>
      </c>
      <c r="E65" s="13">
        <f t="shared" si="0"/>
        <v>0</v>
      </c>
      <c r="F65" s="12" t="s">
        <v>115</v>
      </c>
      <c r="G65" s="13">
        <v>-1214403</v>
      </c>
      <c r="H65" s="13">
        <v>-4213057</v>
      </c>
      <c r="I65" s="13">
        <f t="shared" si="3"/>
        <v>2998654</v>
      </c>
    </row>
    <row r="66" spans="1:9" ht="14.25">
      <c r="A66" s="1"/>
      <c r="B66" s="12" t="s">
        <v>116</v>
      </c>
      <c r="C66" s="13">
        <v>700000</v>
      </c>
      <c r="D66" s="13">
        <v>1300000</v>
      </c>
      <c r="E66" s="13">
        <f t="shared" si="0"/>
        <v>-600000</v>
      </c>
      <c r="F66" s="12"/>
      <c r="G66" s="13"/>
      <c r="H66" s="13"/>
      <c r="I66" s="13"/>
    </row>
    <row r="67" spans="1:9" ht="14.25">
      <c r="A67" s="1"/>
      <c r="B67" s="12" t="s">
        <v>117</v>
      </c>
      <c r="C67" s="13">
        <v>66000</v>
      </c>
      <c r="D67" s="13">
        <v>132000</v>
      </c>
      <c r="E67" s="13">
        <f t="shared" si="0"/>
        <v>-66000</v>
      </c>
      <c r="F67" s="12"/>
      <c r="G67" s="13"/>
      <c r="H67" s="13"/>
      <c r="I67" s="13"/>
    </row>
    <row r="68" spans="1:9" ht="14.25">
      <c r="A68" s="1"/>
      <c r="B68" s="12" t="s">
        <v>118</v>
      </c>
      <c r="C68" s="13"/>
      <c r="D68" s="13"/>
      <c r="E68" s="13">
        <f t="shared" si="0"/>
        <v>0</v>
      </c>
      <c r="F68" s="12"/>
      <c r="G68" s="13"/>
      <c r="H68" s="13"/>
      <c r="I68" s="13"/>
    </row>
    <row r="69" spans="1:9" ht="14.25">
      <c r="A69" s="1"/>
      <c r="B69" s="12" t="s">
        <v>119</v>
      </c>
      <c r="C69" s="13">
        <f>+C70+C71+C72+C73+C74+C75+C76+C77+C78+C79+C80+C81</f>
        <v>3814600</v>
      </c>
      <c r="D69" s="13">
        <f>+D70+D71+D72+D73+D74+D75+D76+D77+D78+D79+D80+D81</f>
        <v>3864600</v>
      </c>
      <c r="E69" s="13">
        <f t="shared" si="0"/>
        <v>-50000</v>
      </c>
      <c r="F69" s="12"/>
      <c r="G69" s="13"/>
      <c r="H69" s="13"/>
      <c r="I69" s="13"/>
    </row>
    <row r="70" spans="1:9" ht="14.25">
      <c r="A70" s="1"/>
      <c r="B70" s="12" t="s">
        <v>120</v>
      </c>
      <c r="C70" s="13"/>
      <c r="D70" s="13"/>
      <c r="E70" s="13">
        <f t="shared" si="0"/>
        <v>0</v>
      </c>
      <c r="F70" s="12"/>
      <c r="G70" s="13"/>
      <c r="H70" s="13"/>
      <c r="I70" s="13"/>
    </row>
    <row r="71" spans="1:9" ht="14.25">
      <c r="A71" s="1"/>
      <c r="B71" s="12" t="s">
        <v>121</v>
      </c>
      <c r="C71" s="13"/>
      <c r="D71" s="13"/>
      <c r="E71" s="13">
        <f t="shared" si="0"/>
        <v>0</v>
      </c>
      <c r="F71" s="12"/>
      <c r="G71" s="13"/>
      <c r="H71" s="13"/>
      <c r="I71" s="13"/>
    </row>
    <row r="72" spans="1:9" ht="14.25">
      <c r="A72" s="1"/>
      <c r="B72" s="12" t="s">
        <v>122</v>
      </c>
      <c r="C72" s="13"/>
      <c r="D72" s="13"/>
      <c r="E72" s="13">
        <f t="shared" si="0"/>
        <v>0</v>
      </c>
      <c r="F72" s="12"/>
      <c r="G72" s="13"/>
      <c r="H72" s="13"/>
      <c r="I72" s="13"/>
    </row>
    <row r="73" spans="1:9" ht="14.25">
      <c r="A73" s="1"/>
      <c r="B73" s="12" t="s">
        <v>123</v>
      </c>
      <c r="C73" s="13"/>
      <c r="D73" s="13"/>
      <c r="E73" s="13">
        <f t="shared" ref="E73:E89" si="4">C73-D73</f>
        <v>0</v>
      </c>
      <c r="F73" s="12"/>
      <c r="G73" s="13"/>
      <c r="H73" s="13"/>
      <c r="I73" s="13"/>
    </row>
    <row r="74" spans="1:9" ht="14.25">
      <c r="A74" s="1"/>
      <c r="B74" s="12" t="s">
        <v>124</v>
      </c>
      <c r="C74" s="13">
        <v>3814600</v>
      </c>
      <c r="D74" s="13">
        <v>3864600</v>
      </c>
      <c r="E74" s="13">
        <f t="shared" si="4"/>
        <v>-50000</v>
      </c>
      <c r="F74" s="12"/>
      <c r="G74" s="13"/>
      <c r="H74" s="13"/>
      <c r="I74" s="13"/>
    </row>
    <row r="75" spans="1:9" ht="14.25">
      <c r="A75" s="1"/>
      <c r="B75" s="12" t="s">
        <v>125</v>
      </c>
      <c r="C75" s="13"/>
      <c r="D75" s="13"/>
      <c r="E75" s="13">
        <f t="shared" si="4"/>
        <v>0</v>
      </c>
      <c r="F75" s="12"/>
      <c r="G75" s="13"/>
      <c r="H75" s="13"/>
      <c r="I75" s="13"/>
    </row>
    <row r="76" spans="1:9" ht="14.25">
      <c r="A76" s="1"/>
      <c r="B76" s="12" t="s">
        <v>126</v>
      </c>
      <c r="C76" s="13"/>
      <c r="D76" s="13"/>
      <c r="E76" s="13">
        <f t="shared" si="4"/>
        <v>0</v>
      </c>
      <c r="F76" s="12"/>
      <c r="G76" s="13"/>
      <c r="H76" s="13"/>
      <c r="I76" s="13"/>
    </row>
    <row r="77" spans="1:9" ht="14.25">
      <c r="A77" s="1"/>
      <c r="B77" s="12" t="s">
        <v>127</v>
      </c>
      <c r="C77" s="13"/>
      <c r="D77" s="13"/>
      <c r="E77" s="13">
        <f t="shared" si="4"/>
        <v>0</v>
      </c>
      <c r="F77" s="12"/>
      <c r="G77" s="13"/>
      <c r="H77" s="13"/>
      <c r="I77" s="13"/>
    </row>
    <row r="78" spans="1:9" ht="14.25">
      <c r="A78" s="1"/>
      <c r="B78" s="12" t="s">
        <v>128</v>
      </c>
      <c r="C78" s="13"/>
      <c r="D78" s="13"/>
      <c r="E78" s="13">
        <f t="shared" si="4"/>
        <v>0</v>
      </c>
      <c r="F78" s="12"/>
      <c r="G78" s="13"/>
      <c r="H78" s="13"/>
      <c r="I78" s="13"/>
    </row>
    <row r="79" spans="1:9" ht="14.25">
      <c r="A79" s="1"/>
      <c r="B79" s="12" t="s">
        <v>129</v>
      </c>
      <c r="C79" s="13"/>
      <c r="D79" s="13"/>
      <c r="E79" s="13">
        <f t="shared" si="4"/>
        <v>0</v>
      </c>
      <c r="F79" s="12"/>
      <c r="G79" s="13"/>
      <c r="H79" s="13"/>
      <c r="I79" s="13"/>
    </row>
    <row r="80" spans="1:9" ht="14.25">
      <c r="A80" s="1"/>
      <c r="B80" s="12" t="s">
        <v>130</v>
      </c>
      <c r="C80" s="13"/>
      <c r="D80" s="13"/>
      <c r="E80" s="13">
        <f t="shared" si="4"/>
        <v>0</v>
      </c>
      <c r="F80" s="12"/>
      <c r="G80" s="13"/>
      <c r="H80" s="13"/>
      <c r="I80" s="13"/>
    </row>
    <row r="81" spans="1:9" ht="14.25">
      <c r="A81" s="1"/>
      <c r="B81" s="12" t="s">
        <v>131</v>
      </c>
      <c r="C81" s="13"/>
      <c r="D81" s="13"/>
      <c r="E81" s="13">
        <f t="shared" si="4"/>
        <v>0</v>
      </c>
      <c r="F81" s="12"/>
      <c r="G81" s="13"/>
      <c r="H81" s="13"/>
      <c r="I81" s="13"/>
    </row>
    <row r="82" spans="1:9" ht="14.25">
      <c r="A82" s="1"/>
      <c r="B82" s="12" t="s">
        <v>132</v>
      </c>
      <c r="C82" s="13"/>
      <c r="D82" s="13"/>
      <c r="E82" s="13">
        <f t="shared" si="4"/>
        <v>0</v>
      </c>
      <c r="F82" s="12"/>
      <c r="G82" s="13"/>
      <c r="H82" s="13"/>
      <c r="I82" s="13"/>
    </row>
    <row r="83" spans="1:9" ht="14.25">
      <c r="A83" s="1"/>
      <c r="B83" s="12" t="s">
        <v>133</v>
      </c>
      <c r="C83" s="13">
        <f>+C84+C85+C86+C87+C88</f>
        <v>0</v>
      </c>
      <c r="D83" s="13">
        <f>+D84+D85+D86+D87+D88</f>
        <v>0</v>
      </c>
      <c r="E83" s="13">
        <f t="shared" si="4"/>
        <v>0</v>
      </c>
      <c r="F83" s="12"/>
      <c r="G83" s="13"/>
      <c r="H83" s="13"/>
      <c r="I83" s="13"/>
    </row>
    <row r="84" spans="1:9" ht="14.25">
      <c r="A84" s="1"/>
      <c r="B84" s="12" t="s">
        <v>134</v>
      </c>
      <c r="C84" s="13"/>
      <c r="D84" s="13"/>
      <c r="E84" s="13">
        <f t="shared" si="4"/>
        <v>0</v>
      </c>
      <c r="F84" s="12"/>
      <c r="G84" s="13"/>
      <c r="H84" s="13"/>
      <c r="I84" s="13"/>
    </row>
    <row r="85" spans="1:9" ht="14.25">
      <c r="A85" s="1"/>
      <c r="B85" s="12" t="s">
        <v>135</v>
      </c>
      <c r="C85" s="13"/>
      <c r="D85" s="13"/>
      <c r="E85" s="13">
        <f t="shared" si="4"/>
        <v>0</v>
      </c>
      <c r="F85" s="12"/>
      <c r="G85" s="13"/>
      <c r="H85" s="13"/>
      <c r="I85" s="13"/>
    </row>
    <row r="86" spans="1:9" ht="14.25">
      <c r="A86" s="1"/>
      <c r="B86" s="12" t="s">
        <v>136</v>
      </c>
      <c r="C86" s="13"/>
      <c r="D86" s="13"/>
      <c r="E86" s="13">
        <f t="shared" si="4"/>
        <v>0</v>
      </c>
      <c r="F86" s="12"/>
      <c r="G86" s="13"/>
      <c r="H86" s="13"/>
      <c r="I86" s="13"/>
    </row>
    <row r="87" spans="1:9" ht="14.25">
      <c r="A87" s="1"/>
      <c r="B87" s="12" t="s">
        <v>137</v>
      </c>
      <c r="C87" s="13"/>
      <c r="D87" s="13"/>
      <c r="E87" s="13">
        <f t="shared" si="4"/>
        <v>0</v>
      </c>
      <c r="F87" s="14"/>
      <c r="G87" s="15"/>
      <c r="H87" s="15"/>
      <c r="I87" s="15"/>
    </row>
    <row r="88" spans="1:9" ht="14.25">
      <c r="A88" s="1"/>
      <c r="B88" s="12" t="s">
        <v>138</v>
      </c>
      <c r="C88" s="13"/>
      <c r="D88" s="13"/>
      <c r="E88" s="13">
        <f t="shared" si="4"/>
        <v>0</v>
      </c>
      <c r="F88" s="8" t="s">
        <v>139</v>
      </c>
      <c r="G88" s="9">
        <f>+G55 +G59 +G60 +G64</f>
        <v>22856746</v>
      </c>
      <c r="H88" s="9">
        <f>+H55 +H59 +H60 +H64</f>
        <v>24167059</v>
      </c>
      <c r="I88" s="9">
        <f t="shared" ref="I88:I89" si="5">G88-H88</f>
        <v>-1310313</v>
      </c>
    </row>
    <row r="89" spans="1:9" ht="14.25">
      <c r="A89" s="1"/>
      <c r="B89" s="8" t="s">
        <v>140</v>
      </c>
      <c r="C89" s="9">
        <f>+C7 +C39</f>
        <v>24175285</v>
      </c>
      <c r="D89" s="9">
        <f>+D7 +D39</f>
        <v>25645223</v>
      </c>
      <c r="E89" s="9">
        <f t="shared" si="4"/>
        <v>-1469938</v>
      </c>
      <c r="F89" s="16" t="s">
        <v>141</v>
      </c>
      <c r="G89" s="17">
        <f>+G53 +G88</f>
        <v>24175285</v>
      </c>
      <c r="H89" s="17">
        <f>+H53 +H88</f>
        <v>25645223</v>
      </c>
      <c r="I89" s="17">
        <f t="shared" si="5"/>
        <v>-1469938</v>
      </c>
    </row>
  </sheetData>
  <mergeCells count="5">
    <mergeCell ref="B2:I2"/>
    <mergeCell ref="B3:I3"/>
    <mergeCell ref="B5:E5"/>
    <mergeCell ref="F5:I5"/>
    <mergeCell ref="F54:I54"/>
  </mergeCells>
  <phoneticPr fontId="2"/>
  <pageMargins left="0.7" right="0.7" top="0.75" bottom="0.75" header="0.3" footer="0.3"/>
  <pageSetup paperSize="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9"/>
  <sheetViews>
    <sheetView showGridLines="0" workbookViewId="0">
      <selection activeCell="B1" sqref="B1"/>
    </sheetView>
  </sheetViews>
  <sheetFormatPr defaultRowHeight="13.5"/>
  <cols>
    <col min="1" max="1" width="1.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1:9" ht="21">
      <c r="A1" s="1"/>
      <c r="B1" s="44" t="s">
        <v>199</v>
      </c>
      <c r="C1" s="1"/>
      <c r="D1" s="1"/>
      <c r="E1" s="1"/>
      <c r="F1" s="1"/>
      <c r="G1" s="1"/>
      <c r="H1" s="2"/>
      <c r="I1" s="2" t="s">
        <v>0</v>
      </c>
    </row>
    <row r="2" spans="1:9" ht="21">
      <c r="A2" s="1"/>
      <c r="B2" s="36" t="s">
        <v>162</v>
      </c>
      <c r="C2" s="36"/>
      <c r="D2" s="36"/>
      <c r="E2" s="36"/>
      <c r="F2" s="36"/>
      <c r="G2" s="36"/>
      <c r="H2" s="36"/>
      <c r="I2" s="36"/>
    </row>
    <row r="3" spans="1:9" ht="21">
      <c r="A3" s="1"/>
      <c r="B3" s="37" t="s">
        <v>190</v>
      </c>
      <c r="C3" s="37"/>
      <c r="D3" s="37"/>
      <c r="E3" s="37"/>
      <c r="F3" s="37"/>
      <c r="G3" s="37"/>
      <c r="H3" s="37"/>
      <c r="I3" s="37"/>
    </row>
    <row r="4" spans="1:9" ht="15.75">
      <c r="A4" s="1"/>
      <c r="B4" s="4"/>
      <c r="C4" s="1"/>
      <c r="D4" s="1"/>
      <c r="E4" s="1"/>
      <c r="F4" s="1"/>
      <c r="G4" s="1"/>
      <c r="H4" s="1"/>
      <c r="I4" s="5" t="s">
        <v>159</v>
      </c>
    </row>
    <row r="5" spans="1:9" ht="14.25">
      <c r="A5" s="1"/>
      <c r="B5" s="38" t="s">
        <v>160</v>
      </c>
      <c r="C5" s="39"/>
      <c r="D5" s="39"/>
      <c r="E5" s="40"/>
      <c r="F5" s="38" t="s">
        <v>161</v>
      </c>
      <c r="G5" s="39"/>
      <c r="H5" s="39"/>
      <c r="I5" s="40"/>
    </row>
    <row r="6" spans="1:9" ht="14.25">
      <c r="A6" s="1"/>
      <c r="B6" s="6"/>
      <c r="C6" s="6" t="s">
        <v>5</v>
      </c>
      <c r="D6" s="6" t="s">
        <v>6</v>
      </c>
      <c r="E6" s="6" t="s">
        <v>7</v>
      </c>
      <c r="F6" s="7"/>
      <c r="G6" s="6" t="s">
        <v>5</v>
      </c>
      <c r="H6" s="6" t="s">
        <v>6</v>
      </c>
      <c r="I6" s="6" t="s">
        <v>7</v>
      </c>
    </row>
    <row r="7" spans="1:9" ht="14.25">
      <c r="A7" s="1"/>
      <c r="B7" s="8" t="s">
        <v>8</v>
      </c>
      <c r="C7" s="9">
        <f>+C8+C13+C14+C15+C16+C17+C18+C19+C20+C21+C22+C23+C24+C25+C26+C27+C28+C29+C30+C31+C32+C33+C34+C35+C36+C38</f>
        <v>8468773</v>
      </c>
      <c r="D7" s="9">
        <f>+D8+D13+D14+D15+D16+D17+D18+D19+D20+D21+D22+D23+D24+D25+D26+D27+D28+D29+D30+D31+D32+D33+D34+D35+D36+D38</f>
        <v>8484390</v>
      </c>
      <c r="E7" s="9">
        <f>C7-D7</f>
        <v>-15617</v>
      </c>
      <c r="F7" s="8" t="s">
        <v>9</v>
      </c>
      <c r="G7" s="9">
        <f>+G8+G9+G10+G11+G12+G13+G17+G18+G19+G20+G21+G22+G23+G24+G25+G26+G27+G28+G29+G30+G31+G32+G33+G34</f>
        <v>1689768</v>
      </c>
      <c r="H7" s="9">
        <f>+H8+H9+H10+H11+H12+H13+H17+H18+H19+H20+H21+H22+H23+H24+H25+H26+H27+H28+H29+H30+H31+H32+H33+H34</f>
        <v>1635041</v>
      </c>
      <c r="I7" s="9">
        <f>G7-H7</f>
        <v>54727</v>
      </c>
    </row>
    <row r="8" spans="1:9" ht="14.25">
      <c r="A8" s="1"/>
      <c r="B8" s="10" t="s">
        <v>10</v>
      </c>
      <c r="C8" s="11">
        <f>+C9+C10+C11+C12</f>
        <v>215948</v>
      </c>
      <c r="D8" s="11">
        <f>+D9+D10+D11+D12</f>
        <v>1955333</v>
      </c>
      <c r="E8" s="11">
        <f t="shared" ref="E8:E72" si="0">C8-D8</f>
        <v>-1739385</v>
      </c>
      <c r="F8" s="10" t="s">
        <v>11</v>
      </c>
      <c r="G8" s="11"/>
      <c r="H8" s="11"/>
      <c r="I8" s="11">
        <f t="shared" ref="I8:I34" si="1">G8-H8</f>
        <v>0</v>
      </c>
    </row>
    <row r="9" spans="1:9" ht="14.25">
      <c r="A9" s="1"/>
      <c r="B9" s="12" t="s">
        <v>12</v>
      </c>
      <c r="C9" s="13">
        <v>30000</v>
      </c>
      <c r="D9" s="13"/>
      <c r="E9" s="13">
        <f t="shared" si="0"/>
        <v>30000</v>
      </c>
      <c r="F9" s="12" t="s">
        <v>13</v>
      </c>
      <c r="G9" s="13"/>
      <c r="H9" s="13"/>
      <c r="I9" s="13">
        <f t="shared" si="1"/>
        <v>0</v>
      </c>
    </row>
    <row r="10" spans="1:9" ht="14.25">
      <c r="A10" s="1"/>
      <c r="B10" s="12" t="s">
        <v>14</v>
      </c>
      <c r="C10" s="13">
        <v>185948</v>
      </c>
      <c r="D10" s="13">
        <v>462725</v>
      </c>
      <c r="E10" s="13">
        <f t="shared" si="0"/>
        <v>-276777</v>
      </c>
      <c r="F10" s="12" t="s">
        <v>15</v>
      </c>
      <c r="G10" s="13"/>
      <c r="H10" s="13">
        <v>10360</v>
      </c>
      <c r="I10" s="13">
        <f t="shared" si="1"/>
        <v>-10360</v>
      </c>
    </row>
    <row r="11" spans="1:9" ht="14.25">
      <c r="A11" s="1"/>
      <c r="B11" s="12" t="s">
        <v>16</v>
      </c>
      <c r="C11" s="13"/>
      <c r="D11" s="13"/>
      <c r="E11" s="13">
        <f t="shared" si="0"/>
        <v>0</v>
      </c>
      <c r="F11" s="12" t="s">
        <v>17</v>
      </c>
      <c r="G11" s="13"/>
      <c r="H11" s="13"/>
      <c r="I11" s="13">
        <f t="shared" si="1"/>
        <v>0</v>
      </c>
    </row>
    <row r="12" spans="1:9" ht="14.25">
      <c r="A12" s="1"/>
      <c r="B12" s="12" t="s">
        <v>196</v>
      </c>
      <c r="C12" s="13"/>
      <c r="D12" s="13">
        <v>1492608</v>
      </c>
      <c r="E12" s="13">
        <f t="shared" si="0"/>
        <v>-1492608</v>
      </c>
      <c r="F12" s="12" t="s">
        <v>18</v>
      </c>
      <c r="G12" s="13"/>
      <c r="H12" s="13"/>
      <c r="I12" s="13">
        <f t="shared" si="1"/>
        <v>0</v>
      </c>
    </row>
    <row r="13" spans="1:9" ht="14.25">
      <c r="A13" s="1"/>
      <c r="B13" s="12" t="s">
        <v>19</v>
      </c>
      <c r="C13" s="13"/>
      <c r="D13" s="13"/>
      <c r="E13" s="13">
        <f t="shared" si="0"/>
        <v>0</v>
      </c>
      <c r="F13" s="12" t="s">
        <v>20</v>
      </c>
      <c r="G13" s="13">
        <f>+G14+G15+G16</f>
        <v>0</v>
      </c>
      <c r="H13" s="13">
        <f>+H14+H15+H16</f>
        <v>0</v>
      </c>
      <c r="I13" s="13">
        <f t="shared" si="1"/>
        <v>0</v>
      </c>
    </row>
    <row r="14" spans="1:9" ht="14.25">
      <c r="A14" s="1"/>
      <c r="B14" s="12" t="s">
        <v>21</v>
      </c>
      <c r="C14" s="13">
        <v>6839511</v>
      </c>
      <c r="D14" s="13">
        <v>6156767</v>
      </c>
      <c r="E14" s="13">
        <f t="shared" si="0"/>
        <v>682744</v>
      </c>
      <c r="F14" s="12" t="s">
        <v>22</v>
      </c>
      <c r="G14" s="13"/>
      <c r="H14" s="13"/>
      <c r="I14" s="13">
        <f t="shared" si="1"/>
        <v>0</v>
      </c>
    </row>
    <row r="15" spans="1:9" ht="14.25">
      <c r="A15" s="1"/>
      <c r="B15" s="12" t="s">
        <v>23</v>
      </c>
      <c r="C15" s="13"/>
      <c r="D15" s="13"/>
      <c r="E15" s="13">
        <f t="shared" si="0"/>
        <v>0</v>
      </c>
      <c r="F15" s="12" t="s">
        <v>24</v>
      </c>
      <c r="G15" s="13"/>
      <c r="H15" s="13"/>
      <c r="I15" s="13">
        <f t="shared" si="1"/>
        <v>0</v>
      </c>
    </row>
    <row r="16" spans="1:9" ht="14.25">
      <c r="A16" s="1"/>
      <c r="B16" s="12" t="s">
        <v>25</v>
      </c>
      <c r="C16" s="13"/>
      <c r="D16" s="13"/>
      <c r="E16" s="13">
        <f t="shared" si="0"/>
        <v>0</v>
      </c>
      <c r="F16" s="12" t="s">
        <v>26</v>
      </c>
      <c r="G16" s="13"/>
      <c r="H16" s="13"/>
      <c r="I16" s="13">
        <f t="shared" si="1"/>
        <v>0</v>
      </c>
    </row>
    <row r="17" spans="1:9" ht="14.25">
      <c r="A17" s="1"/>
      <c r="B17" s="12" t="s">
        <v>27</v>
      </c>
      <c r="C17" s="13">
        <v>31900</v>
      </c>
      <c r="D17" s="13">
        <v>112552</v>
      </c>
      <c r="E17" s="13">
        <f t="shared" si="0"/>
        <v>-80652</v>
      </c>
      <c r="F17" s="12" t="s">
        <v>28</v>
      </c>
      <c r="G17" s="13"/>
      <c r="H17" s="13"/>
      <c r="I17" s="13">
        <f t="shared" si="1"/>
        <v>0</v>
      </c>
    </row>
    <row r="18" spans="1:9" ht="14.25">
      <c r="A18" s="1"/>
      <c r="B18" s="12" t="s">
        <v>29</v>
      </c>
      <c r="C18" s="13"/>
      <c r="D18" s="13"/>
      <c r="E18" s="13">
        <f t="shared" si="0"/>
        <v>0</v>
      </c>
      <c r="F18" s="12" t="s">
        <v>30</v>
      </c>
      <c r="G18" s="13"/>
      <c r="H18" s="13"/>
      <c r="I18" s="13">
        <f t="shared" si="1"/>
        <v>0</v>
      </c>
    </row>
    <row r="19" spans="1:9" ht="14.25">
      <c r="A19" s="1"/>
      <c r="B19" s="12" t="s">
        <v>31</v>
      </c>
      <c r="C19" s="13"/>
      <c r="D19" s="13"/>
      <c r="E19" s="13">
        <f t="shared" si="0"/>
        <v>0</v>
      </c>
      <c r="F19" s="12" t="s">
        <v>32</v>
      </c>
      <c r="G19" s="13"/>
      <c r="H19" s="13"/>
      <c r="I19" s="13">
        <f t="shared" si="1"/>
        <v>0</v>
      </c>
    </row>
    <row r="20" spans="1:9" ht="14.25">
      <c r="A20" s="1"/>
      <c r="B20" s="12" t="s">
        <v>33</v>
      </c>
      <c r="C20" s="13"/>
      <c r="D20" s="13"/>
      <c r="E20" s="13">
        <f t="shared" si="0"/>
        <v>0</v>
      </c>
      <c r="F20" s="12" t="s">
        <v>34</v>
      </c>
      <c r="G20" s="13"/>
      <c r="H20" s="13"/>
      <c r="I20" s="13">
        <f t="shared" si="1"/>
        <v>0</v>
      </c>
    </row>
    <row r="21" spans="1:9" ht="14.25">
      <c r="A21" s="1"/>
      <c r="B21" s="12" t="s">
        <v>35</v>
      </c>
      <c r="C21" s="13"/>
      <c r="D21" s="13"/>
      <c r="E21" s="13">
        <f t="shared" si="0"/>
        <v>0</v>
      </c>
      <c r="F21" s="12" t="s">
        <v>36</v>
      </c>
      <c r="G21" s="13"/>
      <c r="H21" s="13"/>
      <c r="I21" s="13">
        <f t="shared" si="1"/>
        <v>0</v>
      </c>
    </row>
    <row r="22" spans="1:9" ht="14.25">
      <c r="A22" s="1"/>
      <c r="B22" s="12" t="s">
        <v>37</v>
      </c>
      <c r="C22" s="13"/>
      <c r="D22" s="13"/>
      <c r="E22" s="13">
        <f t="shared" si="0"/>
        <v>0</v>
      </c>
      <c r="F22" s="12" t="s">
        <v>38</v>
      </c>
      <c r="G22" s="13"/>
      <c r="H22" s="13"/>
      <c r="I22" s="13">
        <f t="shared" si="1"/>
        <v>0</v>
      </c>
    </row>
    <row r="23" spans="1:9" ht="14.25">
      <c r="A23" s="1"/>
      <c r="B23" s="12" t="s">
        <v>39</v>
      </c>
      <c r="C23" s="13">
        <v>112406</v>
      </c>
      <c r="D23" s="13">
        <v>71512</v>
      </c>
      <c r="E23" s="13">
        <f t="shared" si="0"/>
        <v>40894</v>
      </c>
      <c r="F23" s="12" t="s">
        <v>40</v>
      </c>
      <c r="G23" s="13"/>
      <c r="H23" s="13">
        <v>2180</v>
      </c>
      <c r="I23" s="13">
        <f t="shared" si="1"/>
        <v>-2180</v>
      </c>
    </row>
    <row r="24" spans="1:9" ht="14.25">
      <c r="A24" s="1"/>
      <c r="B24" s="12" t="s">
        <v>41</v>
      </c>
      <c r="C24" s="13"/>
      <c r="D24" s="13"/>
      <c r="E24" s="13">
        <f t="shared" si="0"/>
        <v>0</v>
      </c>
      <c r="F24" s="12" t="s">
        <v>42</v>
      </c>
      <c r="G24" s="13"/>
      <c r="H24" s="13"/>
      <c r="I24" s="13">
        <f t="shared" si="1"/>
        <v>0</v>
      </c>
    </row>
    <row r="25" spans="1:9" ht="14.25">
      <c r="A25" s="1"/>
      <c r="B25" s="12" t="s">
        <v>43</v>
      </c>
      <c r="C25" s="13">
        <v>70688</v>
      </c>
      <c r="D25" s="13">
        <v>128226</v>
      </c>
      <c r="E25" s="13">
        <f t="shared" si="0"/>
        <v>-57538</v>
      </c>
      <c r="F25" s="12" t="s">
        <v>44</v>
      </c>
      <c r="G25" s="13"/>
      <c r="H25" s="13"/>
      <c r="I25" s="13">
        <f t="shared" si="1"/>
        <v>0</v>
      </c>
    </row>
    <row r="26" spans="1:9" ht="14.25">
      <c r="A26" s="1"/>
      <c r="B26" s="12" t="s">
        <v>45</v>
      </c>
      <c r="C26" s="13"/>
      <c r="D26" s="13"/>
      <c r="E26" s="13">
        <f t="shared" si="0"/>
        <v>0</v>
      </c>
      <c r="F26" s="12" t="s">
        <v>46</v>
      </c>
      <c r="G26" s="13"/>
      <c r="H26" s="13"/>
      <c r="I26" s="13">
        <f t="shared" si="1"/>
        <v>0</v>
      </c>
    </row>
    <row r="27" spans="1:9" ht="14.25">
      <c r="A27" s="1"/>
      <c r="B27" s="12" t="s">
        <v>47</v>
      </c>
      <c r="C27" s="13"/>
      <c r="D27" s="13"/>
      <c r="E27" s="13">
        <f t="shared" si="0"/>
        <v>0</v>
      </c>
      <c r="F27" s="12" t="s">
        <v>48</v>
      </c>
      <c r="G27" s="13"/>
      <c r="H27" s="13"/>
      <c r="I27" s="13">
        <f t="shared" si="1"/>
        <v>0</v>
      </c>
    </row>
    <row r="28" spans="1:9" ht="14.25">
      <c r="A28" s="1"/>
      <c r="B28" s="12" t="s">
        <v>49</v>
      </c>
      <c r="C28" s="13">
        <v>30000</v>
      </c>
      <c r="D28" s="13">
        <v>30000</v>
      </c>
      <c r="E28" s="13">
        <f t="shared" si="0"/>
        <v>0</v>
      </c>
      <c r="F28" s="12" t="s">
        <v>50</v>
      </c>
      <c r="G28" s="13"/>
      <c r="H28" s="13"/>
      <c r="I28" s="13">
        <f t="shared" si="1"/>
        <v>0</v>
      </c>
    </row>
    <row r="29" spans="1:9" ht="14.25">
      <c r="A29" s="1"/>
      <c r="B29" s="12" t="s">
        <v>51</v>
      </c>
      <c r="C29" s="13"/>
      <c r="D29" s="13"/>
      <c r="E29" s="13">
        <f t="shared" si="0"/>
        <v>0</v>
      </c>
      <c r="F29" s="12" t="s">
        <v>52</v>
      </c>
      <c r="G29" s="13"/>
      <c r="H29" s="13"/>
      <c r="I29" s="13">
        <f t="shared" si="1"/>
        <v>0</v>
      </c>
    </row>
    <row r="30" spans="1:9" ht="14.25">
      <c r="A30" s="1"/>
      <c r="B30" s="12" t="s">
        <v>53</v>
      </c>
      <c r="C30" s="13"/>
      <c r="D30" s="13"/>
      <c r="E30" s="13">
        <f t="shared" si="0"/>
        <v>0</v>
      </c>
      <c r="F30" s="12" t="s">
        <v>54</v>
      </c>
      <c r="G30" s="13"/>
      <c r="H30" s="13"/>
      <c r="I30" s="13">
        <f t="shared" si="1"/>
        <v>0</v>
      </c>
    </row>
    <row r="31" spans="1:9" ht="14.25">
      <c r="A31" s="1"/>
      <c r="B31" s="12" t="s">
        <v>55</v>
      </c>
      <c r="C31" s="13"/>
      <c r="D31" s="13"/>
      <c r="E31" s="13">
        <f t="shared" si="0"/>
        <v>0</v>
      </c>
      <c r="F31" s="12" t="s">
        <v>56</v>
      </c>
      <c r="G31" s="13">
        <v>1595800</v>
      </c>
      <c r="H31" s="13">
        <v>1532200</v>
      </c>
      <c r="I31" s="13">
        <f t="shared" si="1"/>
        <v>63600</v>
      </c>
    </row>
    <row r="32" spans="1:9" ht="14.25">
      <c r="A32" s="1"/>
      <c r="B32" s="12" t="s">
        <v>57</v>
      </c>
      <c r="C32" s="13"/>
      <c r="D32" s="13"/>
      <c r="E32" s="13">
        <f t="shared" si="0"/>
        <v>0</v>
      </c>
      <c r="F32" s="12" t="s">
        <v>58</v>
      </c>
      <c r="G32" s="13"/>
      <c r="H32" s="13"/>
      <c r="I32" s="13">
        <f t="shared" si="1"/>
        <v>0</v>
      </c>
    </row>
    <row r="33" spans="1:9" ht="14.25">
      <c r="A33" s="1"/>
      <c r="B33" s="12" t="s">
        <v>59</v>
      </c>
      <c r="C33" s="13"/>
      <c r="D33" s="13"/>
      <c r="E33" s="13">
        <f t="shared" si="0"/>
        <v>0</v>
      </c>
      <c r="F33" s="12" t="s">
        <v>60</v>
      </c>
      <c r="G33" s="13"/>
      <c r="H33" s="13"/>
      <c r="I33" s="13">
        <f t="shared" si="1"/>
        <v>0</v>
      </c>
    </row>
    <row r="34" spans="1:9" ht="14.25">
      <c r="A34" s="1"/>
      <c r="B34" s="12" t="s">
        <v>61</v>
      </c>
      <c r="C34" s="13"/>
      <c r="D34" s="13"/>
      <c r="E34" s="13">
        <f t="shared" si="0"/>
        <v>0</v>
      </c>
      <c r="F34" s="12" t="s">
        <v>62</v>
      </c>
      <c r="G34" s="13">
        <v>93968</v>
      </c>
      <c r="H34" s="13">
        <v>90301</v>
      </c>
      <c r="I34" s="13">
        <f t="shared" si="1"/>
        <v>3667</v>
      </c>
    </row>
    <row r="35" spans="1:9" ht="14.25">
      <c r="A35" s="1"/>
      <c r="B35" s="12" t="s">
        <v>63</v>
      </c>
      <c r="C35" s="13"/>
      <c r="D35" s="13">
        <v>30000</v>
      </c>
      <c r="E35" s="13">
        <f t="shared" si="0"/>
        <v>-30000</v>
      </c>
      <c r="F35" s="12"/>
      <c r="G35" s="13"/>
      <c r="H35" s="13"/>
      <c r="I35" s="13"/>
    </row>
    <row r="36" spans="1:9" ht="14.25">
      <c r="A36" s="1"/>
      <c r="B36" s="12" t="s">
        <v>64</v>
      </c>
      <c r="C36" s="13"/>
      <c r="D36" s="13"/>
      <c r="E36" s="13">
        <f t="shared" si="0"/>
        <v>0</v>
      </c>
      <c r="F36" s="12"/>
      <c r="G36" s="13"/>
      <c r="H36" s="13"/>
      <c r="I36" s="13"/>
    </row>
    <row r="37" spans="1:9" s="35" customFormat="1" ht="14.25">
      <c r="A37" s="1"/>
      <c r="B37" s="12" t="s">
        <v>191</v>
      </c>
      <c r="C37" s="13"/>
      <c r="D37" s="13"/>
      <c r="E37" s="13">
        <f t="shared" si="0"/>
        <v>0</v>
      </c>
      <c r="F37" s="12"/>
      <c r="G37" s="13"/>
      <c r="H37" s="13"/>
      <c r="I37" s="13"/>
    </row>
    <row r="38" spans="1:9" ht="14.25">
      <c r="A38" s="1"/>
      <c r="B38" s="12" t="s">
        <v>192</v>
      </c>
      <c r="C38" s="13">
        <v>1168320</v>
      </c>
      <c r="D38" s="13"/>
      <c r="E38" s="13">
        <f t="shared" si="0"/>
        <v>1168320</v>
      </c>
      <c r="F38" s="12"/>
      <c r="G38" s="13"/>
      <c r="H38" s="13"/>
      <c r="I38" s="13"/>
    </row>
    <row r="39" spans="1:9" ht="14.25">
      <c r="A39" s="1"/>
      <c r="B39" s="8" t="s">
        <v>65</v>
      </c>
      <c r="C39" s="9">
        <f>+C40 +C45</f>
        <v>35666085</v>
      </c>
      <c r="D39" s="9">
        <f>+D40 +D45</f>
        <v>36456482</v>
      </c>
      <c r="E39" s="9">
        <f t="shared" si="0"/>
        <v>-790397</v>
      </c>
      <c r="F39" s="8" t="s">
        <v>66</v>
      </c>
      <c r="G39" s="9">
        <f>+G40+G44+G45+G46+G47+G48+G49+G50+G51+G52</f>
        <v>0</v>
      </c>
      <c r="H39" s="9">
        <f>+H40+H44+H45+H46+H47+H48+H49+H50+H51+H52</f>
        <v>0</v>
      </c>
      <c r="I39" s="9">
        <f t="shared" ref="I39:I53" si="2">G39-H39</f>
        <v>0</v>
      </c>
    </row>
    <row r="40" spans="1:9" ht="14.25">
      <c r="A40" s="1"/>
      <c r="B40" s="8" t="s">
        <v>67</v>
      </c>
      <c r="C40" s="9">
        <f>+C41+C42+C43+C44</f>
        <v>28568474</v>
      </c>
      <c r="D40" s="9">
        <f>+D41+D42+D43+D44</f>
        <v>29882207</v>
      </c>
      <c r="E40" s="9">
        <f t="shared" si="0"/>
        <v>-1313733</v>
      </c>
      <c r="F40" s="10" t="s">
        <v>68</v>
      </c>
      <c r="G40" s="11">
        <f>+G41+G42+G43</f>
        <v>0</v>
      </c>
      <c r="H40" s="11">
        <f>+H41+H42+H43</f>
        <v>0</v>
      </c>
      <c r="I40" s="11">
        <f t="shared" si="2"/>
        <v>0</v>
      </c>
    </row>
    <row r="41" spans="1:9" ht="14.25">
      <c r="A41" s="1"/>
      <c r="B41" s="10" t="s">
        <v>69</v>
      </c>
      <c r="C41" s="11"/>
      <c r="D41" s="11"/>
      <c r="E41" s="11">
        <f t="shared" si="0"/>
        <v>0</v>
      </c>
      <c r="F41" s="12" t="s">
        <v>70</v>
      </c>
      <c r="G41" s="13"/>
      <c r="H41" s="13"/>
      <c r="I41" s="13">
        <f t="shared" si="2"/>
        <v>0</v>
      </c>
    </row>
    <row r="42" spans="1:9" ht="14.25">
      <c r="A42" s="1"/>
      <c r="B42" s="12" t="s">
        <v>71</v>
      </c>
      <c r="C42" s="13">
        <v>28568474</v>
      </c>
      <c r="D42" s="13">
        <v>29882207</v>
      </c>
      <c r="E42" s="13">
        <f t="shared" si="0"/>
        <v>-1313733</v>
      </c>
      <c r="F42" s="12" t="s">
        <v>72</v>
      </c>
      <c r="G42" s="13"/>
      <c r="H42" s="13"/>
      <c r="I42" s="13">
        <f t="shared" si="2"/>
        <v>0</v>
      </c>
    </row>
    <row r="43" spans="1:9" ht="14.25">
      <c r="A43" s="1"/>
      <c r="B43" s="12" t="s">
        <v>73</v>
      </c>
      <c r="C43" s="13"/>
      <c r="D43" s="13"/>
      <c r="E43" s="13">
        <f t="shared" si="0"/>
        <v>0</v>
      </c>
      <c r="F43" s="12" t="s">
        <v>74</v>
      </c>
      <c r="G43" s="13"/>
      <c r="H43" s="13"/>
      <c r="I43" s="13">
        <f t="shared" si="2"/>
        <v>0</v>
      </c>
    </row>
    <row r="44" spans="1:9" ht="14.25">
      <c r="A44" s="1"/>
      <c r="B44" s="14" t="s">
        <v>75</v>
      </c>
      <c r="C44" s="15"/>
      <c r="D44" s="15"/>
      <c r="E44" s="15">
        <f t="shared" si="0"/>
        <v>0</v>
      </c>
      <c r="F44" s="12" t="s">
        <v>76</v>
      </c>
      <c r="G44" s="13"/>
      <c r="H44" s="13"/>
      <c r="I44" s="13">
        <f t="shared" si="2"/>
        <v>0</v>
      </c>
    </row>
    <row r="45" spans="1:9" ht="14.25">
      <c r="A45" s="1"/>
      <c r="B45" s="8" t="s">
        <v>77</v>
      </c>
      <c r="C45" s="9">
        <f>+C46+C47+C48+C49+C50+C51+C52+C53+C54+C55+C56+C57+C59+C60+C61+C62+C63+C64+C67+C68+C69+C82+C83</f>
        <v>7097611</v>
      </c>
      <c r="D45" s="9">
        <f>+D46+D47+D48+D49+D50+D51+D52+D53+D54+D55+D56+D57+D59+D60+D61+D62+D63+D64+D67+D68+D69+D82+D83</f>
        <v>6574275</v>
      </c>
      <c r="E45" s="9">
        <f t="shared" si="0"/>
        <v>523336</v>
      </c>
      <c r="F45" s="12" t="s">
        <v>78</v>
      </c>
      <c r="G45" s="13"/>
      <c r="H45" s="13"/>
      <c r="I45" s="13">
        <f t="shared" si="2"/>
        <v>0</v>
      </c>
    </row>
    <row r="46" spans="1:9" ht="14.25">
      <c r="A46" s="1"/>
      <c r="B46" s="10" t="s">
        <v>69</v>
      </c>
      <c r="C46" s="11"/>
      <c r="D46" s="11"/>
      <c r="E46" s="11">
        <f t="shared" si="0"/>
        <v>0</v>
      </c>
      <c r="F46" s="12" t="s">
        <v>79</v>
      </c>
      <c r="G46" s="13"/>
      <c r="H46" s="13"/>
      <c r="I46" s="13">
        <f t="shared" si="2"/>
        <v>0</v>
      </c>
    </row>
    <row r="47" spans="1:9" ht="14.25">
      <c r="A47" s="1"/>
      <c r="B47" s="12" t="s">
        <v>71</v>
      </c>
      <c r="C47" s="13">
        <v>4101993</v>
      </c>
      <c r="D47" s="13">
        <v>4298727</v>
      </c>
      <c r="E47" s="13">
        <f t="shared" si="0"/>
        <v>-196734</v>
      </c>
      <c r="F47" s="12" t="s">
        <v>80</v>
      </c>
      <c r="G47" s="13"/>
      <c r="H47" s="13"/>
      <c r="I47" s="13">
        <f t="shared" si="2"/>
        <v>0</v>
      </c>
    </row>
    <row r="48" spans="1:9" ht="14.25">
      <c r="A48" s="1"/>
      <c r="B48" s="12" t="s">
        <v>81</v>
      </c>
      <c r="C48" s="13"/>
      <c r="D48" s="13"/>
      <c r="E48" s="13">
        <f t="shared" si="0"/>
        <v>0</v>
      </c>
      <c r="F48" s="12" t="s">
        <v>82</v>
      </c>
      <c r="G48" s="13"/>
      <c r="H48" s="13"/>
      <c r="I48" s="13">
        <f t="shared" si="2"/>
        <v>0</v>
      </c>
    </row>
    <row r="49" spans="1:9" ht="14.25">
      <c r="A49" s="1"/>
      <c r="B49" s="12" t="s">
        <v>83</v>
      </c>
      <c r="C49" s="13"/>
      <c r="D49" s="13"/>
      <c r="E49" s="13">
        <f t="shared" si="0"/>
        <v>0</v>
      </c>
      <c r="F49" s="12" t="s">
        <v>84</v>
      </c>
      <c r="G49" s="13"/>
      <c r="H49" s="13"/>
      <c r="I49" s="13">
        <f t="shared" si="2"/>
        <v>0</v>
      </c>
    </row>
    <row r="50" spans="1:9" ht="14.25">
      <c r="A50" s="1"/>
      <c r="B50" s="12" t="s">
        <v>85</v>
      </c>
      <c r="C50" s="13">
        <v>1030183</v>
      </c>
      <c r="D50" s="13">
        <v>152121</v>
      </c>
      <c r="E50" s="13">
        <f t="shared" si="0"/>
        <v>878062</v>
      </c>
      <c r="F50" s="12" t="s">
        <v>86</v>
      </c>
      <c r="G50" s="13"/>
      <c r="H50" s="13"/>
      <c r="I50" s="13">
        <f t="shared" si="2"/>
        <v>0</v>
      </c>
    </row>
    <row r="51" spans="1:9" ht="14.25">
      <c r="A51" s="1"/>
      <c r="B51" s="12" t="s">
        <v>87</v>
      </c>
      <c r="C51" s="13">
        <v>265435</v>
      </c>
      <c r="D51" s="13">
        <v>423427</v>
      </c>
      <c r="E51" s="13">
        <f t="shared" si="0"/>
        <v>-157992</v>
      </c>
      <c r="F51" s="12" t="s">
        <v>88</v>
      </c>
      <c r="G51" s="13"/>
      <c r="H51" s="13"/>
      <c r="I51" s="13">
        <f t="shared" si="2"/>
        <v>0</v>
      </c>
    </row>
    <row r="52" spans="1:9" ht="14.25">
      <c r="A52" s="1"/>
      <c r="B52" s="12" t="s">
        <v>89</v>
      </c>
      <c r="C52" s="13"/>
      <c r="D52" s="13"/>
      <c r="E52" s="13">
        <f t="shared" si="0"/>
        <v>0</v>
      </c>
      <c r="F52" s="12" t="s">
        <v>90</v>
      </c>
      <c r="G52" s="13"/>
      <c r="H52" s="13"/>
      <c r="I52" s="13">
        <f t="shared" si="2"/>
        <v>0</v>
      </c>
    </row>
    <row r="53" spans="1:9" ht="14.25">
      <c r="A53" s="1"/>
      <c r="B53" s="12" t="s">
        <v>91</v>
      </c>
      <c r="C53" s="13"/>
      <c r="D53" s="13"/>
      <c r="E53" s="13">
        <f t="shared" si="0"/>
        <v>0</v>
      </c>
      <c r="F53" s="8" t="s">
        <v>92</v>
      </c>
      <c r="G53" s="9">
        <f>+G7 +G39</f>
        <v>1689768</v>
      </c>
      <c r="H53" s="9">
        <f>+H7 +H39</f>
        <v>1635041</v>
      </c>
      <c r="I53" s="9">
        <f t="shared" si="2"/>
        <v>54727</v>
      </c>
    </row>
    <row r="54" spans="1:9" ht="14.25">
      <c r="A54" s="1"/>
      <c r="B54" s="12" t="s">
        <v>93</v>
      </c>
      <c r="C54" s="13"/>
      <c r="D54" s="13"/>
      <c r="E54" s="13">
        <f t="shared" si="0"/>
        <v>0</v>
      </c>
      <c r="F54" s="41" t="s">
        <v>94</v>
      </c>
      <c r="G54" s="42"/>
      <c r="H54" s="42"/>
      <c r="I54" s="43"/>
    </row>
    <row r="55" spans="1:9" ht="14.25">
      <c r="A55" s="1"/>
      <c r="B55" s="12" t="s">
        <v>95</v>
      </c>
      <c r="C55" s="13"/>
      <c r="D55" s="13"/>
      <c r="E55" s="13">
        <f t="shared" si="0"/>
        <v>0</v>
      </c>
      <c r="F55" s="10" t="s">
        <v>96</v>
      </c>
      <c r="G55" s="11">
        <f>+G56+G57+G58</f>
        <v>45740562</v>
      </c>
      <c r="H55" s="11">
        <f>+H56+H57+H58</f>
        <v>45740562</v>
      </c>
      <c r="I55" s="11">
        <f t="shared" ref="I55:I65" si="3">G55-H55</f>
        <v>0</v>
      </c>
    </row>
    <row r="56" spans="1:9" ht="14.25">
      <c r="A56" s="1"/>
      <c r="B56" s="12" t="s">
        <v>97</v>
      </c>
      <c r="C56" s="13"/>
      <c r="D56" s="13"/>
      <c r="E56" s="13">
        <f t="shared" si="0"/>
        <v>0</v>
      </c>
      <c r="F56" s="12" t="s">
        <v>98</v>
      </c>
      <c r="G56" s="13">
        <v>41705804</v>
      </c>
      <c r="H56" s="13">
        <v>41705804</v>
      </c>
      <c r="I56" s="13">
        <f t="shared" si="3"/>
        <v>0</v>
      </c>
    </row>
    <row r="57" spans="1:9" ht="14.25">
      <c r="A57" s="1"/>
      <c r="B57" s="12" t="s">
        <v>75</v>
      </c>
      <c r="C57" s="13">
        <f>+C58</f>
        <v>0</v>
      </c>
      <c r="D57" s="13">
        <f>+D58</f>
        <v>0</v>
      </c>
      <c r="E57" s="13">
        <f t="shared" si="0"/>
        <v>0</v>
      </c>
      <c r="F57" s="12" t="s">
        <v>99</v>
      </c>
      <c r="G57" s="13"/>
      <c r="H57" s="13"/>
      <c r="I57" s="13">
        <f t="shared" si="3"/>
        <v>0</v>
      </c>
    </row>
    <row r="58" spans="1:9" ht="14.25">
      <c r="A58" s="1"/>
      <c r="B58" s="12" t="s">
        <v>100</v>
      </c>
      <c r="C58" s="13"/>
      <c r="D58" s="13"/>
      <c r="E58" s="13">
        <f t="shared" si="0"/>
        <v>0</v>
      </c>
      <c r="F58" s="12" t="s">
        <v>101</v>
      </c>
      <c r="G58" s="13">
        <v>4034758</v>
      </c>
      <c r="H58" s="13">
        <v>4034758</v>
      </c>
      <c r="I58" s="13">
        <f t="shared" si="3"/>
        <v>0</v>
      </c>
    </row>
    <row r="59" spans="1:9" ht="14.25">
      <c r="A59" s="1"/>
      <c r="B59" s="12" t="s">
        <v>102</v>
      </c>
      <c r="C59" s="13"/>
      <c r="D59" s="13"/>
      <c r="E59" s="13">
        <f t="shared" si="0"/>
        <v>0</v>
      </c>
      <c r="F59" s="12" t="s">
        <v>103</v>
      </c>
      <c r="G59" s="13">
        <v>1243921</v>
      </c>
      <c r="H59" s="13">
        <v>700441</v>
      </c>
      <c r="I59" s="13">
        <f t="shared" si="3"/>
        <v>543480</v>
      </c>
    </row>
    <row r="60" spans="1:9" ht="14.25">
      <c r="A60" s="1"/>
      <c r="B60" s="12" t="s">
        <v>104</v>
      </c>
      <c r="C60" s="13"/>
      <c r="D60" s="13"/>
      <c r="E60" s="13">
        <f t="shared" si="0"/>
        <v>0</v>
      </c>
      <c r="F60" s="12" t="s">
        <v>105</v>
      </c>
      <c r="G60" s="13">
        <f>+G61+G62+G63</f>
        <v>1700000</v>
      </c>
      <c r="H60" s="13">
        <f>+H61+H62+H63</f>
        <v>1700000</v>
      </c>
      <c r="I60" s="13">
        <f t="shared" si="3"/>
        <v>0</v>
      </c>
    </row>
    <row r="61" spans="1:9" ht="14.25">
      <c r="A61" s="1"/>
      <c r="B61" s="12" t="s">
        <v>106</v>
      </c>
      <c r="C61" s="13"/>
      <c r="D61" s="13"/>
      <c r="E61" s="13">
        <f t="shared" si="0"/>
        <v>0</v>
      </c>
      <c r="F61" s="12" t="s">
        <v>107</v>
      </c>
      <c r="G61" s="13">
        <v>1200000</v>
      </c>
      <c r="H61" s="13">
        <v>1700000</v>
      </c>
      <c r="I61" s="13">
        <f t="shared" si="3"/>
        <v>-500000</v>
      </c>
    </row>
    <row r="62" spans="1:9" ht="14.25">
      <c r="A62" s="1"/>
      <c r="B62" s="12" t="s">
        <v>108</v>
      </c>
      <c r="C62" s="13"/>
      <c r="D62" s="13"/>
      <c r="E62" s="13">
        <f t="shared" si="0"/>
        <v>0</v>
      </c>
      <c r="F62" s="12" t="s">
        <v>109</v>
      </c>
      <c r="G62" s="13">
        <v>500000</v>
      </c>
      <c r="H62" s="13"/>
      <c r="I62" s="13">
        <f t="shared" si="3"/>
        <v>500000</v>
      </c>
    </row>
    <row r="63" spans="1:9" ht="14.25">
      <c r="A63" s="1"/>
      <c r="B63" s="12" t="s">
        <v>110</v>
      </c>
      <c r="C63" s="13"/>
      <c r="D63" s="13"/>
      <c r="E63" s="13">
        <f t="shared" si="0"/>
        <v>0</v>
      </c>
      <c r="F63" s="12" t="s">
        <v>111</v>
      </c>
      <c r="G63" s="13"/>
      <c r="H63" s="13"/>
      <c r="I63" s="13">
        <f t="shared" si="3"/>
        <v>0</v>
      </c>
    </row>
    <row r="64" spans="1:9" ht="14.25">
      <c r="A64" s="1"/>
      <c r="B64" s="12" t="s">
        <v>112</v>
      </c>
      <c r="C64" s="13">
        <f>+C65+C66</f>
        <v>0</v>
      </c>
      <c r="D64" s="13">
        <f>+D65+D66</f>
        <v>0</v>
      </c>
      <c r="E64" s="13">
        <f t="shared" si="0"/>
        <v>0</v>
      </c>
      <c r="F64" s="12" t="s">
        <v>113</v>
      </c>
      <c r="G64" s="13">
        <v>-6239393</v>
      </c>
      <c r="H64" s="13">
        <v>-4835172</v>
      </c>
      <c r="I64" s="13">
        <f t="shared" si="3"/>
        <v>-1404221</v>
      </c>
    </row>
    <row r="65" spans="1:9" ht="14.25">
      <c r="A65" s="1"/>
      <c r="B65" s="12" t="s">
        <v>114</v>
      </c>
      <c r="C65" s="13"/>
      <c r="D65" s="13"/>
      <c r="E65" s="13">
        <f t="shared" si="0"/>
        <v>0</v>
      </c>
      <c r="F65" s="12" t="s">
        <v>115</v>
      </c>
      <c r="G65" s="13">
        <v>-1404221</v>
      </c>
      <c r="H65" s="13">
        <v>-1188107</v>
      </c>
      <c r="I65" s="13">
        <f t="shared" si="3"/>
        <v>-216114</v>
      </c>
    </row>
    <row r="66" spans="1:9" ht="14.25">
      <c r="A66" s="1"/>
      <c r="B66" s="12" t="s">
        <v>116</v>
      </c>
      <c r="C66" s="13"/>
      <c r="D66" s="13"/>
      <c r="E66" s="13">
        <f t="shared" si="0"/>
        <v>0</v>
      </c>
      <c r="F66" s="12"/>
      <c r="G66" s="13"/>
      <c r="H66" s="13"/>
      <c r="I66" s="13"/>
    </row>
    <row r="67" spans="1:9" ht="14.25">
      <c r="A67" s="1"/>
      <c r="B67" s="12" t="s">
        <v>117</v>
      </c>
      <c r="C67" s="13"/>
      <c r="D67" s="13"/>
      <c r="E67" s="13">
        <f t="shared" si="0"/>
        <v>0</v>
      </c>
      <c r="F67" s="12"/>
      <c r="G67" s="13"/>
      <c r="H67" s="13"/>
      <c r="I67" s="13"/>
    </row>
    <row r="68" spans="1:9" ht="14.25">
      <c r="A68" s="1"/>
      <c r="B68" s="12" t="s">
        <v>118</v>
      </c>
      <c r="C68" s="13"/>
      <c r="D68" s="13"/>
      <c r="E68" s="13">
        <f t="shared" si="0"/>
        <v>0</v>
      </c>
      <c r="F68" s="12"/>
      <c r="G68" s="13"/>
      <c r="H68" s="13"/>
      <c r="I68" s="13"/>
    </row>
    <row r="69" spans="1:9" ht="14.25">
      <c r="A69" s="1"/>
      <c r="B69" s="12" t="s">
        <v>119</v>
      </c>
      <c r="C69" s="13">
        <f>+C70+C71+C72+C73+C74+C75+C76+C77+C78+C79+C80+C81</f>
        <v>1200000</v>
      </c>
      <c r="D69" s="13">
        <f>+D70+D71+D72+D73+D74+D75+D76+D77+D78+D79+D80+D81</f>
        <v>1700000</v>
      </c>
      <c r="E69" s="13">
        <f t="shared" si="0"/>
        <v>-500000</v>
      </c>
      <c r="F69" s="12"/>
      <c r="G69" s="13"/>
      <c r="H69" s="13"/>
      <c r="I69" s="13"/>
    </row>
    <row r="70" spans="1:9" ht="14.25">
      <c r="A70" s="1"/>
      <c r="B70" s="12" t="s">
        <v>120</v>
      </c>
      <c r="C70" s="13"/>
      <c r="D70" s="13"/>
      <c r="E70" s="13">
        <f t="shared" si="0"/>
        <v>0</v>
      </c>
      <c r="F70" s="12"/>
      <c r="G70" s="13"/>
      <c r="H70" s="13"/>
      <c r="I70" s="13"/>
    </row>
    <row r="71" spans="1:9" ht="14.25">
      <c r="A71" s="1"/>
      <c r="B71" s="12" t="s">
        <v>121</v>
      </c>
      <c r="C71" s="13"/>
      <c r="D71" s="13"/>
      <c r="E71" s="13">
        <f t="shared" si="0"/>
        <v>0</v>
      </c>
      <c r="F71" s="12"/>
      <c r="G71" s="13"/>
      <c r="H71" s="13"/>
      <c r="I71" s="13"/>
    </row>
    <row r="72" spans="1:9" ht="14.25">
      <c r="A72" s="1"/>
      <c r="B72" s="12" t="s">
        <v>122</v>
      </c>
      <c r="C72" s="13"/>
      <c r="D72" s="13"/>
      <c r="E72" s="13">
        <f t="shared" si="0"/>
        <v>0</v>
      </c>
      <c r="F72" s="12"/>
      <c r="G72" s="13"/>
      <c r="H72" s="13"/>
      <c r="I72" s="13"/>
    </row>
    <row r="73" spans="1:9" ht="14.25">
      <c r="A73" s="1"/>
      <c r="B73" s="12" t="s">
        <v>123</v>
      </c>
      <c r="C73" s="13"/>
      <c r="D73" s="13"/>
      <c r="E73" s="13">
        <f t="shared" ref="E73:E89" si="4">C73-D73</f>
        <v>0</v>
      </c>
      <c r="F73" s="12"/>
      <c r="G73" s="13"/>
      <c r="H73" s="13"/>
      <c r="I73" s="13"/>
    </row>
    <row r="74" spans="1:9" ht="14.25">
      <c r="A74" s="1"/>
      <c r="B74" s="12" t="s">
        <v>124</v>
      </c>
      <c r="C74" s="13"/>
      <c r="D74" s="13"/>
      <c r="E74" s="13">
        <f t="shared" si="4"/>
        <v>0</v>
      </c>
      <c r="F74" s="12"/>
      <c r="G74" s="13"/>
      <c r="H74" s="13"/>
      <c r="I74" s="13"/>
    </row>
    <row r="75" spans="1:9" ht="14.25">
      <c r="A75" s="1"/>
      <c r="B75" s="12" t="s">
        <v>125</v>
      </c>
      <c r="C75" s="13">
        <v>1200000</v>
      </c>
      <c r="D75" s="13">
        <v>1700000</v>
      </c>
      <c r="E75" s="13">
        <f t="shared" si="4"/>
        <v>-500000</v>
      </c>
      <c r="F75" s="12"/>
      <c r="G75" s="13"/>
      <c r="H75" s="13"/>
      <c r="I75" s="13"/>
    </row>
    <row r="76" spans="1:9" ht="14.25">
      <c r="A76" s="1"/>
      <c r="B76" s="12" t="s">
        <v>126</v>
      </c>
      <c r="C76" s="13"/>
      <c r="D76" s="13"/>
      <c r="E76" s="13">
        <f t="shared" si="4"/>
        <v>0</v>
      </c>
      <c r="F76" s="12"/>
      <c r="G76" s="13"/>
      <c r="H76" s="13"/>
      <c r="I76" s="13"/>
    </row>
    <row r="77" spans="1:9" ht="14.25">
      <c r="A77" s="1"/>
      <c r="B77" s="12" t="s">
        <v>127</v>
      </c>
      <c r="C77" s="13"/>
      <c r="D77" s="13"/>
      <c r="E77" s="13">
        <f t="shared" si="4"/>
        <v>0</v>
      </c>
      <c r="F77" s="12"/>
      <c r="G77" s="13"/>
      <c r="H77" s="13"/>
      <c r="I77" s="13"/>
    </row>
    <row r="78" spans="1:9" ht="14.25">
      <c r="A78" s="1"/>
      <c r="B78" s="12" t="s">
        <v>128</v>
      </c>
      <c r="C78" s="13"/>
      <c r="D78" s="13"/>
      <c r="E78" s="13">
        <f t="shared" si="4"/>
        <v>0</v>
      </c>
      <c r="F78" s="12"/>
      <c r="G78" s="13"/>
      <c r="H78" s="13"/>
      <c r="I78" s="13"/>
    </row>
    <row r="79" spans="1:9" ht="14.25">
      <c r="A79" s="1"/>
      <c r="B79" s="12" t="s">
        <v>129</v>
      </c>
      <c r="C79" s="13"/>
      <c r="D79" s="13"/>
      <c r="E79" s="13">
        <f t="shared" si="4"/>
        <v>0</v>
      </c>
      <c r="F79" s="12"/>
      <c r="G79" s="13"/>
      <c r="H79" s="13"/>
      <c r="I79" s="13"/>
    </row>
    <row r="80" spans="1:9" ht="14.25">
      <c r="A80" s="1"/>
      <c r="B80" s="12" t="s">
        <v>130</v>
      </c>
      <c r="C80" s="13"/>
      <c r="D80" s="13"/>
      <c r="E80" s="13">
        <f t="shared" si="4"/>
        <v>0</v>
      </c>
      <c r="F80" s="12"/>
      <c r="G80" s="13"/>
      <c r="H80" s="13"/>
      <c r="I80" s="13"/>
    </row>
    <row r="81" spans="1:9" ht="14.25">
      <c r="A81" s="1"/>
      <c r="B81" s="12" t="s">
        <v>131</v>
      </c>
      <c r="C81" s="13"/>
      <c r="D81" s="13"/>
      <c r="E81" s="13">
        <f t="shared" si="4"/>
        <v>0</v>
      </c>
      <c r="F81" s="12"/>
      <c r="G81" s="13"/>
      <c r="H81" s="13"/>
      <c r="I81" s="13"/>
    </row>
    <row r="82" spans="1:9" ht="14.25">
      <c r="A82" s="1"/>
      <c r="B82" s="12" t="s">
        <v>132</v>
      </c>
      <c r="C82" s="13">
        <v>500000</v>
      </c>
      <c r="D82" s="13"/>
      <c r="E82" s="13">
        <f t="shared" si="4"/>
        <v>500000</v>
      </c>
      <c r="F82" s="12"/>
      <c r="G82" s="13"/>
      <c r="H82" s="13"/>
      <c r="I82" s="13"/>
    </row>
    <row r="83" spans="1:9" ht="14.25">
      <c r="A83" s="1"/>
      <c r="B83" s="12" t="s">
        <v>133</v>
      </c>
      <c r="C83" s="13">
        <f>+C84+C85+C86+C87+C88</f>
        <v>0</v>
      </c>
      <c r="D83" s="13">
        <f>+D84+D85+D86+D87+D88</f>
        <v>0</v>
      </c>
      <c r="E83" s="13">
        <f t="shared" si="4"/>
        <v>0</v>
      </c>
      <c r="F83" s="12"/>
      <c r="G83" s="13"/>
      <c r="H83" s="13"/>
      <c r="I83" s="13"/>
    </row>
    <row r="84" spans="1:9" ht="14.25">
      <c r="A84" s="1"/>
      <c r="B84" s="12" t="s">
        <v>134</v>
      </c>
      <c r="C84" s="13"/>
      <c r="D84" s="13"/>
      <c r="E84" s="13">
        <f t="shared" si="4"/>
        <v>0</v>
      </c>
      <c r="F84" s="12"/>
      <c r="G84" s="13"/>
      <c r="H84" s="13"/>
      <c r="I84" s="13"/>
    </row>
    <row r="85" spans="1:9" ht="14.25">
      <c r="A85" s="1"/>
      <c r="B85" s="12" t="s">
        <v>135</v>
      </c>
      <c r="C85" s="13"/>
      <c r="D85" s="13"/>
      <c r="E85" s="13">
        <f t="shared" si="4"/>
        <v>0</v>
      </c>
      <c r="F85" s="12"/>
      <c r="G85" s="13"/>
      <c r="H85" s="13"/>
      <c r="I85" s="13"/>
    </row>
    <row r="86" spans="1:9" ht="14.25">
      <c r="A86" s="1"/>
      <c r="B86" s="12" t="s">
        <v>136</v>
      </c>
      <c r="C86" s="13"/>
      <c r="D86" s="13"/>
      <c r="E86" s="13">
        <f t="shared" si="4"/>
        <v>0</v>
      </c>
      <c r="F86" s="12"/>
      <c r="G86" s="13"/>
      <c r="H86" s="13"/>
      <c r="I86" s="13"/>
    </row>
    <row r="87" spans="1:9" ht="14.25">
      <c r="A87" s="1"/>
      <c r="B87" s="12" t="s">
        <v>137</v>
      </c>
      <c r="C87" s="13"/>
      <c r="D87" s="13"/>
      <c r="E87" s="13">
        <f t="shared" si="4"/>
        <v>0</v>
      </c>
      <c r="F87" s="14"/>
      <c r="G87" s="15"/>
      <c r="H87" s="15"/>
      <c r="I87" s="15"/>
    </row>
    <row r="88" spans="1:9" ht="14.25">
      <c r="A88" s="1"/>
      <c r="B88" s="12" t="s">
        <v>138</v>
      </c>
      <c r="C88" s="13"/>
      <c r="D88" s="13"/>
      <c r="E88" s="13">
        <f t="shared" si="4"/>
        <v>0</v>
      </c>
      <c r="F88" s="8" t="s">
        <v>139</v>
      </c>
      <c r="G88" s="9">
        <f>+G55 +G59 +G60 +G64</f>
        <v>42445090</v>
      </c>
      <c r="H88" s="9">
        <f>+H55 +H59 +H60 +H64</f>
        <v>43305831</v>
      </c>
      <c r="I88" s="9">
        <f t="shared" ref="I88:I89" si="5">G88-H88</f>
        <v>-860741</v>
      </c>
    </row>
    <row r="89" spans="1:9" ht="14.25">
      <c r="A89" s="1"/>
      <c r="B89" s="8" t="s">
        <v>140</v>
      </c>
      <c r="C89" s="9">
        <f>+C7 +C39</f>
        <v>44134858</v>
      </c>
      <c r="D89" s="9">
        <f>+D7 +D39</f>
        <v>44940872</v>
      </c>
      <c r="E89" s="9">
        <f t="shared" si="4"/>
        <v>-806014</v>
      </c>
      <c r="F89" s="16" t="s">
        <v>141</v>
      </c>
      <c r="G89" s="17">
        <f>+G53 +G88</f>
        <v>44134858</v>
      </c>
      <c r="H89" s="17">
        <f>+H53 +H88</f>
        <v>44940872</v>
      </c>
      <c r="I89" s="17">
        <f t="shared" si="5"/>
        <v>-806014</v>
      </c>
    </row>
  </sheetData>
  <mergeCells count="5">
    <mergeCell ref="B2:I2"/>
    <mergeCell ref="B3:I3"/>
    <mergeCell ref="B5:E5"/>
    <mergeCell ref="F5:I5"/>
    <mergeCell ref="F54:I54"/>
  </mergeCells>
  <phoneticPr fontId="2"/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第三号一様式</vt:lpstr>
      <vt:lpstr>第三号三様式</vt:lpstr>
      <vt:lpstr>法人本部</vt:lpstr>
      <vt:lpstr>ラポール安倍川</vt:lpstr>
      <vt:lpstr>ラポール古庄</vt:lpstr>
      <vt:lpstr>ラポールたけみ</vt:lpstr>
      <vt:lpstr>ラポールあおい</vt:lpstr>
      <vt:lpstr>ラポール川原</vt:lpstr>
      <vt:lpstr>ラポール・ファーム</vt:lpstr>
      <vt:lpstr>ラポール・チャクラ</vt:lpstr>
      <vt:lpstr>ラポール・タスカ</vt:lpstr>
      <vt:lpstr>チャイム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dcterms:created xsi:type="dcterms:W3CDTF">2017-08-30T00:34:10Z</dcterms:created>
  <dcterms:modified xsi:type="dcterms:W3CDTF">2019-07-17T06:10:35Z</dcterms:modified>
</cp:coreProperties>
</file>