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nbu-server\本部共有\○本部職員\落合\現況報告書\2019年度　現況報告書\"/>
    </mc:Choice>
  </mc:AlternateContent>
  <xr:revisionPtr revIDLastSave="0" documentId="13_ncr:1_{96556830-C216-4A2A-BA7C-B389CC605FA0}" xr6:coauthVersionLast="45" xr6:coauthVersionMax="45" xr10:uidLastSave="{00000000-0000-0000-0000-000000000000}"/>
  <bookViews>
    <workbookView xWindow="9570" yWindow="390" windowWidth="19095" windowHeight="14430" tabRatio="849" activeTab="7" xr2:uid="{D0FECBAF-67C9-4183-9FE9-15FA7F58E235}"/>
  </bookViews>
  <sheets>
    <sheet name="第一号第一様式" sheetId="14" r:id="rId1"/>
    <sheet name="第一号第三様式" sheetId="12" r:id="rId2"/>
    <sheet name="1-4法人本部" sheetId="1" r:id="rId3"/>
    <sheet name="1-4ラポール安倍川" sheetId="15" r:id="rId4"/>
    <sheet name="1-4ラポール古庄" sheetId="3" r:id="rId5"/>
    <sheet name="1-4ラポールたけみ" sheetId="16" r:id="rId6"/>
    <sheet name="1-4ラポールあおい" sheetId="5" r:id="rId7"/>
    <sheet name="1-4ラポール川原" sheetId="6" r:id="rId8"/>
    <sheet name="1-4ラポールみなみ" sheetId="13" r:id="rId9"/>
    <sheet name="1-4ラポール・ファーム" sheetId="7" r:id="rId10"/>
    <sheet name="1-4ラポール・チャクラ" sheetId="8" r:id="rId11"/>
    <sheet name="1-4ラポール・タスカ" sheetId="17" r:id="rId12"/>
    <sheet name="1-4チャイム" sheetId="10" r:id="rId13"/>
    <sheet name="別紙3-10ラポール安倍川" sheetId="2" r:id="rId14"/>
    <sheet name="別紙3-10ラポールたけみ" sheetId="4" r:id="rId15"/>
    <sheet name="別紙3-10ラポール・タスカ" sheetId="9" r:id="rId16"/>
  </sheets>
  <definedNames>
    <definedName name="_xlnm.Print_Titles" localSheetId="12">'1-4チャイム'!$1:$6</definedName>
    <definedName name="_xlnm.Print_Titles" localSheetId="11">'1-4ラポール・タスカ'!$1:$6</definedName>
    <definedName name="_xlnm.Print_Titles" localSheetId="10">'1-4ラポール・チャクラ'!$1:$6</definedName>
    <definedName name="_xlnm.Print_Titles" localSheetId="9">'1-4ラポール・ファーム'!$1:$6</definedName>
    <definedName name="_xlnm.Print_Titles" localSheetId="6">'1-4ラポールあおい'!$1:$6</definedName>
    <definedName name="_xlnm.Print_Titles" localSheetId="5">'1-4ラポールたけみ'!$1:$6</definedName>
    <definedName name="_xlnm.Print_Titles" localSheetId="3">'1-4ラポール安倍川'!$1:$6</definedName>
    <definedName name="_xlnm.Print_Titles" localSheetId="4">'1-4ラポール古庄'!$1:$6</definedName>
    <definedName name="_xlnm.Print_Titles" localSheetId="7">'1-4ラポール川原'!$1:$6</definedName>
    <definedName name="_xlnm.Print_Titles" localSheetId="2">'1-4法人本部'!$1:$6</definedName>
    <definedName name="_xlnm.Print_Titles" localSheetId="15">'別紙3-10ラポール・タスカ'!$1:$6</definedName>
    <definedName name="_xlnm.Print_Titles" localSheetId="14">'別紙3-10ラポールたけみ'!$1:$6</definedName>
    <definedName name="_xlnm.Print_Titles" localSheetId="13">'別紙3-10ラポール安倍川'!$1:$6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7" i="10" l="1"/>
  <c r="G134" i="10"/>
  <c r="G131" i="10"/>
  <c r="G130" i="10"/>
  <c r="G129" i="10"/>
  <c r="G128" i="10"/>
  <c r="G127" i="10"/>
  <c r="G126" i="10"/>
  <c r="G125" i="10"/>
  <c r="G124" i="10"/>
  <c r="G123" i="10"/>
  <c r="G122" i="10"/>
  <c r="G121" i="10"/>
  <c r="G120" i="10"/>
  <c r="F119" i="10"/>
  <c r="F132" i="10" s="1"/>
  <c r="E119" i="10"/>
  <c r="E132" i="10" s="1"/>
  <c r="G132" i="10" s="1"/>
  <c r="G118" i="10"/>
  <c r="G117" i="10"/>
  <c r="G116" i="10"/>
  <c r="G115" i="10"/>
  <c r="F114" i="10"/>
  <c r="F133" i="10" s="1"/>
  <c r="E114" i="10"/>
  <c r="G114" i="10" s="1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F101" i="10"/>
  <c r="E101" i="10"/>
  <c r="G101" i="10" s="1"/>
  <c r="G100" i="10"/>
  <c r="G99" i="10"/>
  <c r="G98" i="10"/>
  <c r="G97" i="10"/>
  <c r="G96" i="10"/>
  <c r="G93" i="10"/>
  <c r="G92" i="10"/>
  <c r="G91" i="10"/>
  <c r="G90" i="10"/>
  <c r="G89" i="10"/>
  <c r="G88" i="10"/>
  <c r="G87" i="10"/>
  <c r="G86" i="10"/>
  <c r="F85" i="10"/>
  <c r="F94" i="10" s="1"/>
  <c r="E85" i="10"/>
  <c r="E94" i="10" s="1"/>
  <c r="G84" i="10"/>
  <c r="F83" i="10"/>
  <c r="G82" i="10"/>
  <c r="G81" i="10"/>
  <c r="G80" i="10"/>
  <c r="G79" i="10"/>
  <c r="F78" i="10"/>
  <c r="E78" i="10"/>
  <c r="E83" i="10" s="1"/>
  <c r="G77" i="10"/>
  <c r="G76" i="10"/>
  <c r="G75" i="10"/>
  <c r="G74" i="10"/>
  <c r="F74" i="10"/>
  <c r="E74" i="10"/>
  <c r="G73" i="10"/>
  <c r="G72" i="10"/>
  <c r="G71" i="10"/>
  <c r="F71" i="10"/>
  <c r="E71" i="10"/>
  <c r="F69" i="10"/>
  <c r="G68" i="10"/>
  <c r="G67" i="10"/>
  <c r="G66" i="10"/>
  <c r="G65" i="10"/>
  <c r="F65" i="10"/>
  <c r="E65" i="10"/>
  <c r="E64" i="10" s="1"/>
  <c r="G64" i="10" s="1"/>
  <c r="F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F42" i="10"/>
  <c r="E42" i="10"/>
  <c r="G41" i="10"/>
  <c r="G40" i="10"/>
  <c r="G39" i="10"/>
  <c r="G38" i="10"/>
  <c r="G37" i="10"/>
  <c r="G36" i="10"/>
  <c r="G35" i="10"/>
  <c r="G34" i="10"/>
  <c r="G33" i="10"/>
  <c r="G32" i="10"/>
  <c r="G31" i="10"/>
  <c r="F30" i="10"/>
  <c r="E30" i="10"/>
  <c r="G30" i="10" s="1"/>
  <c r="G29" i="10"/>
  <c r="G28" i="10"/>
  <c r="G27" i="10"/>
  <c r="G26" i="10"/>
  <c r="G25" i="10"/>
  <c r="G24" i="10"/>
  <c r="F23" i="10"/>
  <c r="E23" i="10"/>
  <c r="G21" i="10"/>
  <c r="G20" i="10"/>
  <c r="F19" i="10"/>
  <c r="E19" i="10"/>
  <c r="G19" i="10" s="1"/>
  <c r="G18" i="10"/>
  <c r="G17" i="10"/>
  <c r="G16" i="10"/>
  <c r="G15" i="10"/>
  <c r="F14" i="10"/>
  <c r="E14" i="10"/>
  <c r="G14" i="10" s="1"/>
  <c r="G13" i="10"/>
  <c r="G12" i="10"/>
  <c r="G11" i="10"/>
  <c r="G10" i="10"/>
  <c r="G9" i="10"/>
  <c r="F9" i="10"/>
  <c r="E9" i="10"/>
  <c r="E8" i="10" s="1"/>
  <c r="F8" i="10"/>
  <c r="G7" i="10"/>
  <c r="G6" i="10"/>
  <c r="F6" i="10"/>
  <c r="F22" i="10" s="1"/>
  <c r="F70" i="10" s="1"/>
  <c r="E6" i="10"/>
  <c r="G137" i="17"/>
  <c r="G134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F119" i="17"/>
  <c r="F132" i="17" s="1"/>
  <c r="E119" i="17"/>
  <c r="E132" i="17" s="1"/>
  <c r="G132" i="17" s="1"/>
  <c r="G118" i="17"/>
  <c r="G117" i="17"/>
  <c r="G116" i="17"/>
  <c r="G115" i="17"/>
  <c r="E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F101" i="17"/>
  <c r="G101" i="17" s="1"/>
  <c r="E101" i="17"/>
  <c r="G100" i="17"/>
  <c r="G99" i="17"/>
  <c r="G98" i="17"/>
  <c r="G97" i="17"/>
  <c r="G96" i="17"/>
  <c r="G93" i="17"/>
  <c r="G92" i="17"/>
  <c r="G91" i="17"/>
  <c r="G90" i="17"/>
  <c r="G89" i="17"/>
  <c r="G88" i="17"/>
  <c r="G87" i="17"/>
  <c r="G86" i="17"/>
  <c r="F85" i="17"/>
  <c r="F94" i="17" s="1"/>
  <c r="E85" i="17"/>
  <c r="E94" i="17" s="1"/>
  <c r="G94" i="17" s="1"/>
  <c r="G84" i="17"/>
  <c r="G82" i="17"/>
  <c r="G81" i="17"/>
  <c r="G80" i="17"/>
  <c r="G79" i="17"/>
  <c r="F78" i="17"/>
  <c r="E78" i="17"/>
  <c r="G78" i="17" s="1"/>
  <c r="G77" i="17"/>
  <c r="G76" i="17"/>
  <c r="G75" i="17"/>
  <c r="F74" i="17"/>
  <c r="E74" i="17"/>
  <c r="E83" i="17" s="1"/>
  <c r="G73" i="17"/>
  <c r="G72" i="17"/>
  <c r="F71" i="17"/>
  <c r="G71" i="17" s="1"/>
  <c r="E71" i="17"/>
  <c r="G68" i="17"/>
  <c r="G67" i="17"/>
  <c r="G66" i="17"/>
  <c r="F65" i="17"/>
  <c r="G65" i="17" s="1"/>
  <c r="E65" i="17"/>
  <c r="F64" i="17"/>
  <c r="E64" i="17"/>
  <c r="G64" i="17" s="1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F42" i="17"/>
  <c r="E42" i="17"/>
  <c r="G42" i="17" s="1"/>
  <c r="G41" i="17"/>
  <c r="G40" i="17"/>
  <c r="G39" i="17"/>
  <c r="G38" i="17"/>
  <c r="G37" i="17"/>
  <c r="G36" i="17"/>
  <c r="G35" i="17"/>
  <c r="G34" i="17"/>
  <c r="G33" i="17"/>
  <c r="G32" i="17"/>
  <c r="G31" i="17"/>
  <c r="G30" i="17"/>
  <c r="F30" i="17"/>
  <c r="E30" i="17"/>
  <c r="G29" i="17"/>
  <c r="G28" i="17"/>
  <c r="G27" i="17"/>
  <c r="G26" i="17"/>
  <c r="G25" i="17"/>
  <c r="G24" i="17"/>
  <c r="F23" i="17"/>
  <c r="F69" i="17" s="1"/>
  <c r="E23" i="17"/>
  <c r="E69" i="17" s="1"/>
  <c r="G69" i="17" s="1"/>
  <c r="G21" i="17"/>
  <c r="G20" i="17"/>
  <c r="F19" i="17"/>
  <c r="E19" i="17"/>
  <c r="G19" i="17" s="1"/>
  <c r="G18" i="17"/>
  <c r="G17" i="17"/>
  <c r="G16" i="17"/>
  <c r="G15" i="17"/>
  <c r="G14" i="17"/>
  <c r="F14" i="17"/>
  <c r="E14" i="17"/>
  <c r="G13" i="17"/>
  <c r="G12" i="17"/>
  <c r="G11" i="17"/>
  <c r="G10" i="17"/>
  <c r="F9" i="17"/>
  <c r="G9" i="17" s="1"/>
  <c r="E9" i="17"/>
  <c r="F8" i="17"/>
  <c r="E8" i="17"/>
  <c r="G8" i="17" s="1"/>
  <c r="G7" i="17"/>
  <c r="F6" i="17"/>
  <c r="F22" i="17" s="1"/>
  <c r="E6" i="17"/>
  <c r="E22" i="17" s="1"/>
  <c r="G137" i="8"/>
  <c r="G134" i="8"/>
  <c r="E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F119" i="8"/>
  <c r="F132" i="8" s="1"/>
  <c r="E119" i="8"/>
  <c r="G119" i="8" s="1"/>
  <c r="G118" i="8"/>
  <c r="G117" i="8"/>
  <c r="G116" i="8"/>
  <c r="G115" i="8"/>
  <c r="E114" i="8"/>
  <c r="E133" i="8" s="1"/>
  <c r="G113" i="8"/>
  <c r="G112" i="8"/>
  <c r="G111" i="8"/>
  <c r="G110" i="8"/>
  <c r="G109" i="8"/>
  <c r="G108" i="8"/>
  <c r="G107" i="8"/>
  <c r="G106" i="8"/>
  <c r="G105" i="8"/>
  <c r="G104" i="8"/>
  <c r="G103" i="8"/>
  <c r="G102" i="8"/>
  <c r="F101" i="8"/>
  <c r="G101" i="8" s="1"/>
  <c r="E101" i="8"/>
  <c r="G100" i="8"/>
  <c r="G99" i="8"/>
  <c r="G98" i="8"/>
  <c r="G97" i="8"/>
  <c r="G96" i="8"/>
  <c r="E94" i="8"/>
  <c r="G94" i="8" s="1"/>
  <c r="G93" i="8"/>
  <c r="G92" i="8"/>
  <c r="G91" i="8"/>
  <c r="G90" i="8"/>
  <c r="G89" i="8"/>
  <c r="G88" i="8"/>
  <c r="G87" i="8"/>
  <c r="G86" i="8"/>
  <c r="F85" i="8"/>
  <c r="F94" i="8" s="1"/>
  <c r="E85" i="8"/>
  <c r="G85" i="8" s="1"/>
  <c r="G84" i="8"/>
  <c r="G82" i="8"/>
  <c r="G81" i="8"/>
  <c r="G80" i="8"/>
  <c r="G79" i="8"/>
  <c r="G78" i="8"/>
  <c r="F78" i="8"/>
  <c r="E78" i="8"/>
  <c r="G77" i="8"/>
  <c r="G76" i="8"/>
  <c r="G75" i="8"/>
  <c r="F74" i="8"/>
  <c r="E74" i="8"/>
  <c r="E83" i="8" s="1"/>
  <c r="G73" i="8"/>
  <c r="G72" i="8"/>
  <c r="F71" i="8"/>
  <c r="G71" i="8" s="1"/>
  <c r="E71" i="8"/>
  <c r="G68" i="8"/>
  <c r="G67" i="8"/>
  <c r="G66" i="8"/>
  <c r="F65" i="8"/>
  <c r="G65" i="8" s="1"/>
  <c r="E65" i="8"/>
  <c r="E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F42" i="8"/>
  <c r="E42" i="8"/>
  <c r="G42" i="8" s="1"/>
  <c r="G41" i="8"/>
  <c r="G40" i="8"/>
  <c r="G39" i="8"/>
  <c r="G38" i="8"/>
  <c r="G37" i="8"/>
  <c r="G36" i="8"/>
  <c r="G35" i="8"/>
  <c r="G34" i="8"/>
  <c r="G33" i="8"/>
  <c r="G32" i="8"/>
  <c r="G31" i="8"/>
  <c r="G30" i="8"/>
  <c r="F30" i="8"/>
  <c r="E30" i="8"/>
  <c r="G29" i="8"/>
  <c r="G28" i="8"/>
  <c r="G27" i="8"/>
  <c r="G26" i="8"/>
  <c r="G25" i="8"/>
  <c r="G24" i="8"/>
  <c r="F23" i="8"/>
  <c r="E23" i="8"/>
  <c r="E69" i="8" s="1"/>
  <c r="G21" i="8"/>
  <c r="G20" i="8"/>
  <c r="F19" i="8"/>
  <c r="E19" i="8"/>
  <c r="G19" i="8" s="1"/>
  <c r="G18" i="8"/>
  <c r="G17" i="8"/>
  <c r="G16" i="8"/>
  <c r="G15" i="8"/>
  <c r="G14" i="8"/>
  <c r="F14" i="8"/>
  <c r="E14" i="8"/>
  <c r="G13" i="8"/>
  <c r="G12" i="8"/>
  <c r="G11" i="8"/>
  <c r="G10" i="8"/>
  <c r="F9" i="8"/>
  <c r="G9" i="8" s="1"/>
  <c r="E9" i="8"/>
  <c r="E8" i="8"/>
  <c r="G7" i="8"/>
  <c r="F6" i="8"/>
  <c r="E6" i="8"/>
  <c r="E22" i="8" s="1"/>
  <c r="G137" i="7"/>
  <c r="G134" i="7"/>
  <c r="E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F119" i="7"/>
  <c r="F132" i="7" s="1"/>
  <c r="E119" i="7"/>
  <c r="G119" i="7" s="1"/>
  <c r="G118" i="7"/>
  <c r="G117" i="7"/>
  <c r="G116" i="7"/>
  <c r="G115" i="7"/>
  <c r="E114" i="7"/>
  <c r="E133" i="7" s="1"/>
  <c r="G113" i="7"/>
  <c r="G112" i="7"/>
  <c r="G111" i="7"/>
  <c r="G110" i="7"/>
  <c r="G109" i="7"/>
  <c r="G108" i="7"/>
  <c r="G107" i="7"/>
  <c r="G106" i="7"/>
  <c r="G105" i="7"/>
  <c r="G104" i="7"/>
  <c r="G103" i="7"/>
  <c r="G102" i="7"/>
  <c r="F101" i="7"/>
  <c r="G101" i="7" s="1"/>
  <c r="E101" i="7"/>
  <c r="G100" i="7"/>
  <c r="G99" i="7"/>
  <c r="G98" i="7"/>
  <c r="G97" i="7"/>
  <c r="G96" i="7"/>
  <c r="E94" i="7"/>
  <c r="G94" i="7" s="1"/>
  <c r="G93" i="7"/>
  <c r="G92" i="7"/>
  <c r="G91" i="7"/>
  <c r="G90" i="7"/>
  <c r="G89" i="7"/>
  <c r="G88" i="7"/>
  <c r="G87" i="7"/>
  <c r="G86" i="7"/>
  <c r="F85" i="7"/>
  <c r="F94" i="7" s="1"/>
  <c r="E85" i="7"/>
  <c r="G85" i="7" s="1"/>
  <c r="G84" i="7"/>
  <c r="G82" i="7"/>
  <c r="G81" i="7"/>
  <c r="G80" i="7"/>
  <c r="G79" i="7"/>
  <c r="G78" i="7"/>
  <c r="F78" i="7"/>
  <c r="E78" i="7"/>
  <c r="G77" i="7"/>
  <c r="G76" i="7"/>
  <c r="G75" i="7"/>
  <c r="F74" i="7"/>
  <c r="E74" i="7"/>
  <c r="E83" i="7" s="1"/>
  <c r="G73" i="7"/>
  <c r="G72" i="7"/>
  <c r="F71" i="7"/>
  <c r="G71" i="7" s="1"/>
  <c r="E71" i="7"/>
  <c r="G68" i="7"/>
  <c r="G67" i="7"/>
  <c r="G66" i="7"/>
  <c r="F65" i="7"/>
  <c r="G65" i="7" s="1"/>
  <c r="E65" i="7"/>
  <c r="E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F42" i="7"/>
  <c r="E42" i="7"/>
  <c r="G42" i="7" s="1"/>
  <c r="G41" i="7"/>
  <c r="G40" i="7"/>
  <c r="G39" i="7"/>
  <c r="G38" i="7"/>
  <c r="G37" i="7"/>
  <c r="G36" i="7"/>
  <c r="G35" i="7"/>
  <c r="G34" i="7"/>
  <c r="G33" i="7"/>
  <c r="G32" i="7"/>
  <c r="G31" i="7"/>
  <c r="G30" i="7"/>
  <c r="F30" i="7"/>
  <c r="E30" i="7"/>
  <c r="G29" i="7"/>
  <c r="G28" i="7"/>
  <c r="G27" i="7"/>
  <c r="G26" i="7"/>
  <c r="G25" i="7"/>
  <c r="G24" i="7"/>
  <c r="F23" i="7"/>
  <c r="E23" i="7"/>
  <c r="E69" i="7" s="1"/>
  <c r="G21" i="7"/>
  <c r="G20" i="7"/>
  <c r="F19" i="7"/>
  <c r="E19" i="7"/>
  <c r="G19" i="7" s="1"/>
  <c r="G18" i="7"/>
  <c r="G17" i="7"/>
  <c r="G16" i="7"/>
  <c r="G15" i="7"/>
  <c r="G14" i="7"/>
  <c r="F14" i="7"/>
  <c r="E14" i="7"/>
  <c r="G13" i="7"/>
  <c r="G12" i="7"/>
  <c r="G11" i="7"/>
  <c r="G10" i="7"/>
  <c r="F9" i="7"/>
  <c r="G9" i="7" s="1"/>
  <c r="E9" i="7"/>
  <c r="E8" i="7"/>
  <c r="G7" i="7"/>
  <c r="F6" i="7"/>
  <c r="E6" i="7"/>
  <c r="E22" i="7" s="1"/>
  <c r="G137" i="6"/>
  <c r="G134" i="6"/>
  <c r="F132" i="6"/>
  <c r="E132" i="6"/>
  <c r="G132" i="6" s="1"/>
  <c r="G131" i="6"/>
  <c r="G130" i="6"/>
  <c r="G129" i="6"/>
  <c r="G128" i="6"/>
  <c r="G127" i="6"/>
  <c r="G126" i="6"/>
  <c r="G125" i="6"/>
  <c r="G124" i="6"/>
  <c r="G123" i="6"/>
  <c r="G122" i="6"/>
  <c r="G121" i="6"/>
  <c r="G120" i="6"/>
  <c r="F119" i="6"/>
  <c r="E119" i="6"/>
  <c r="G119" i="6" s="1"/>
  <c r="G118" i="6"/>
  <c r="G117" i="6"/>
  <c r="G116" i="6"/>
  <c r="G115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F101" i="6"/>
  <c r="F114" i="6" s="1"/>
  <c r="F133" i="6" s="1"/>
  <c r="E101" i="6"/>
  <c r="E114" i="6" s="1"/>
  <c r="G100" i="6"/>
  <c r="G99" i="6"/>
  <c r="G98" i="6"/>
  <c r="G97" i="6"/>
  <c r="G96" i="6"/>
  <c r="F94" i="6"/>
  <c r="E94" i="6"/>
  <c r="G94" i="6" s="1"/>
  <c r="G93" i="6"/>
  <c r="G92" i="6"/>
  <c r="G91" i="6"/>
  <c r="G90" i="6"/>
  <c r="G89" i="6"/>
  <c r="G88" i="6"/>
  <c r="G87" i="6"/>
  <c r="G86" i="6"/>
  <c r="F85" i="6"/>
  <c r="E85" i="6"/>
  <c r="G85" i="6" s="1"/>
  <c r="G84" i="6"/>
  <c r="G82" i="6"/>
  <c r="G81" i="6"/>
  <c r="G80" i="6"/>
  <c r="G79" i="6"/>
  <c r="G78" i="6"/>
  <c r="F78" i="6"/>
  <c r="E78" i="6"/>
  <c r="G77" i="6"/>
  <c r="G76" i="6"/>
  <c r="G75" i="6"/>
  <c r="F74" i="6"/>
  <c r="E74" i="6"/>
  <c r="E83" i="6" s="1"/>
  <c r="G73" i="6"/>
  <c r="G72" i="6"/>
  <c r="F71" i="6"/>
  <c r="G71" i="6" s="1"/>
  <c r="E71" i="6"/>
  <c r="G68" i="6"/>
  <c r="G67" i="6"/>
  <c r="G66" i="6"/>
  <c r="F65" i="6"/>
  <c r="G65" i="6" s="1"/>
  <c r="E65" i="6"/>
  <c r="E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F42" i="6"/>
  <c r="E42" i="6"/>
  <c r="G42" i="6" s="1"/>
  <c r="G41" i="6"/>
  <c r="G40" i="6"/>
  <c r="G39" i="6"/>
  <c r="G38" i="6"/>
  <c r="G37" i="6"/>
  <c r="G36" i="6"/>
  <c r="G35" i="6"/>
  <c r="G34" i="6"/>
  <c r="G33" i="6"/>
  <c r="G32" i="6"/>
  <c r="G31" i="6"/>
  <c r="G30" i="6"/>
  <c r="F30" i="6"/>
  <c r="E30" i="6"/>
  <c r="G29" i="6"/>
  <c r="G28" i="6"/>
  <c r="G27" i="6"/>
  <c r="G26" i="6"/>
  <c r="G25" i="6"/>
  <c r="G24" i="6"/>
  <c r="F23" i="6"/>
  <c r="E23" i="6"/>
  <c r="G23" i="6" s="1"/>
  <c r="G21" i="6"/>
  <c r="G20" i="6"/>
  <c r="F19" i="6"/>
  <c r="E19" i="6"/>
  <c r="G19" i="6" s="1"/>
  <c r="G18" i="6"/>
  <c r="G17" i="6"/>
  <c r="G16" i="6"/>
  <c r="G15" i="6"/>
  <c r="G14" i="6"/>
  <c r="F14" i="6"/>
  <c r="E14" i="6"/>
  <c r="G13" i="6"/>
  <c r="G12" i="6"/>
  <c r="G11" i="6"/>
  <c r="G10" i="6"/>
  <c r="F9" i="6"/>
  <c r="G9" i="6" s="1"/>
  <c r="E9" i="6"/>
  <c r="E8" i="6"/>
  <c r="G7" i="6"/>
  <c r="F6" i="6"/>
  <c r="E6" i="6"/>
  <c r="E22" i="6" s="1"/>
  <c r="G137" i="5"/>
  <c r="G134" i="5"/>
  <c r="E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F119" i="5"/>
  <c r="F132" i="5" s="1"/>
  <c r="E119" i="5"/>
  <c r="G119" i="5" s="1"/>
  <c r="G118" i="5"/>
  <c r="G117" i="5"/>
  <c r="G116" i="5"/>
  <c r="G115" i="5"/>
  <c r="E114" i="5"/>
  <c r="E133" i="5" s="1"/>
  <c r="G113" i="5"/>
  <c r="G112" i="5"/>
  <c r="G111" i="5"/>
  <c r="G110" i="5"/>
  <c r="G109" i="5"/>
  <c r="G108" i="5"/>
  <c r="G107" i="5"/>
  <c r="G106" i="5"/>
  <c r="G105" i="5"/>
  <c r="G104" i="5"/>
  <c r="G103" i="5"/>
  <c r="G102" i="5"/>
  <c r="F101" i="5"/>
  <c r="G101" i="5" s="1"/>
  <c r="E101" i="5"/>
  <c r="G100" i="5"/>
  <c r="G99" i="5"/>
  <c r="G98" i="5"/>
  <c r="G97" i="5"/>
  <c r="G96" i="5"/>
  <c r="E94" i="5"/>
  <c r="G94" i="5" s="1"/>
  <c r="G93" i="5"/>
  <c r="G92" i="5"/>
  <c r="G91" i="5"/>
  <c r="G90" i="5"/>
  <c r="G89" i="5"/>
  <c r="G88" i="5"/>
  <c r="G87" i="5"/>
  <c r="G86" i="5"/>
  <c r="F85" i="5"/>
  <c r="F94" i="5" s="1"/>
  <c r="E85" i="5"/>
  <c r="G85" i="5" s="1"/>
  <c r="G84" i="5"/>
  <c r="G82" i="5"/>
  <c r="G81" i="5"/>
  <c r="G80" i="5"/>
  <c r="G79" i="5"/>
  <c r="G78" i="5"/>
  <c r="F78" i="5"/>
  <c r="E78" i="5"/>
  <c r="G77" i="5"/>
  <c r="G76" i="5"/>
  <c r="G75" i="5"/>
  <c r="F74" i="5"/>
  <c r="E74" i="5"/>
  <c r="E83" i="5" s="1"/>
  <c r="G73" i="5"/>
  <c r="G72" i="5"/>
  <c r="F71" i="5"/>
  <c r="G71" i="5" s="1"/>
  <c r="E71" i="5"/>
  <c r="G68" i="5"/>
  <c r="G67" i="5"/>
  <c r="G66" i="5"/>
  <c r="F65" i="5"/>
  <c r="G65" i="5" s="1"/>
  <c r="E65" i="5"/>
  <c r="E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F42" i="5"/>
  <c r="E42" i="5"/>
  <c r="G42" i="5" s="1"/>
  <c r="G41" i="5"/>
  <c r="G40" i="5"/>
  <c r="G39" i="5"/>
  <c r="G38" i="5"/>
  <c r="G37" i="5"/>
  <c r="G36" i="5"/>
  <c r="G35" i="5"/>
  <c r="G34" i="5"/>
  <c r="G33" i="5"/>
  <c r="G32" i="5"/>
  <c r="G31" i="5"/>
  <c r="G30" i="5"/>
  <c r="F30" i="5"/>
  <c r="E30" i="5"/>
  <c r="G29" i="5"/>
  <c r="G28" i="5"/>
  <c r="G27" i="5"/>
  <c r="G26" i="5"/>
  <c r="G25" i="5"/>
  <c r="G24" i="5"/>
  <c r="F23" i="5"/>
  <c r="E23" i="5"/>
  <c r="E69" i="5" s="1"/>
  <c r="G21" i="5"/>
  <c r="G20" i="5"/>
  <c r="F19" i="5"/>
  <c r="E19" i="5"/>
  <c r="G19" i="5" s="1"/>
  <c r="G18" i="5"/>
  <c r="G17" i="5"/>
  <c r="G16" i="5"/>
  <c r="G15" i="5"/>
  <c r="G14" i="5"/>
  <c r="F14" i="5"/>
  <c r="E14" i="5"/>
  <c r="G13" i="5"/>
  <c r="G12" i="5"/>
  <c r="G11" i="5"/>
  <c r="G10" i="5"/>
  <c r="F9" i="5"/>
  <c r="G9" i="5" s="1"/>
  <c r="E9" i="5"/>
  <c r="E8" i="5"/>
  <c r="G7" i="5"/>
  <c r="F6" i="5"/>
  <c r="E6" i="5"/>
  <c r="E22" i="5" s="1"/>
  <c r="G137" i="16"/>
  <c r="G134" i="16"/>
  <c r="E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F119" i="16"/>
  <c r="F132" i="16" s="1"/>
  <c r="G132" i="16" s="1"/>
  <c r="E119" i="16"/>
  <c r="G118" i="16"/>
  <c r="G117" i="16"/>
  <c r="G116" i="16"/>
  <c r="G115" i="16"/>
  <c r="F114" i="16"/>
  <c r="F133" i="16" s="1"/>
  <c r="E114" i="16"/>
  <c r="G114" i="16" s="1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F101" i="16"/>
  <c r="E101" i="16"/>
  <c r="G101" i="16" s="1"/>
  <c r="G100" i="16"/>
  <c r="G99" i="16"/>
  <c r="G98" i="16"/>
  <c r="G97" i="16"/>
  <c r="G96" i="16"/>
  <c r="E94" i="16"/>
  <c r="G93" i="16"/>
  <c r="G92" i="16"/>
  <c r="G91" i="16"/>
  <c r="G90" i="16"/>
  <c r="G89" i="16"/>
  <c r="G88" i="16"/>
  <c r="G87" i="16"/>
  <c r="G86" i="16"/>
  <c r="F85" i="16"/>
  <c r="F94" i="16" s="1"/>
  <c r="G94" i="16" s="1"/>
  <c r="E85" i="16"/>
  <c r="G84" i="16"/>
  <c r="F83" i="16"/>
  <c r="G82" i="16"/>
  <c r="G81" i="16"/>
  <c r="G80" i="16"/>
  <c r="G79" i="16"/>
  <c r="F78" i="16"/>
  <c r="E78" i="16"/>
  <c r="G78" i="16" s="1"/>
  <c r="G77" i="16"/>
  <c r="G76" i="16"/>
  <c r="G75" i="16"/>
  <c r="G74" i="16"/>
  <c r="F74" i="16"/>
  <c r="E74" i="16"/>
  <c r="G73" i="16"/>
  <c r="G72" i="16"/>
  <c r="F71" i="16"/>
  <c r="E71" i="16"/>
  <c r="E83" i="16" s="1"/>
  <c r="G68" i="16"/>
  <c r="G67" i="16"/>
  <c r="G66" i="16"/>
  <c r="F65" i="16"/>
  <c r="F64" i="16" s="1"/>
  <c r="E65" i="16"/>
  <c r="G65" i="16" s="1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F42" i="16"/>
  <c r="E42" i="16"/>
  <c r="G41" i="16"/>
  <c r="G40" i="16"/>
  <c r="G39" i="16"/>
  <c r="G38" i="16"/>
  <c r="G37" i="16"/>
  <c r="G36" i="16"/>
  <c r="G35" i="16"/>
  <c r="G34" i="16"/>
  <c r="G33" i="16"/>
  <c r="G32" i="16"/>
  <c r="G31" i="16"/>
  <c r="F30" i="16"/>
  <c r="E30" i="16"/>
  <c r="G30" i="16" s="1"/>
  <c r="G29" i="16"/>
  <c r="G28" i="16"/>
  <c r="G27" i="16"/>
  <c r="G26" i="16"/>
  <c r="G25" i="16"/>
  <c r="G24" i="16"/>
  <c r="F23" i="16"/>
  <c r="G23" i="16" s="1"/>
  <c r="E23" i="16"/>
  <c r="G21" i="16"/>
  <c r="G20" i="16"/>
  <c r="F19" i="16"/>
  <c r="G19" i="16" s="1"/>
  <c r="E19" i="16"/>
  <c r="G18" i="16"/>
  <c r="G17" i="16"/>
  <c r="G16" i="16"/>
  <c r="G15" i="16"/>
  <c r="F14" i="16"/>
  <c r="E14" i="16"/>
  <c r="G14" i="16" s="1"/>
  <c r="G13" i="16"/>
  <c r="G12" i="16"/>
  <c r="G11" i="16"/>
  <c r="G10" i="16"/>
  <c r="F9" i="16"/>
  <c r="F8" i="16" s="1"/>
  <c r="F22" i="16" s="1"/>
  <c r="E9" i="16"/>
  <c r="G9" i="16" s="1"/>
  <c r="G7" i="16"/>
  <c r="G6" i="16"/>
  <c r="F6" i="16"/>
  <c r="E6" i="16"/>
  <c r="G137" i="3"/>
  <c r="G134" i="3"/>
  <c r="E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F119" i="3"/>
  <c r="F132" i="3" s="1"/>
  <c r="E119" i="3"/>
  <c r="G119" i="3" s="1"/>
  <c r="G118" i="3"/>
  <c r="G117" i="3"/>
  <c r="G116" i="3"/>
  <c r="G115" i="3"/>
  <c r="E114" i="3"/>
  <c r="G114" i="3" s="1"/>
  <c r="G113" i="3"/>
  <c r="G112" i="3"/>
  <c r="G111" i="3"/>
  <c r="G110" i="3"/>
  <c r="G109" i="3"/>
  <c r="G108" i="3"/>
  <c r="G107" i="3"/>
  <c r="G106" i="3"/>
  <c r="G105" i="3"/>
  <c r="G104" i="3"/>
  <c r="G103" i="3"/>
  <c r="G102" i="3"/>
  <c r="F101" i="3"/>
  <c r="F114" i="3" s="1"/>
  <c r="E101" i="3"/>
  <c r="G101" i="3" s="1"/>
  <c r="G100" i="3"/>
  <c r="G99" i="3"/>
  <c r="G98" i="3"/>
  <c r="G97" i="3"/>
  <c r="G96" i="3"/>
  <c r="E94" i="3"/>
  <c r="G93" i="3"/>
  <c r="G92" i="3"/>
  <c r="G91" i="3"/>
  <c r="G90" i="3"/>
  <c r="G89" i="3"/>
  <c r="G88" i="3"/>
  <c r="G87" i="3"/>
  <c r="G86" i="3"/>
  <c r="F85" i="3"/>
  <c r="F94" i="3" s="1"/>
  <c r="G94" i="3" s="1"/>
  <c r="E85" i="3"/>
  <c r="G84" i="3"/>
  <c r="G82" i="3"/>
  <c r="G81" i="3"/>
  <c r="G80" i="3"/>
  <c r="G79" i="3"/>
  <c r="F78" i="3"/>
  <c r="E78" i="3"/>
  <c r="G78" i="3" s="1"/>
  <c r="G77" i="3"/>
  <c r="G76" i="3"/>
  <c r="G75" i="3"/>
  <c r="G74" i="3"/>
  <c r="F74" i="3"/>
  <c r="E74" i="3"/>
  <c r="G73" i="3"/>
  <c r="G72" i="3"/>
  <c r="F71" i="3"/>
  <c r="F83" i="3" s="1"/>
  <c r="F95" i="3" s="1"/>
  <c r="E71" i="3"/>
  <c r="E83" i="3" s="1"/>
  <c r="G68" i="3"/>
  <c r="G67" i="3"/>
  <c r="G66" i="3"/>
  <c r="F65" i="3"/>
  <c r="F64" i="3" s="1"/>
  <c r="G64" i="3" s="1"/>
  <c r="E65" i="3"/>
  <c r="G65" i="3" s="1"/>
  <c r="E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F42" i="3"/>
  <c r="E42" i="3"/>
  <c r="G42" i="3" s="1"/>
  <c r="G41" i="3"/>
  <c r="G40" i="3"/>
  <c r="G39" i="3"/>
  <c r="G38" i="3"/>
  <c r="G37" i="3"/>
  <c r="G36" i="3"/>
  <c r="G35" i="3"/>
  <c r="G34" i="3"/>
  <c r="G33" i="3"/>
  <c r="G32" i="3"/>
  <c r="G31" i="3"/>
  <c r="F30" i="3"/>
  <c r="E30" i="3"/>
  <c r="G30" i="3" s="1"/>
  <c r="G29" i="3"/>
  <c r="G28" i="3"/>
  <c r="G27" i="3"/>
  <c r="G26" i="3"/>
  <c r="G25" i="3"/>
  <c r="G24" i="3"/>
  <c r="F23" i="3"/>
  <c r="F69" i="3" s="1"/>
  <c r="E23" i="3"/>
  <c r="E69" i="3" s="1"/>
  <c r="G21" i="3"/>
  <c r="G20" i="3"/>
  <c r="F19" i="3"/>
  <c r="E19" i="3"/>
  <c r="G19" i="3" s="1"/>
  <c r="G18" i="3"/>
  <c r="G17" i="3"/>
  <c r="G16" i="3"/>
  <c r="G15" i="3"/>
  <c r="F14" i="3"/>
  <c r="E14" i="3"/>
  <c r="G14" i="3" s="1"/>
  <c r="G13" i="3"/>
  <c r="G12" i="3"/>
  <c r="G11" i="3"/>
  <c r="G10" i="3"/>
  <c r="F9" i="3"/>
  <c r="F8" i="3" s="1"/>
  <c r="E9" i="3"/>
  <c r="G9" i="3" s="1"/>
  <c r="G7" i="3"/>
  <c r="G6" i="3"/>
  <c r="F6" i="3"/>
  <c r="F22" i="3" s="1"/>
  <c r="F70" i="3" s="1"/>
  <c r="E6" i="3"/>
  <c r="G137" i="15"/>
  <c r="G134" i="15"/>
  <c r="E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F119" i="15"/>
  <c r="F132" i="15" s="1"/>
  <c r="E119" i="15"/>
  <c r="G119" i="15" s="1"/>
  <c r="G118" i="15"/>
  <c r="G117" i="15"/>
  <c r="G116" i="15"/>
  <c r="G115" i="15"/>
  <c r="E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F101" i="15"/>
  <c r="G101" i="15" s="1"/>
  <c r="E101" i="15"/>
  <c r="G100" i="15"/>
  <c r="G99" i="15"/>
  <c r="G98" i="15"/>
  <c r="G97" i="15"/>
  <c r="G96" i="15"/>
  <c r="E94" i="15"/>
  <c r="G93" i="15"/>
  <c r="G92" i="15"/>
  <c r="G91" i="15"/>
  <c r="G90" i="15"/>
  <c r="G89" i="15"/>
  <c r="G88" i="15"/>
  <c r="G87" i="15"/>
  <c r="G86" i="15"/>
  <c r="F85" i="15"/>
  <c r="F94" i="15" s="1"/>
  <c r="G94" i="15" s="1"/>
  <c r="E85" i="15"/>
  <c r="G85" i="15" s="1"/>
  <c r="G84" i="15"/>
  <c r="G82" i="15"/>
  <c r="G81" i="15"/>
  <c r="G80" i="15"/>
  <c r="G79" i="15"/>
  <c r="F78" i="15"/>
  <c r="E78" i="15"/>
  <c r="G78" i="15" s="1"/>
  <c r="G77" i="15"/>
  <c r="G76" i="15"/>
  <c r="G75" i="15"/>
  <c r="G74" i="15"/>
  <c r="F74" i="15"/>
  <c r="E74" i="15"/>
  <c r="G73" i="15"/>
  <c r="G72" i="15"/>
  <c r="F71" i="15"/>
  <c r="G71" i="15" s="1"/>
  <c r="E71" i="15"/>
  <c r="E83" i="15" s="1"/>
  <c r="G68" i="15"/>
  <c r="G67" i="15"/>
  <c r="G66" i="15"/>
  <c r="F65" i="15"/>
  <c r="G65" i="15" s="1"/>
  <c r="E65" i="15"/>
  <c r="E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F42" i="15"/>
  <c r="E42" i="15"/>
  <c r="G41" i="15"/>
  <c r="G40" i="15"/>
  <c r="G39" i="15"/>
  <c r="G38" i="15"/>
  <c r="G37" i="15"/>
  <c r="G36" i="15"/>
  <c r="G35" i="15"/>
  <c r="G34" i="15"/>
  <c r="G33" i="15"/>
  <c r="G32" i="15"/>
  <c r="G31" i="15"/>
  <c r="F30" i="15"/>
  <c r="E30" i="15"/>
  <c r="G30" i="15" s="1"/>
  <c r="G29" i="15"/>
  <c r="G28" i="15"/>
  <c r="G27" i="15"/>
  <c r="G26" i="15"/>
  <c r="G25" i="15"/>
  <c r="G24" i="15"/>
  <c r="F23" i="15"/>
  <c r="E23" i="15"/>
  <c r="E69" i="15" s="1"/>
  <c r="G21" i="15"/>
  <c r="G20" i="15"/>
  <c r="F19" i="15"/>
  <c r="E19" i="15"/>
  <c r="G19" i="15" s="1"/>
  <c r="G18" i="15"/>
  <c r="G17" i="15"/>
  <c r="G16" i="15"/>
  <c r="G15" i="15"/>
  <c r="F14" i="15"/>
  <c r="E14" i="15"/>
  <c r="G14" i="15" s="1"/>
  <c r="G13" i="15"/>
  <c r="G12" i="15"/>
  <c r="G11" i="15"/>
  <c r="G10" i="15"/>
  <c r="F9" i="15"/>
  <c r="G9" i="15" s="1"/>
  <c r="E9" i="15"/>
  <c r="G7" i="15"/>
  <c r="G6" i="15"/>
  <c r="F6" i="15"/>
  <c r="E6" i="15"/>
  <c r="G137" i="1"/>
  <c r="G134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F119" i="1"/>
  <c r="F132" i="1" s="1"/>
  <c r="E119" i="1"/>
  <c r="E132" i="1" s="1"/>
  <c r="G132" i="1" s="1"/>
  <c r="G118" i="1"/>
  <c r="G117" i="1"/>
  <c r="G116" i="1"/>
  <c r="G115" i="1"/>
  <c r="F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F101" i="1"/>
  <c r="E101" i="1"/>
  <c r="G101" i="1" s="1"/>
  <c r="G100" i="1"/>
  <c r="G99" i="1"/>
  <c r="G98" i="1"/>
  <c r="G97" i="1"/>
  <c r="G96" i="1"/>
  <c r="G93" i="1"/>
  <c r="G92" i="1"/>
  <c r="G91" i="1"/>
  <c r="G90" i="1"/>
  <c r="G89" i="1"/>
  <c r="G88" i="1"/>
  <c r="G87" i="1"/>
  <c r="G86" i="1"/>
  <c r="G85" i="1"/>
  <c r="F85" i="1"/>
  <c r="F94" i="1" s="1"/>
  <c r="E85" i="1"/>
  <c r="E94" i="1" s="1"/>
  <c r="G94" i="1" s="1"/>
  <c r="G84" i="1"/>
  <c r="G82" i="1"/>
  <c r="G81" i="1"/>
  <c r="G80" i="1"/>
  <c r="G79" i="1"/>
  <c r="F78" i="1"/>
  <c r="F83" i="1" s="1"/>
  <c r="F95" i="1" s="1"/>
  <c r="E78" i="1"/>
  <c r="G78" i="1" s="1"/>
  <c r="G77" i="1"/>
  <c r="G76" i="1"/>
  <c r="G75" i="1"/>
  <c r="G74" i="1"/>
  <c r="F74" i="1"/>
  <c r="E74" i="1"/>
  <c r="G73" i="1"/>
  <c r="G72" i="1"/>
  <c r="F71" i="1"/>
  <c r="E71" i="1"/>
  <c r="E83" i="1" s="1"/>
  <c r="G68" i="1"/>
  <c r="G67" i="1"/>
  <c r="G66" i="1"/>
  <c r="F65" i="1"/>
  <c r="E65" i="1"/>
  <c r="G65" i="1" s="1"/>
  <c r="F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F42" i="1"/>
  <c r="E42" i="1"/>
  <c r="G42" i="1" s="1"/>
  <c r="G41" i="1"/>
  <c r="G40" i="1"/>
  <c r="G39" i="1"/>
  <c r="G38" i="1"/>
  <c r="G37" i="1"/>
  <c r="G36" i="1"/>
  <c r="G35" i="1"/>
  <c r="G34" i="1"/>
  <c r="G33" i="1"/>
  <c r="G32" i="1"/>
  <c r="G31" i="1"/>
  <c r="F30" i="1"/>
  <c r="G30" i="1" s="1"/>
  <c r="E30" i="1"/>
  <c r="G29" i="1"/>
  <c r="G28" i="1"/>
  <c r="G27" i="1"/>
  <c r="G26" i="1"/>
  <c r="G25" i="1"/>
  <c r="G24" i="1"/>
  <c r="G23" i="1"/>
  <c r="F23" i="1"/>
  <c r="F69" i="1" s="1"/>
  <c r="E23" i="1"/>
  <c r="G21" i="1"/>
  <c r="G20" i="1"/>
  <c r="G19" i="1"/>
  <c r="F19" i="1"/>
  <c r="E19" i="1"/>
  <c r="G18" i="1"/>
  <c r="G17" i="1"/>
  <c r="G16" i="1"/>
  <c r="G15" i="1"/>
  <c r="F14" i="1"/>
  <c r="F8" i="1" s="1"/>
  <c r="F22" i="1" s="1"/>
  <c r="F70" i="1" s="1"/>
  <c r="E14" i="1"/>
  <c r="G14" i="1" s="1"/>
  <c r="G13" i="1"/>
  <c r="G12" i="1"/>
  <c r="G11" i="1"/>
  <c r="G10" i="1"/>
  <c r="F9" i="1"/>
  <c r="E9" i="1"/>
  <c r="G9" i="1" s="1"/>
  <c r="G7" i="1"/>
  <c r="F6" i="1"/>
  <c r="E6" i="1"/>
  <c r="E22" i="10" l="1"/>
  <c r="G8" i="10"/>
  <c r="E69" i="10"/>
  <c r="G69" i="10" s="1"/>
  <c r="E95" i="10"/>
  <c r="G83" i="10"/>
  <c r="G94" i="10"/>
  <c r="F95" i="10"/>
  <c r="F136" i="10" s="1"/>
  <c r="F138" i="10" s="1"/>
  <c r="G23" i="10"/>
  <c r="G85" i="10"/>
  <c r="G119" i="10"/>
  <c r="E133" i="10"/>
  <c r="G133" i="10" s="1"/>
  <c r="G78" i="10"/>
  <c r="E95" i="17"/>
  <c r="E70" i="17"/>
  <c r="G22" i="17"/>
  <c r="F70" i="17"/>
  <c r="G6" i="17"/>
  <c r="G74" i="17"/>
  <c r="F83" i="17"/>
  <c r="F95" i="17" s="1"/>
  <c r="G23" i="17"/>
  <c r="G85" i="17"/>
  <c r="F114" i="17"/>
  <c r="F133" i="17" s="1"/>
  <c r="G119" i="17"/>
  <c r="E133" i="17"/>
  <c r="G132" i="8"/>
  <c r="E70" i="8"/>
  <c r="E95" i="8"/>
  <c r="G6" i="8"/>
  <c r="G74" i="8"/>
  <c r="F83" i="8"/>
  <c r="F95" i="8" s="1"/>
  <c r="G23" i="8"/>
  <c r="F114" i="8"/>
  <c r="F8" i="8"/>
  <c r="G8" i="8" s="1"/>
  <c r="F64" i="8"/>
  <c r="F69" i="8" s="1"/>
  <c r="G69" i="8" s="1"/>
  <c r="E70" i="7"/>
  <c r="E95" i="7"/>
  <c r="G132" i="7"/>
  <c r="G6" i="7"/>
  <c r="G74" i="7"/>
  <c r="F83" i="7"/>
  <c r="F95" i="7" s="1"/>
  <c r="G23" i="7"/>
  <c r="F114" i="7"/>
  <c r="F8" i="7"/>
  <c r="G8" i="7" s="1"/>
  <c r="F64" i="7"/>
  <c r="F69" i="7" s="1"/>
  <c r="G69" i="7" s="1"/>
  <c r="F22" i="6"/>
  <c r="F69" i="6"/>
  <c r="G114" i="6"/>
  <c r="E133" i="6"/>
  <c r="G133" i="6" s="1"/>
  <c r="G22" i="6"/>
  <c r="E95" i="6"/>
  <c r="G95" i="6" s="1"/>
  <c r="G83" i="6"/>
  <c r="G8" i="6"/>
  <c r="F8" i="6"/>
  <c r="F64" i="6"/>
  <c r="G64" i="6" s="1"/>
  <c r="G6" i="6"/>
  <c r="G74" i="6"/>
  <c r="F83" i="6"/>
  <c r="F95" i="6" s="1"/>
  <c r="E69" i="6"/>
  <c r="G101" i="6"/>
  <c r="E70" i="5"/>
  <c r="E95" i="5"/>
  <c r="G132" i="5"/>
  <c r="G6" i="5"/>
  <c r="G74" i="5"/>
  <c r="F83" i="5"/>
  <c r="F95" i="5" s="1"/>
  <c r="G23" i="5"/>
  <c r="F114" i="5"/>
  <c r="F8" i="5"/>
  <c r="G8" i="5" s="1"/>
  <c r="F64" i="5"/>
  <c r="F69" i="5" s="1"/>
  <c r="G69" i="5" s="1"/>
  <c r="E69" i="16"/>
  <c r="G69" i="16" s="1"/>
  <c r="G83" i="16"/>
  <c r="E95" i="16"/>
  <c r="F95" i="16"/>
  <c r="F69" i="16"/>
  <c r="F70" i="16" s="1"/>
  <c r="F136" i="16" s="1"/>
  <c r="F138" i="16" s="1"/>
  <c r="G85" i="16"/>
  <c r="G119" i="16"/>
  <c r="E133" i="16"/>
  <c r="G133" i="16" s="1"/>
  <c r="E8" i="16"/>
  <c r="E64" i="16"/>
  <c r="G64" i="16" s="1"/>
  <c r="G71" i="16"/>
  <c r="E95" i="3"/>
  <c r="G95" i="3" s="1"/>
  <c r="G83" i="3"/>
  <c r="G69" i="3"/>
  <c r="F133" i="3"/>
  <c r="F136" i="3" s="1"/>
  <c r="F138" i="3" s="1"/>
  <c r="G132" i="3"/>
  <c r="G23" i="3"/>
  <c r="G85" i="3"/>
  <c r="E133" i="3"/>
  <c r="G133" i="3" s="1"/>
  <c r="E8" i="3"/>
  <c r="G71" i="3"/>
  <c r="E95" i="15"/>
  <c r="F22" i="15"/>
  <c r="G132" i="15"/>
  <c r="G114" i="15"/>
  <c r="F83" i="15"/>
  <c r="F95" i="15" s="1"/>
  <c r="G23" i="15"/>
  <c r="F114" i="15"/>
  <c r="F133" i="15" s="1"/>
  <c r="E133" i="15"/>
  <c r="G133" i="15" s="1"/>
  <c r="E8" i="15"/>
  <c r="G8" i="15" s="1"/>
  <c r="F8" i="15"/>
  <c r="F64" i="15"/>
  <c r="G64" i="15" s="1"/>
  <c r="E95" i="1"/>
  <c r="G95" i="1" s="1"/>
  <c r="G83" i="1"/>
  <c r="E22" i="1"/>
  <c r="F133" i="1"/>
  <c r="F136" i="1" s="1"/>
  <c r="F138" i="1" s="1"/>
  <c r="G6" i="1"/>
  <c r="E114" i="1"/>
  <c r="E8" i="1"/>
  <c r="G8" i="1" s="1"/>
  <c r="E64" i="1"/>
  <c r="G64" i="1" s="1"/>
  <c r="G71" i="1"/>
  <c r="E70" i="10" l="1"/>
  <c r="G22" i="10"/>
  <c r="G95" i="10"/>
  <c r="G95" i="17"/>
  <c r="E136" i="17"/>
  <c r="G70" i="17"/>
  <c r="G114" i="17"/>
  <c r="G133" i="17"/>
  <c r="F136" i="17"/>
  <c r="F138" i="17" s="1"/>
  <c r="G83" i="17"/>
  <c r="F22" i="8"/>
  <c r="F133" i="8"/>
  <c r="G133" i="8" s="1"/>
  <c r="G114" i="8"/>
  <c r="E136" i="8"/>
  <c r="G64" i="8"/>
  <c r="G83" i="8"/>
  <c r="G95" i="8"/>
  <c r="G95" i="7"/>
  <c r="F133" i="7"/>
  <c r="G133" i="7" s="1"/>
  <c r="G114" i="7"/>
  <c r="F22" i="7"/>
  <c r="E136" i="7"/>
  <c r="G64" i="7"/>
  <c r="G83" i="7"/>
  <c r="G69" i="6"/>
  <c r="F70" i="6"/>
  <c r="F136" i="6" s="1"/>
  <c r="F138" i="6" s="1"/>
  <c r="E70" i="6"/>
  <c r="F133" i="5"/>
  <c r="G133" i="5" s="1"/>
  <c r="G114" i="5"/>
  <c r="F22" i="5"/>
  <c r="E136" i="5"/>
  <c r="G64" i="5"/>
  <c r="G83" i="5"/>
  <c r="G95" i="5"/>
  <c r="G95" i="16"/>
  <c r="E22" i="16"/>
  <c r="G8" i="16"/>
  <c r="E22" i="3"/>
  <c r="G8" i="3"/>
  <c r="E22" i="15"/>
  <c r="F69" i="15"/>
  <c r="G69" i="15" s="1"/>
  <c r="G83" i="15"/>
  <c r="F70" i="15"/>
  <c r="F136" i="15" s="1"/>
  <c r="F138" i="15" s="1"/>
  <c r="G95" i="15"/>
  <c r="G22" i="1"/>
  <c r="E69" i="1"/>
  <c r="G69" i="1" s="1"/>
  <c r="G114" i="1"/>
  <c r="E133" i="1"/>
  <c r="G133" i="1" s="1"/>
  <c r="E136" i="10" l="1"/>
  <c r="G70" i="10"/>
  <c r="G136" i="17"/>
  <c r="E138" i="17"/>
  <c r="G138" i="17" s="1"/>
  <c r="E138" i="8"/>
  <c r="F70" i="8"/>
  <c r="G22" i="8"/>
  <c r="E138" i="7"/>
  <c r="F70" i="7"/>
  <c r="G22" i="7"/>
  <c r="E136" i="6"/>
  <c r="G70" i="6"/>
  <c r="E138" i="5"/>
  <c r="F70" i="5"/>
  <c r="G22" i="5"/>
  <c r="E70" i="16"/>
  <c r="G22" i="16"/>
  <c r="E70" i="3"/>
  <c r="G22" i="3"/>
  <c r="E70" i="15"/>
  <c r="G22" i="15"/>
  <c r="E70" i="1"/>
  <c r="G136" i="10" l="1"/>
  <c r="E138" i="10"/>
  <c r="G138" i="10" s="1"/>
  <c r="F136" i="8"/>
  <c r="G70" i="8"/>
  <c r="F136" i="7"/>
  <c r="G70" i="7"/>
  <c r="G136" i="6"/>
  <c r="E138" i="6"/>
  <c r="G138" i="6" s="1"/>
  <c r="F136" i="5"/>
  <c r="G70" i="5"/>
  <c r="G70" i="16"/>
  <c r="E136" i="16"/>
  <c r="E136" i="3"/>
  <c r="G70" i="3"/>
  <c r="E136" i="15"/>
  <c r="G70" i="15"/>
  <c r="E136" i="1"/>
  <c r="G70" i="1"/>
  <c r="F138" i="8" l="1"/>
  <c r="G138" i="8" s="1"/>
  <c r="G136" i="8"/>
  <c r="F138" i="7"/>
  <c r="G138" i="7" s="1"/>
  <c r="G136" i="7"/>
  <c r="F138" i="5"/>
  <c r="G138" i="5" s="1"/>
  <c r="G136" i="5"/>
  <c r="G136" i="16"/>
  <c r="E138" i="16"/>
  <c r="G138" i="16" s="1"/>
  <c r="G136" i="3"/>
  <c r="E138" i="3"/>
  <c r="G138" i="3" s="1"/>
  <c r="G136" i="15"/>
  <c r="E138" i="15"/>
  <c r="G138" i="15" s="1"/>
  <c r="G136" i="1"/>
  <c r="E138" i="1"/>
  <c r="G138" i="1" s="1"/>
  <c r="G53" i="14" l="1"/>
  <c r="G50" i="14"/>
  <c r="F48" i="14"/>
  <c r="E48" i="14"/>
  <c r="G48" i="14" s="1"/>
  <c r="G47" i="14"/>
  <c r="G46" i="14"/>
  <c r="G45" i="14"/>
  <c r="G44" i="14"/>
  <c r="G43" i="14"/>
  <c r="G42" i="14"/>
  <c r="F41" i="14"/>
  <c r="G41" i="14" s="1"/>
  <c r="E41" i="14"/>
  <c r="E49" i="14" s="1"/>
  <c r="G40" i="14"/>
  <c r="G39" i="14"/>
  <c r="G38" i="14"/>
  <c r="G37" i="14"/>
  <c r="G36" i="14"/>
  <c r="G35" i="14"/>
  <c r="G34" i="14"/>
  <c r="F33" i="14"/>
  <c r="E33" i="14"/>
  <c r="G33" i="14" s="1"/>
  <c r="G32" i="14"/>
  <c r="F32" i="14"/>
  <c r="E32" i="14"/>
  <c r="G31" i="14"/>
  <c r="G30" i="14"/>
  <c r="G29" i="14"/>
  <c r="G28" i="14"/>
  <c r="G27" i="14"/>
  <c r="G26" i="14"/>
  <c r="F26" i="14"/>
  <c r="E26" i="14"/>
  <c r="G25" i="14"/>
  <c r="G24" i="14"/>
  <c r="G23" i="14"/>
  <c r="G22" i="14"/>
  <c r="G21" i="14"/>
  <c r="E20" i="14"/>
  <c r="E52" i="14" s="1"/>
  <c r="F19" i="14"/>
  <c r="G19" i="14" s="1"/>
  <c r="E19" i="14"/>
  <c r="G18" i="14"/>
  <c r="G17" i="14"/>
  <c r="G16" i="14"/>
  <c r="G15" i="14"/>
  <c r="G14" i="14"/>
  <c r="F13" i="14"/>
  <c r="F20" i="14" s="1"/>
  <c r="E13" i="14"/>
  <c r="G12" i="14"/>
  <c r="G11" i="14"/>
  <c r="G10" i="14"/>
  <c r="G9" i="14"/>
  <c r="G8" i="14"/>
  <c r="P63" i="12"/>
  <c r="R63" i="12" s="1"/>
  <c r="Q60" i="12"/>
  <c r="O60" i="12"/>
  <c r="N60" i="12"/>
  <c r="M60" i="12"/>
  <c r="L60" i="12"/>
  <c r="K60" i="12"/>
  <c r="J60" i="12"/>
  <c r="I60" i="12"/>
  <c r="H60" i="12"/>
  <c r="G60" i="12"/>
  <c r="F60" i="12"/>
  <c r="E60" i="12"/>
  <c r="P60" i="12" s="1"/>
  <c r="R60" i="12" s="1"/>
  <c r="P59" i="12"/>
  <c r="R59" i="12" s="1"/>
  <c r="P58" i="12"/>
  <c r="R58" i="12" s="1"/>
  <c r="P57" i="12"/>
  <c r="R57" i="12" s="1"/>
  <c r="P56" i="12"/>
  <c r="R56" i="12" s="1"/>
  <c r="P55" i="12"/>
  <c r="R55" i="12" s="1"/>
  <c r="P54" i="12"/>
  <c r="R54" i="12" s="1"/>
  <c r="P53" i="12"/>
  <c r="R53" i="12" s="1"/>
  <c r="P52" i="12"/>
  <c r="R52" i="12" s="1"/>
  <c r="P51" i="12"/>
  <c r="R51" i="12" s="1"/>
  <c r="P50" i="12"/>
  <c r="R50" i="12" s="1"/>
  <c r="P49" i="12"/>
  <c r="R49" i="12" s="1"/>
  <c r="P48" i="12"/>
  <c r="R48" i="12" s="1"/>
  <c r="Q47" i="12"/>
  <c r="Q61" i="12" s="1"/>
  <c r="O47" i="12"/>
  <c r="O61" i="12" s="1"/>
  <c r="N47" i="12"/>
  <c r="N61" i="12" s="1"/>
  <c r="M47" i="12"/>
  <c r="M61" i="12" s="1"/>
  <c r="L47" i="12"/>
  <c r="L61" i="12" s="1"/>
  <c r="K47" i="12"/>
  <c r="K61" i="12" s="1"/>
  <c r="J47" i="12"/>
  <c r="J61" i="12" s="1"/>
  <c r="I47" i="12"/>
  <c r="I61" i="12" s="1"/>
  <c r="H47" i="12"/>
  <c r="H61" i="12" s="1"/>
  <c r="G47" i="12"/>
  <c r="P47" i="12" s="1"/>
  <c r="R47" i="12" s="1"/>
  <c r="F47" i="12"/>
  <c r="F61" i="12" s="1"/>
  <c r="E47" i="12"/>
  <c r="E61" i="12" s="1"/>
  <c r="P46" i="12"/>
  <c r="R46" i="12" s="1"/>
  <c r="P45" i="12"/>
  <c r="R45" i="12" s="1"/>
  <c r="P44" i="12"/>
  <c r="R44" i="12" s="1"/>
  <c r="P43" i="12"/>
  <c r="R43" i="12" s="1"/>
  <c r="P42" i="12"/>
  <c r="R42" i="12" s="1"/>
  <c r="P41" i="12"/>
  <c r="R41" i="12" s="1"/>
  <c r="P40" i="12"/>
  <c r="R40" i="12" s="1"/>
  <c r="P39" i="12"/>
  <c r="R39" i="12" s="1"/>
  <c r="P38" i="12"/>
  <c r="R38" i="12" s="1"/>
  <c r="P37" i="12"/>
  <c r="R37" i="12" s="1"/>
  <c r="P36" i="12"/>
  <c r="R36" i="12" s="1"/>
  <c r="P35" i="12"/>
  <c r="R35" i="12" s="1"/>
  <c r="P34" i="12"/>
  <c r="R34" i="12" s="1"/>
  <c r="O33" i="12"/>
  <c r="L33" i="12"/>
  <c r="K33" i="12"/>
  <c r="H33" i="12"/>
  <c r="G33" i="12"/>
  <c r="Q32" i="12"/>
  <c r="O32" i="12"/>
  <c r="N32" i="12"/>
  <c r="M32" i="12"/>
  <c r="L32" i="12"/>
  <c r="K32" i="12"/>
  <c r="J32" i="12"/>
  <c r="I32" i="12"/>
  <c r="H32" i="12"/>
  <c r="G32" i="12"/>
  <c r="F32" i="12"/>
  <c r="E32" i="12"/>
  <c r="P32" i="12" s="1"/>
  <c r="R32" i="12" s="1"/>
  <c r="P31" i="12"/>
  <c r="R31" i="12" s="1"/>
  <c r="P30" i="12"/>
  <c r="R30" i="12" s="1"/>
  <c r="P29" i="12"/>
  <c r="R29" i="12" s="1"/>
  <c r="P28" i="12"/>
  <c r="R28" i="12" s="1"/>
  <c r="P27" i="12"/>
  <c r="R27" i="12" s="1"/>
  <c r="Q26" i="12"/>
  <c r="Q33" i="12" s="1"/>
  <c r="O26" i="12"/>
  <c r="N26" i="12"/>
  <c r="N33" i="12" s="1"/>
  <c r="M26" i="12"/>
  <c r="M33" i="12" s="1"/>
  <c r="L26" i="12"/>
  <c r="K26" i="12"/>
  <c r="J26" i="12"/>
  <c r="J33" i="12" s="1"/>
  <c r="I26" i="12"/>
  <c r="I33" i="12" s="1"/>
  <c r="H26" i="12"/>
  <c r="G26" i="12"/>
  <c r="F26" i="12"/>
  <c r="F33" i="12" s="1"/>
  <c r="E26" i="12"/>
  <c r="P26" i="12" s="1"/>
  <c r="R26" i="12" s="1"/>
  <c r="R33" i="12" s="1"/>
  <c r="P25" i="12"/>
  <c r="R25" i="12" s="1"/>
  <c r="P24" i="12"/>
  <c r="R24" i="12" s="1"/>
  <c r="P23" i="12"/>
  <c r="R23" i="12" s="1"/>
  <c r="P22" i="12"/>
  <c r="R22" i="12" s="1"/>
  <c r="P21" i="12"/>
  <c r="R21" i="12" s="1"/>
  <c r="Q20" i="12"/>
  <c r="Q62" i="12" s="1"/>
  <c r="Q64" i="12" s="1"/>
  <c r="N20" i="12"/>
  <c r="M20" i="12"/>
  <c r="J20" i="12"/>
  <c r="J62" i="12" s="1"/>
  <c r="J64" i="12" s="1"/>
  <c r="I20" i="12"/>
  <c r="I62" i="12" s="1"/>
  <c r="I64" i="12" s="1"/>
  <c r="F20" i="12"/>
  <c r="E20" i="12"/>
  <c r="Q19" i="12"/>
  <c r="O19" i="12"/>
  <c r="N19" i="12"/>
  <c r="M19" i="12"/>
  <c r="L19" i="12"/>
  <c r="K19" i="12"/>
  <c r="J19" i="12"/>
  <c r="I19" i="12"/>
  <c r="H19" i="12"/>
  <c r="G19" i="12"/>
  <c r="P19" i="12" s="1"/>
  <c r="R19" i="12" s="1"/>
  <c r="F19" i="12"/>
  <c r="E19" i="12"/>
  <c r="P18" i="12"/>
  <c r="R18" i="12" s="1"/>
  <c r="P17" i="12"/>
  <c r="R17" i="12" s="1"/>
  <c r="P16" i="12"/>
  <c r="R16" i="12" s="1"/>
  <c r="P15" i="12"/>
  <c r="R15" i="12" s="1"/>
  <c r="P14" i="12"/>
  <c r="R14" i="12" s="1"/>
  <c r="Q13" i="12"/>
  <c r="O13" i="12"/>
  <c r="O20" i="12" s="1"/>
  <c r="O62" i="12" s="1"/>
  <c r="O64" i="12" s="1"/>
  <c r="N13" i="12"/>
  <c r="M13" i="12"/>
  <c r="L13" i="12"/>
  <c r="L20" i="12" s="1"/>
  <c r="L62" i="12" s="1"/>
  <c r="L64" i="12" s="1"/>
  <c r="K13" i="12"/>
  <c r="K20" i="12" s="1"/>
  <c r="K62" i="12" s="1"/>
  <c r="K64" i="12" s="1"/>
  <c r="J13" i="12"/>
  <c r="I13" i="12"/>
  <c r="H13" i="12"/>
  <c r="H20" i="12" s="1"/>
  <c r="H62" i="12" s="1"/>
  <c r="H64" i="12" s="1"/>
  <c r="G13" i="12"/>
  <c r="G20" i="12" s="1"/>
  <c r="F13" i="12"/>
  <c r="E13" i="12"/>
  <c r="P12" i="12"/>
  <c r="R12" i="12" s="1"/>
  <c r="P11" i="12"/>
  <c r="R11" i="12" s="1"/>
  <c r="P10" i="12"/>
  <c r="R10" i="12" s="1"/>
  <c r="P9" i="12"/>
  <c r="R9" i="12" s="1"/>
  <c r="P8" i="12"/>
  <c r="R8" i="12" s="1"/>
  <c r="G137" i="13"/>
  <c r="G134" i="13"/>
  <c r="F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F119" i="13"/>
  <c r="E119" i="13"/>
  <c r="E132" i="13" s="1"/>
  <c r="G132" i="13" s="1"/>
  <c r="G118" i="13"/>
  <c r="G117" i="13"/>
  <c r="G116" i="13"/>
  <c r="G115" i="13"/>
  <c r="F114" i="13"/>
  <c r="F133" i="13" s="1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F101" i="13"/>
  <c r="E101" i="13"/>
  <c r="E114" i="13" s="1"/>
  <c r="G100" i="13"/>
  <c r="G99" i="13"/>
  <c r="G98" i="13"/>
  <c r="G97" i="13"/>
  <c r="G96" i="13"/>
  <c r="F94" i="13"/>
  <c r="G93" i="13"/>
  <c r="G92" i="13"/>
  <c r="G91" i="13"/>
  <c r="G90" i="13"/>
  <c r="G89" i="13"/>
  <c r="G88" i="13"/>
  <c r="G87" i="13"/>
  <c r="G86" i="13"/>
  <c r="F85" i="13"/>
  <c r="E85" i="13"/>
  <c r="E94" i="13" s="1"/>
  <c r="G94" i="13" s="1"/>
  <c r="G84" i="13"/>
  <c r="G82" i="13"/>
  <c r="G81" i="13"/>
  <c r="G80" i="13"/>
  <c r="G79" i="13"/>
  <c r="F78" i="13"/>
  <c r="E78" i="13"/>
  <c r="G78" i="13" s="1"/>
  <c r="G77" i="13"/>
  <c r="G76" i="13"/>
  <c r="G75" i="13"/>
  <c r="F74" i="13"/>
  <c r="G74" i="13" s="1"/>
  <c r="E74" i="13"/>
  <c r="G73" i="13"/>
  <c r="G72" i="13"/>
  <c r="G71" i="13"/>
  <c r="F71" i="13"/>
  <c r="F83" i="13" s="1"/>
  <c r="F95" i="13" s="1"/>
  <c r="E71" i="13"/>
  <c r="E83" i="13" s="1"/>
  <c r="G68" i="13"/>
  <c r="G67" i="13"/>
  <c r="G66" i="13"/>
  <c r="G65" i="13"/>
  <c r="F65" i="13"/>
  <c r="E65" i="13"/>
  <c r="E64" i="13" s="1"/>
  <c r="G64" i="13" s="1"/>
  <c r="F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F42" i="13"/>
  <c r="E42" i="13"/>
  <c r="G42" i="13" s="1"/>
  <c r="G41" i="13"/>
  <c r="G40" i="13"/>
  <c r="G39" i="13"/>
  <c r="G38" i="13"/>
  <c r="G37" i="13"/>
  <c r="G36" i="13"/>
  <c r="G35" i="13"/>
  <c r="G34" i="13"/>
  <c r="G33" i="13"/>
  <c r="G32" i="13"/>
  <c r="G31" i="13"/>
  <c r="F30" i="13"/>
  <c r="G30" i="13" s="1"/>
  <c r="E30" i="13"/>
  <c r="G29" i="13"/>
  <c r="G28" i="13"/>
  <c r="G27" i="13"/>
  <c r="G26" i="13"/>
  <c r="G25" i="13"/>
  <c r="G24" i="13"/>
  <c r="F23" i="13"/>
  <c r="F69" i="13" s="1"/>
  <c r="E23" i="13"/>
  <c r="G23" i="13" s="1"/>
  <c r="G21" i="13"/>
  <c r="G20" i="13"/>
  <c r="F19" i="13"/>
  <c r="E19" i="13"/>
  <c r="G19" i="13" s="1"/>
  <c r="G18" i="13"/>
  <c r="G17" i="13"/>
  <c r="G16" i="13"/>
  <c r="G15" i="13"/>
  <c r="F14" i="13"/>
  <c r="E14" i="13"/>
  <c r="G14" i="13" s="1"/>
  <c r="G13" i="13"/>
  <c r="G12" i="13"/>
  <c r="G11" i="13"/>
  <c r="G10" i="13"/>
  <c r="G9" i="13"/>
  <c r="F9" i="13"/>
  <c r="E9" i="13"/>
  <c r="E8" i="13" s="1"/>
  <c r="G8" i="13" s="1"/>
  <c r="F8" i="13"/>
  <c r="G7" i="13"/>
  <c r="F6" i="13"/>
  <c r="F22" i="13" s="1"/>
  <c r="F70" i="13" s="1"/>
  <c r="E6" i="13"/>
  <c r="E22" i="13" s="1"/>
  <c r="G20" i="14" l="1"/>
  <c r="E54" i="14"/>
  <c r="G49" i="14"/>
  <c r="F49" i="14"/>
  <c r="F52" i="14" s="1"/>
  <c r="G13" i="14"/>
  <c r="M62" i="12"/>
  <c r="M64" i="12" s="1"/>
  <c r="F62" i="12"/>
  <c r="F64" i="12" s="1"/>
  <c r="N62" i="12"/>
  <c r="N64" i="12" s="1"/>
  <c r="R61" i="12"/>
  <c r="G61" i="12"/>
  <c r="P61" i="12" s="1"/>
  <c r="P13" i="12"/>
  <c r="R13" i="12" s="1"/>
  <c r="R20" i="12" s="1"/>
  <c r="R62" i="12" s="1"/>
  <c r="R64" i="12" s="1"/>
  <c r="E33" i="12"/>
  <c r="P33" i="12" s="1"/>
  <c r="P20" i="12"/>
  <c r="G22" i="13"/>
  <c r="G83" i="13"/>
  <c r="E95" i="13"/>
  <c r="G95" i="13" s="1"/>
  <c r="F136" i="13"/>
  <c r="F138" i="13" s="1"/>
  <c r="G114" i="13"/>
  <c r="E133" i="13"/>
  <c r="G133" i="13" s="1"/>
  <c r="E69" i="13"/>
  <c r="G69" i="13" s="1"/>
  <c r="G101" i="13"/>
  <c r="G6" i="13"/>
  <c r="G85" i="13"/>
  <c r="G119" i="13"/>
  <c r="H138" i="9"/>
  <c r="J138" i="9" s="1"/>
  <c r="H134" i="9"/>
  <c r="J134" i="9" s="1"/>
  <c r="J133" i="9"/>
  <c r="H133" i="9"/>
  <c r="H132" i="9"/>
  <c r="J132" i="9" s="1"/>
  <c r="J131" i="9"/>
  <c r="H131" i="9"/>
  <c r="H130" i="9"/>
  <c r="J130" i="9" s="1"/>
  <c r="J129" i="9"/>
  <c r="H129" i="9"/>
  <c r="H128" i="9"/>
  <c r="J128" i="9" s="1"/>
  <c r="J127" i="9"/>
  <c r="H127" i="9"/>
  <c r="H126" i="9"/>
  <c r="J126" i="9" s="1"/>
  <c r="J125" i="9"/>
  <c r="H125" i="9"/>
  <c r="H124" i="9"/>
  <c r="J124" i="9" s="1"/>
  <c r="J123" i="9"/>
  <c r="H123" i="9"/>
  <c r="H122" i="9"/>
  <c r="J122" i="9" s="1"/>
  <c r="I121" i="9"/>
  <c r="I135" i="9" s="1"/>
  <c r="G121" i="9"/>
  <c r="G135" i="9" s="1"/>
  <c r="F121" i="9"/>
  <c r="F135" i="9" s="1"/>
  <c r="E121" i="9"/>
  <c r="H120" i="9"/>
  <c r="J120" i="9" s="1"/>
  <c r="J119" i="9"/>
  <c r="H119" i="9"/>
  <c r="H118" i="9"/>
  <c r="J118" i="9" s="1"/>
  <c r="J117" i="9"/>
  <c r="H117" i="9"/>
  <c r="I116" i="9"/>
  <c r="I136" i="9" s="1"/>
  <c r="J115" i="9"/>
  <c r="H115" i="9"/>
  <c r="H114" i="9"/>
  <c r="J114" i="9" s="1"/>
  <c r="J113" i="9"/>
  <c r="H113" i="9"/>
  <c r="H112" i="9"/>
  <c r="J112" i="9" s="1"/>
  <c r="J111" i="9"/>
  <c r="H111" i="9"/>
  <c r="H110" i="9"/>
  <c r="J110" i="9" s="1"/>
  <c r="J109" i="9"/>
  <c r="H109" i="9"/>
  <c r="H108" i="9"/>
  <c r="J108" i="9" s="1"/>
  <c r="J107" i="9"/>
  <c r="H107" i="9"/>
  <c r="H106" i="9"/>
  <c r="J106" i="9" s="1"/>
  <c r="J105" i="9"/>
  <c r="H105" i="9"/>
  <c r="H104" i="9"/>
  <c r="J104" i="9" s="1"/>
  <c r="J103" i="9"/>
  <c r="H103" i="9"/>
  <c r="I102" i="9"/>
  <c r="G102" i="9"/>
  <c r="G116" i="9" s="1"/>
  <c r="F102" i="9"/>
  <c r="F116" i="9" s="1"/>
  <c r="F136" i="9" s="1"/>
  <c r="E102" i="9"/>
  <c r="H102" i="9" s="1"/>
  <c r="J102" i="9" s="1"/>
  <c r="J101" i="9"/>
  <c r="H101" i="9"/>
  <c r="H100" i="9"/>
  <c r="J100" i="9" s="1"/>
  <c r="J99" i="9"/>
  <c r="H99" i="9"/>
  <c r="H98" i="9"/>
  <c r="J98" i="9" s="1"/>
  <c r="J97" i="9"/>
  <c r="H97" i="9"/>
  <c r="G95" i="9"/>
  <c r="F95" i="9"/>
  <c r="H94" i="9"/>
  <c r="J94" i="9" s="1"/>
  <c r="J93" i="9"/>
  <c r="H93" i="9"/>
  <c r="H92" i="9"/>
  <c r="J92" i="9" s="1"/>
  <c r="J91" i="9"/>
  <c r="H91" i="9"/>
  <c r="H90" i="9"/>
  <c r="J90" i="9" s="1"/>
  <c r="J89" i="9"/>
  <c r="H89" i="9"/>
  <c r="H88" i="9"/>
  <c r="J88" i="9" s="1"/>
  <c r="J87" i="9"/>
  <c r="H87" i="9"/>
  <c r="I86" i="9"/>
  <c r="I95" i="9" s="1"/>
  <c r="G86" i="9"/>
  <c r="F86" i="9"/>
  <c r="E86" i="9"/>
  <c r="J85" i="9"/>
  <c r="H85" i="9"/>
  <c r="E84" i="9"/>
  <c r="J83" i="9"/>
  <c r="H83" i="9"/>
  <c r="H82" i="9"/>
  <c r="J82" i="9" s="1"/>
  <c r="J81" i="9"/>
  <c r="H81" i="9"/>
  <c r="H80" i="9"/>
  <c r="J80" i="9" s="1"/>
  <c r="I79" i="9"/>
  <c r="G79" i="9"/>
  <c r="F79" i="9"/>
  <c r="E79" i="9"/>
  <c r="H79" i="9" s="1"/>
  <c r="J79" i="9" s="1"/>
  <c r="H78" i="9"/>
  <c r="J78" i="9" s="1"/>
  <c r="J77" i="9"/>
  <c r="H77" i="9"/>
  <c r="H76" i="9"/>
  <c r="J76" i="9" s="1"/>
  <c r="I75" i="9"/>
  <c r="G75" i="9"/>
  <c r="F75" i="9"/>
  <c r="E75" i="9"/>
  <c r="H75" i="9" s="1"/>
  <c r="J75" i="9" s="1"/>
  <c r="H74" i="9"/>
  <c r="J74" i="9" s="1"/>
  <c r="J73" i="9"/>
  <c r="H73" i="9"/>
  <c r="I72" i="9"/>
  <c r="I84" i="9" s="1"/>
  <c r="I96" i="9" s="1"/>
  <c r="G72" i="9"/>
  <c r="F72" i="9"/>
  <c r="F84" i="9" s="1"/>
  <c r="F96" i="9" s="1"/>
  <c r="E72" i="9"/>
  <c r="H72" i="9" s="1"/>
  <c r="J69" i="9"/>
  <c r="H69" i="9"/>
  <c r="H68" i="9"/>
  <c r="J68" i="9" s="1"/>
  <c r="J67" i="9"/>
  <c r="H67" i="9"/>
  <c r="I66" i="9"/>
  <c r="I65" i="9" s="1"/>
  <c r="G66" i="9"/>
  <c r="F66" i="9"/>
  <c r="E66" i="9"/>
  <c r="G65" i="9"/>
  <c r="F65" i="9"/>
  <c r="H64" i="9"/>
  <c r="J64" i="9" s="1"/>
  <c r="J63" i="9"/>
  <c r="H63" i="9"/>
  <c r="H62" i="9"/>
  <c r="J62" i="9" s="1"/>
  <c r="J61" i="9"/>
  <c r="H61" i="9"/>
  <c r="H60" i="9"/>
  <c r="J60" i="9" s="1"/>
  <c r="J59" i="9"/>
  <c r="H59" i="9"/>
  <c r="H58" i="9"/>
  <c r="J58" i="9" s="1"/>
  <c r="J57" i="9"/>
  <c r="H57" i="9"/>
  <c r="H56" i="9"/>
  <c r="J56" i="9" s="1"/>
  <c r="J55" i="9"/>
  <c r="H55" i="9"/>
  <c r="H54" i="9"/>
  <c r="J54" i="9" s="1"/>
  <c r="J53" i="9"/>
  <c r="H53" i="9"/>
  <c r="H52" i="9"/>
  <c r="J52" i="9" s="1"/>
  <c r="J51" i="9"/>
  <c r="H51" i="9"/>
  <c r="H50" i="9"/>
  <c r="J50" i="9" s="1"/>
  <c r="J49" i="9"/>
  <c r="H49" i="9"/>
  <c r="H48" i="9"/>
  <c r="J48" i="9" s="1"/>
  <c r="J47" i="9"/>
  <c r="H47" i="9"/>
  <c r="H46" i="9"/>
  <c r="J46" i="9" s="1"/>
  <c r="J45" i="9"/>
  <c r="H45" i="9"/>
  <c r="H44" i="9"/>
  <c r="J44" i="9" s="1"/>
  <c r="I43" i="9"/>
  <c r="G43" i="9"/>
  <c r="F43" i="9"/>
  <c r="E43" i="9"/>
  <c r="H42" i="9"/>
  <c r="J42" i="9" s="1"/>
  <c r="H41" i="9"/>
  <c r="J41" i="9" s="1"/>
  <c r="H40" i="9"/>
  <c r="J40" i="9" s="1"/>
  <c r="J39" i="9"/>
  <c r="H39" i="9"/>
  <c r="H38" i="9"/>
  <c r="J38" i="9" s="1"/>
  <c r="H37" i="9"/>
  <c r="J37" i="9" s="1"/>
  <c r="H36" i="9"/>
  <c r="J36" i="9" s="1"/>
  <c r="J35" i="9"/>
  <c r="H35" i="9"/>
  <c r="H34" i="9"/>
  <c r="J34" i="9" s="1"/>
  <c r="H33" i="9"/>
  <c r="J33" i="9" s="1"/>
  <c r="H32" i="9"/>
  <c r="J32" i="9" s="1"/>
  <c r="I31" i="9"/>
  <c r="G31" i="9"/>
  <c r="F31" i="9"/>
  <c r="E31" i="9"/>
  <c r="H30" i="9"/>
  <c r="J30" i="9" s="1"/>
  <c r="J29" i="9"/>
  <c r="H29" i="9"/>
  <c r="H28" i="9"/>
  <c r="J28" i="9" s="1"/>
  <c r="H27" i="9"/>
  <c r="J27" i="9" s="1"/>
  <c r="H26" i="9"/>
  <c r="J26" i="9" s="1"/>
  <c r="J25" i="9"/>
  <c r="H25" i="9"/>
  <c r="I24" i="9"/>
  <c r="G24" i="9"/>
  <c r="F24" i="9"/>
  <c r="E24" i="9"/>
  <c r="F23" i="9"/>
  <c r="H22" i="9"/>
  <c r="J22" i="9" s="1"/>
  <c r="H21" i="9"/>
  <c r="J21" i="9" s="1"/>
  <c r="I20" i="9"/>
  <c r="H20" i="9"/>
  <c r="J20" i="9" s="1"/>
  <c r="G20" i="9"/>
  <c r="F20" i="9"/>
  <c r="E20" i="9"/>
  <c r="J19" i="9"/>
  <c r="H19" i="9"/>
  <c r="H18" i="9"/>
  <c r="J18" i="9" s="1"/>
  <c r="H17" i="9"/>
  <c r="J17" i="9" s="1"/>
  <c r="H16" i="9"/>
  <c r="J16" i="9" s="1"/>
  <c r="I15" i="9"/>
  <c r="G15" i="9"/>
  <c r="F15" i="9"/>
  <c r="E15" i="9"/>
  <c r="H15" i="9" s="1"/>
  <c r="J15" i="9" s="1"/>
  <c r="H14" i="9"/>
  <c r="J14" i="9" s="1"/>
  <c r="J13" i="9"/>
  <c r="H13" i="9"/>
  <c r="H12" i="9"/>
  <c r="J12" i="9" s="1"/>
  <c r="H11" i="9"/>
  <c r="J11" i="9" s="1"/>
  <c r="I10" i="9"/>
  <c r="H10" i="9"/>
  <c r="J10" i="9" s="1"/>
  <c r="G10" i="9"/>
  <c r="F10" i="9"/>
  <c r="E10" i="9"/>
  <c r="I9" i="9"/>
  <c r="I23" i="9" s="1"/>
  <c r="G9" i="9"/>
  <c r="F9" i="9"/>
  <c r="E9" i="9"/>
  <c r="H9" i="9" s="1"/>
  <c r="J9" i="9" s="1"/>
  <c r="H8" i="9"/>
  <c r="J8" i="9" s="1"/>
  <c r="I7" i="9"/>
  <c r="G7" i="9"/>
  <c r="G23" i="9" s="1"/>
  <c r="F7" i="9"/>
  <c r="E7" i="9"/>
  <c r="G138" i="4"/>
  <c r="I138" i="4" s="1"/>
  <c r="E136" i="4"/>
  <c r="G136" i="4" s="1"/>
  <c r="H135" i="4"/>
  <c r="I134" i="4"/>
  <c r="G134" i="4"/>
  <c r="I133" i="4"/>
  <c r="G133" i="4"/>
  <c r="I132" i="4"/>
  <c r="G132" i="4"/>
  <c r="I131" i="4"/>
  <c r="G131" i="4"/>
  <c r="I130" i="4"/>
  <c r="G130" i="4"/>
  <c r="I129" i="4"/>
  <c r="G129" i="4"/>
  <c r="I128" i="4"/>
  <c r="G128" i="4"/>
  <c r="I127" i="4"/>
  <c r="G127" i="4"/>
  <c r="I126" i="4"/>
  <c r="G126" i="4"/>
  <c r="I125" i="4"/>
  <c r="G125" i="4"/>
  <c r="I124" i="4"/>
  <c r="G124" i="4"/>
  <c r="I123" i="4"/>
  <c r="G123" i="4"/>
  <c r="I122" i="4"/>
  <c r="G122" i="4"/>
  <c r="H121" i="4"/>
  <c r="G121" i="4"/>
  <c r="I121" i="4" s="1"/>
  <c r="F121" i="4"/>
  <c r="F135" i="4" s="1"/>
  <c r="E121" i="4"/>
  <c r="E135" i="4" s="1"/>
  <c r="G120" i="4"/>
  <c r="I120" i="4" s="1"/>
  <c r="I119" i="4"/>
  <c r="G119" i="4"/>
  <c r="G118" i="4"/>
  <c r="I118" i="4" s="1"/>
  <c r="G117" i="4"/>
  <c r="I117" i="4" s="1"/>
  <c r="H116" i="4"/>
  <c r="H136" i="4" s="1"/>
  <c r="I115" i="4"/>
  <c r="G115" i="4"/>
  <c r="I114" i="4"/>
  <c r="G114" i="4"/>
  <c r="I113" i="4"/>
  <c r="G113" i="4"/>
  <c r="I112" i="4"/>
  <c r="G112" i="4"/>
  <c r="I111" i="4"/>
  <c r="G111" i="4"/>
  <c r="I110" i="4"/>
  <c r="G110" i="4"/>
  <c r="I109" i="4"/>
  <c r="G109" i="4"/>
  <c r="I108" i="4"/>
  <c r="G108" i="4"/>
  <c r="I107" i="4"/>
  <c r="G107" i="4"/>
  <c r="I106" i="4"/>
  <c r="G106" i="4"/>
  <c r="I105" i="4"/>
  <c r="G105" i="4"/>
  <c r="I104" i="4"/>
  <c r="G104" i="4"/>
  <c r="I103" i="4"/>
  <c r="G103" i="4"/>
  <c r="H102" i="4"/>
  <c r="G102" i="4"/>
  <c r="I102" i="4" s="1"/>
  <c r="F102" i="4"/>
  <c r="F116" i="4" s="1"/>
  <c r="F136" i="4" s="1"/>
  <c r="E102" i="4"/>
  <c r="E116" i="4" s="1"/>
  <c r="G101" i="4"/>
  <c r="I101" i="4" s="1"/>
  <c r="I100" i="4"/>
  <c r="G100" i="4"/>
  <c r="I99" i="4"/>
  <c r="G99" i="4"/>
  <c r="I98" i="4"/>
  <c r="G98" i="4"/>
  <c r="I97" i="4"/>
  <c r="G97" i="4"/>
  <c r="F95" i="4"/>
  <c r="E95" i="4"/>
  <c r="G95" i="4" s="1"/>
  <c r="I95" i="4" s="1"/>
  <c r="I94" i="4"/>
  <c r="G94" i="4"/>
  <c r="I93" i="4"/>
  <c r="G93" i="4"/>
  <c r="I92" i="4"/>
  <c r="G92" i="4"/>
  <c r="I91" i="4"/>
  <c r="G91" i="4"/>
  <c r="I90" i="4"/>
  <c r="G90" i="4"/>
  <c r="I89" i="4"/>
  <c r="G89" i="4"/>
  <c r="I88" i="4"/>
  <c r="G88" i="4"/>
  <c r="I87" i="4"/>
  <c r="G87" i="4"/>
  <c r="H86" i="4"/>
  <c r="H95" i="4" s="1"/>
  <c r="G86" i="4"/>
  <c r="I86" i="4" s="1"/>
  <c r="F86" i="4"/>
  <c r="E86" i="4"/>
  <c r="G85" i="4"/>
  <c r="I85" i="4" s="1"/>
  <c r="I83" i="4"/>
  <c r="G83" i="4"/>
  <c r="I82" i="4"/>
  <c r="G82" i="4"/>
  <c r="I81" i="4"/>
  <c r="G81" i="4"/>
  <c r="I80" i="4"/>
  <c r="G80" i="4"/>
  <c r="H79" i="4"/>
  <c r="G79" i="4"/>
  <c r="I79" i="4" s="1"/>
  <c r="F79" i="4"/>
  <c r="E79" i="4"/>
  <c r="G78" i="4"/>
  <c r="I78" i="4" s="1"/>
  <c r="I77" i="4"/>
  <c r="G77" i="4"/>
  <c r="G76" i="4"/>
  <c r="I76" i="4" s="1"/>
  <c r="H75" i="4"/>
  <c r="F75" i="4"/>
  <c r="F84" i="4" s="1"/>
  <c r="F96" i="4" s="1"/>
  <c r="E75" i="4"/>
  <c r="G75" i="4" s="1"/>
  <c r="I75" i="4" s="1"/>
  <c r="I74" i="4"/>
  <c r="G74" i="4"/>
  <c r="I73" i="4"/>
  <c r="G73" i="4"/>
  <c r="H72" i="4"/>
  <c r="H84" i="4" s="1"/>
  <c r="H96" i="4" s="1"/>
  <c r="G72" i="4"/>
  <c r="I72" i="4" s="1"/>
  <c r="F72" i="4"/>
  <c r="E72" i="4"/>
  <c r="I69" i="4"/>
  <c r="G69" i="4"/>
  <c r="G68" i="4"/>
  <c r="I68" i="4" s="1"/>
  <c r="I67" i="4"/>
  <c r="G67" i="4"/>
  <c r="H66" i="4"/>
  <c r="H65" i="4" s="1"/>
  <c r="G66" i="4"/>
  <c r="I66" i="4" s="1"/>
  <c r="F66" i="4"/>
  <c r="F65" i="4" s="1"/>
  <c r="E66" i="4"/>
  <c r="E65" i="4"/>
  <c r="G65" i="4" s="1"/>
  <c r="I65" i="4" s="1"/>
  <c r="I64" i="4"/>
  <c r="G64" i="4"/>
  <c r="G63" i="4"/>
  <c r="I63" i="4" s="1"/>
  <c r="I62" i="4"/>
  <c r="G62" i="4"/>
  <c r="G61" i="4"/>
  <c r="I61" i="4" s="1"/>
  <c r="I60" i="4"/>
  <c r="G60" i="4"/>
  <c r="G59" i="4"/>
  <c r="I59" i="4" s="1"/>
  <c r="I58" i="4"/>
  <c r="G58" i="4"/>
  <c r="G57" i="4"/>
  <c r="I57" i="4" s="1"/>
  <c r="I56" i="4"/>
  <c r="G56" i="4"/>
  <c r="G55" i="4"/>
  <c r="I55" i="4" s="1"/>
  <c r="I54" i="4"/>
  <c r="G54" i="4"/>
  <c r="G53" i="4"/>
  <c r="I53" i="4" s="1"/>
  <c r="I52" i="4"/>
  <c r="G52" i="4"/>
  <c r="G51" i="4"/>
  <c r="I51" i="4" s="1"/>
  <c r="I50" i="4"/>
  <c r="G50" i="4"/>
  <c r="G49" i="4"/>
  <c r="I49" i="4" s="1"/>
  <c r="I48" i="4"/>
  <c r="G48" i="4"/>
  <c r="G47" i="4"/>
  <c r="I47" i="4" s="1"/>
  <c r="I46" i="4"/>
  <c r="G46" i="4"/>
  <c r="G45" i="4"/>
  <c r="I45" i="4" s="1"/>
  <c r="I44" i="4"/>
  <c r="G44" i="4"/>
  <c r="H43" i="4"/>
  <c r="G43" i="4"/>
  <c r="I43" i="4" s="1"/>
  <c r="F43" i="4"/>
  <c r="E43" i="4"/>
  <c r="I42" i="4"/>
  <c r="G42" i="4"/>
  <c r="I41" i="4"/>
  <c r="G41" i="4"/>
  <c r="I40" i="4"/>
  <c r="G40" i="4"/>
  <c r="I39" i="4"/>
  <c r="G39" i="4"/>
  <c r="I38" i="4"/>
  <c r="G38" i="4"/>
  <c r="I37" i="4"/>
  <c r="G37" i="4"/>
  <c r="I36" i="4"/>
  <c r="G36" i="4"/>
  <c r="I35" i="4"/>
  <c r="G35" i="4"/>
  <c r="I34" i="4"/>
  <c r="G34" i="4"/>
  <c r="I33" i="4"/>
  <c r="G33" i="4"/>
  <c r="I32" i="4"/>
  <c r="G32" i="4"/>
  <c r="H31" i="4"/>
  <c r="G31" i="4"/>
  <c r="I31" i="4" s="1"/>
  <c r="F31" i="4"/>
  <c r="E31" i="4"/>
  <c r="G30" i="4"/>
  <c r="I30" i="4" s="1"/>
  <c r="I29" i="4"/>
  <c r="G29" i="4"/>
  <c r="G28" i="4"/>
  <c r="I28" i="4" s="1"/>
  <c r="I27" i="4"/>
  <c r="G27" i="4"/>
  <c r="G26" i="4"/>
  <c r="I26" i="4" s="1"/>
  <c r="I25" i="4"/>
  <c r="G25" i="4"/>
  <c r="H24" i="4"/>
  <c r="H70" i="4" s="1"/>
  <c r="G24" i="4"/>
  <c r="I24" i="4" s="1"/>
  <c r="F24" i="4"/>
  <c r="F70" i="4" s="1"/>
  <c r="E24" i="4"/>
  <c r="I22" i="4"/>
  <c r="G22" i="4"/>
  <c r="G21" i="4"/>
  <c r="I21" i="4" s="1"/>
  <c r="H20" i="4"/>
  <c r="F20" i="4"/>
  <c r="E20" i="4"/>
  <c r="G20" i="4" s="1"/>
  <c r="I20" i="4" s="1"/>
  <c r="I19" i="4"/>
  <c r="G19" i="4"/>
  <c r="I18" i="4"/>
  <c r="G18" i="4"/>
  <c r="I17" i="4"/>
  <c r="G17" i="4"/>
  <c r="I16" i="4"/>
  <c r="G16" i="4"/>
  <c r="H15" i="4"/>
  <c r="G15" i="4"/>
  <c r="I15" i="4" s="1"/>
  <c r="F15" i="4"/>
  <c r="E15" i="4"/>
  <c r="G14" i="4"/>
  <c r="I14" i="4" s="1"/>
  <c r="I13" i="4"/>
  <c r="G13" i="4"/>
  <c r="G12" i="4"/>
  <c r="I12" i="4" s="1"/>
  <c r="I11" i="4"/>
  <c r="G11" i="4"/>
  <c r="H10" i="4"/>
  <c r="H9" i="4" s="1"/>
  <c r="G10" i="4"/>
  <c r="I10" i="4" s="1"/>
  <c r="F10" i="4"/>
  <c r="F9" i="4" s="1"/>
  <c r="E10" i="4"/>
  <c r="E9" i="4"/>
  <c r="G9" i="4" s="1"/>
  <c r="I9" i="4" s="1"/>
  <c r="I8" i="4"/>
  <c r="G8" i="4"/>
  <c r="H7" i="4"/>
  <c r="G7" i="4"/>
  <c r="I7" i="4" s="1"/>
  <c r="F7" i="4"/>
  <c r="E7" i="4"/>
  <c r="I138" i="2"/>
  <c r="G138" i="2"/>
  <c r="F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H121" i="2"/>
  <c r="H135" i="2" s="1"/>
  <c r="F121" i="2"/>
  <c r="E121" i="2"/>
  <c r="I120" i="2"/>
  <c r="G120" i="2"/>
  <c r="G119" i="2"/>
  <c r="I119" i="2" s="1"/>
  <c r="I118" i="2"/>
  <c r="G118" i="2"/>
  <c r="G117" i="2"/>
  <c r="I117" i="2" s="1"/>
  <c r="F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H102" i="2"/>
  <c r="H116" i="2" s="1"/>
  <c r="F102" i="2"/>
  <c r="E102" i="2"/>
  <c r="I101" i="2"/>
  <c r="G101" i="2"/>
  <c r="G100" i="2"/>
  <c r="I100" i="2" s="1"/>
  <c r="I99" i="2"/>
  <c r="G99" i="2"/>
  <c r="G98" i="2"/>
  <c r="I98" i="2" s="1"/>
  <c r="I97" i="2"/>
  <c r="G97" i="2"/>
  <c r="H96" i="2"/>
  <c r="H95" i="2"/>
  <c r="E95" i="2"/>
  <c r="I94" i="2"/>
  <c r="G94" i="2"/>
  <c r="G93" i="2"/>
  <c r="I93" i="2" s="1"/>
  <c r="I92" i="2"/>
  <c r="G92" i="2"/>
  <c r="G91" i="2"/>
  <c r="I91" i="2" s="1"/>
  <c r="I90" i="2"/>
  <c r="G90" i="2"/>
  <c r="G89" i="2"/>
  <c r="I89" i="2" s="1"/>
  <c r="I88" i="2"/>
  <c r="G88" i="2"/>
  <c r="G87" i="2"/>
  <c r="I87" i="2" s="1"/>
  <c r="H86" i="2"/>
  <c r="F86" i="2"/>
  <c r="F95" i="2" s="1"/>
  <c r="E86" i="2"/>
  <c r="I85" i="2"/>
  <c r="G85" i="2"/>
  <c r="I83" i="2"/>
  <c r="G83" i="2"/>
  <c r="G82" i="2"/>
  <c r="I82" i="2" s="1"/>
  <c r="I81" i="2"/>
  <c r="G81" i="2"/>
  <c r="G80" i="2"/>
  <c r="I80" i="2" s="1"/>
  <c r="H79" i="2"/>
  <c r="F79" i="2"/>
  <c r="E79" i="2"/>
  <c r="I78" i="2"/>
  <c r="G78" i="2"/>
  <c r="I77" i="2"/>
  <c r="G77" i="2"/>
  <c r="I76" i="2"/>
  <c r="G76" i="2"/>
  <c r="H75" i="2"/>
  <c r="H84" i="2" s="1"/>
  <c r="F75" i="2"/>
  <c r="E75" i="2"/>
  <c r="G75" i="2" s="1"/>
  <c r="I75" i="2" s="1"/>
  <c r="I74" i="2"/>
  <c r="G74" i="2"/>
  <c r="G73" i="2"/>
  <c r="I73" i="2" s="1"/>
  <c r="H72" i="2"/>
  <c r="F72" i="2"/>
  <c r="F84" i="2" s="1"/>
  <c r="E72" i="2"/>
  <c r="I69" i="2"/>
  <c r="G69" i="2"/>
  <c r="I68" i="2"/>
  <c r="G68" i="2"/>
  <c r="I67" i="2"/>
  <c r="G67" i="2"/>
  <c r="H66" i="2"/>
  <c r="G66" i="2"/>
  <c r="I66" i="2" s="1"/>
  <c r="F66" i="2"/>
  <c r="F65" i="2" s="1"/>
  <c r="E66" i="2"/>
  <c r="E65" i="2" s="1"/>
  <c r="H65" i="2"/>
  <c r="H70" i="2" s="1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H43" i="2"/>
  <c r="G43" i="2"/>
  <c r="I43" i="2" s="1"/>
  <c r="F43" i="2"/>
  <c r="E43" i="2"/>
  <c r="G42" i="2"/>
  <c r="I42" i="2" s="1"/>
  <c r="I41" i="2"/>
  <c r="G41" i="2"/>
  <c r="G40" i="2"/>
  <c r="I40" i="2" s="1"/>
  <c r="I39" i="2"/>
  <c r="G39" i="2"/>
  <c r="G38" i="2"/>
  <c r="I38" i="2" s="1"/>
  <c r="I37" i="2"/>
  <c r="G37" i="2"/>
  <c r="G36" i="2"/>
  <c r="I36" i="2" s="1"/>
  <c r="I35" i="2"/>
  <c r="G35" i="2"/>
  <c r="G34" i="2"/>
  <c r="I34" i="2" s="1"/>
  <c r="I33" i="2"/>
  <c r="G33" i="2"/>
  <c r="G32" i="2"/>
  <c r="I32" i="2" s="1"/>
  <c r="H31" i="2"/>
  <c r="F31" i="2"/>
  <c r="E31" i="2"/>
  <c r="I30" i="2"/>
  <c r="G30" i="2"/>
  <c r="I29" i="2"/>
  <c r="G29" i="2"/>
  <c r="I28" i="2"/>
  <c r="G28" i="2"/>
  <c r="I27" i="2"/>
  <c r="G27" i="2"/>
  <c r="I26" i="2"/>
  <c r="G26" i="2"/>
  <c r="I25" i="2"/>
  <c r="G25" i="2"/>
  <c r="H24" i="2"/>
  <c r="G24" i="2"/>
  <c r="I24" i="2" s="1"/>
  <c r="F24" i="2"/>
  <c r="F70" i="2" s="1"/>
  <c r="E24" i="2"/>
  <c r="E70" i="2" s="1"/>
  <c r="I22" i="2"/>
  <c r="G22" i="2"/>
  <c r="I21" i="2"/>
  <c r="G21" i="2"/>
  <c r="H20" i="2"/>
  <c r="F20" i="2"/>
  <c r="E20" i="2"/>
  <c r="G20" i="2" s="1"/>
  <c r="I20" i="2" s="1"/>
  <c r="I19" i="2"/>
  <c r="G19" i="2"/>
  <c r="G18" i="2"/>
  <c r="I18" i="2" s="1"/>
  <c r="I17" i="2"/>
  <c r="G17" i="2"/>
  <c r="G16" i="2"/>
  <c r="I16" i="2" s="1"/>
  <c r="H15" i="2"/>
  <c r="F15" i="2"/>
  <c r="E15" i="2"/>
  <c r="I14" i="2"/>
  <c r="G14" i="2"/>
  <c r="I13" i="2"/>
  <c r="G13" i="2"/>
  <c r="I12" i="2"/>
  <c r="G12" i="2"/>
  <c r="I11" i="2"/>
  <c r="G11" i="2"/>
  <c r="H10" i="2"/>
  <c r="G10" i="2"/>
  <c r="I10" i="2" s="1"/>
  <c r="F10" i="2"/>
  <c r="F9" i="2" s="1"/>
  <c r="E10" i="2"/>
  <c r="E9" i="2" s="1"/>
  <c r="H9" i="2"/>
  <c r="H23" i="2" s="1"/>
  <c r="H71" i="2" s="1"/>
  <c r="I8" i="2"/>
  <c r="G8" i="2"/>
  <c r="H7" i="2"/>
  <c r="G7" i="2"/>
  <c r="I7" i="2" s="1"/>
  <c r="F7" i="2"/>
  <c r="F23" i="2" s="1"/>
  <c r="E7" i="2"/>
  <c r="E23" i="2" s="1"/>
  <c r="F54" i="14" l="1"/>
  <c r="G54" i="14" s="1"/>
  <c r="G52" i="14"/>
  <c r="G62" i="12"/>
  <c r="G64" i="12" s="1"/>
  <c r="E62" i="12"/>
  <c r="E70" i="13"/>
  <c r="F71" i="2"/>
  <c r="G70" i="2"/>
  <c r="I70" i="2" s="1"/>
  <c r="G31" i="2"/>
  <c r="I31" i="2" s="1"/>
  <c r="H136" i="2"/>
  <c r="H137" i="2" s="1"/>
  <c r="H139" i="2" s="1"/>
  <c r="F136" i="2"/>
  <c r="F23" i="4"/>
  <c r="F71" i="4" s="1"/>
  <c r="F137" i="4" s="1"/>
  <c r="F139" i="4" s="1"/>
  <c r="G9" i="2"/>
  <c r="I9" i="2" s="1"/>
  <c r="G15" i="2"/>
  <c r="I15" i="2" s="1"/>
  <c r="G65" i="2"/>
  <c r="I65" i="2" s="1"/>
  <c r="G72" i="2"/>
  <c r="I72" i="2" s="1"/>
  <c r="G79" i="2"/>
  <c r="I79" i="2" s="1"/>
  <c r="G95" i="2"/>
  <c r="I95" i="2" s="1"/>
  <c r="G102" i="2"/>
  <c r="I102" i="2" s="1"/>
  <c r="E116" i="2"/>
  <c r="H23" i="4"/>
  <c r="H71" i="4" s="1"/>
  <c r="H137" i="4" s="1"/>
  <c r="H139" i="4" s="1"/>
  <c r="G116" i="4"/>
  <c r="I116" i="4" s="1"/>
  <c r="G135" i="4"/>
  <c r="I135" i="4" s="1"/>
  <c r="E71" i="2"/>
  <c r="G23" i="2"/>
  <c r="I23" i="2" s="1"/>
  <c r="I71" i="2" s="1"/>
  <c r="F96" i="2"/>
  <c r="E84" i="2"/>
  <c r="G86" i="2"/>
  <c r="I86" i="2" s="1"/>
  <c r="G121" i="2"/>
  <c r="I121" i="2" s="1"/>
  <c r="E135" i="2"/>
  <c r="G135" i="2" s="1"/>
  <c r="I135" i="2" s="1"/>
  <c r="E84" i="4"/>
  <c r="E23" i="4"/>
  <c r="E70" i="4"/>
  <c r="G70" i="4" s="1"/>
  <c r="I70" i="4" s="1"/>
  <c r="I70" i="9"/>
  <c r="H24" i="9"/>
  <c r="J24" i="9" s="1"/>
  <c r="G136" i="9"/>
  <c r="I71" i="9"/>
  <c r="I137" i="9" s="1"/>
  <c r="I139" i="9" s="1"/>
  <c r="H7" i="9"/>
  <c r="J7" i="9" s="1"/>
  <c r="G70" i="9"/>
  <c r="G71" i="9" s="1"/>
  <c r="G137" i="9" s="1"/>
  <c r="G139" i="9" s="1"/>
  <c r="H31" i="9"/>
  <c r="J31" i="9" s="1"/>
  <c r="H86" i="9"/>
  <c r="J86" i="9" s="1"/>
  <c r="E95" i="9"/>
  <c r="E116" i="9"/>
  <c r="H121" i="9"/>
  <c r="J121" i="9" s="1"/>
  <c r="E23" i="9"/>
  <c r="H43" i="9"/>
  <c r="J43" i="9" s="1"/>
  <c r="G84" i="9"/>
  <c r="G96" i="9" s="1"/>
  <c r="F70" i="9"/>
  <c r="F71" i="9" s="1"/>
  <c r="F137" i="9" s="1"/>
  <c r="F139" i="9" s="1"/>
  <c r="H66" i="9"/>
  <c r="J66" i="9" s="1"/>
  <c r="E65" i="9"/>
  <c r="H65" i="9" s="1"/>
  <c r="J65" i="9" s="1"/>
  <c r="J72" i="9"/>
  <c r="E135" i="9"/>
  <c r="H135" i="9" s="1"/>
  <c r="J135" i="9" s="1"/>
  <c r="E64" i="12" l="1"/>
  <c r="P64" i="12" s="1"/>
  <c r="P62" i="12"/>
  <c r="E136" i="13"/>
  <c r="G70" i="13"/>
  <c r="H23" i="9"/>
  <c r="J23" i="9" s="1"/>
  <c r="H95" i="9"/>
  <c r="J95" i="9" s="1"/>
  <c r="E96" i="9"/>
  <c r="H96" i="9" s="1"/>
  <c r="G116" i="2"/>
  <c r="I116" i="2" s="1"/>
  <c r="I136" i="2" s="1"/>
  <c r="E136" i="2"/>
  <c r="G136" i="2" s="1"/>
  <c r="E70" i="9"/>
  <c r="H70" i="9" s="1"/>
  <c r="J70" i="9" s="1"/>
  <c r="G71" i="2"/>
  <c r="H84" i="9"/>
  <c r="J84" i="9" s="1"/>
  <c r="G84" i="2"/>
  <c r="I84" i="2" s="1"/>
  <c r="I96" i="2" s="1"/>
  <c r="I137" i="2" s="1"/>
  <c r="I139" i="2" s="1"/>
  <c r="E96" i="2"/>
  <c r="G96" i="2" s="1"/>
  <c r="I136" i="4"/>
  <c r="H116" i="9"/>
  <c r="J116" i="9" s="1"/>
  <c r="J136" i="9" s="1"/>
  <c r="E136" i="9"/>
  <c r="H136" i="9" s="1"/>
  <c r="G23" i="4"/>
  <c r="I23" i="4" s="1"/>
  <c r="I71" i="4" s="1"/>
  <c r="E71" i="4"/>
  <c r="G84" i="4"/>
  <c r="I84" i="4" s="1"/>
  <c r="I96" i="4" s="1"/>
  <c r="E96" i="4"/>
  <c r="G96" i="4" s="1"/>
  <c r="F137" i="2"/>
  <c r="F139" i="2" s="1"/>
  <c r="E138" i="13" l="1"/>
  <c r="G138" i="13" s="1"/>
  <c r="G136" i="13"/>
  <c r="J96" i="9"/>
  <c r="E137" i="4"/>
  <c r="G71" i="4"/>
  <c r="E137" i="2"/>
  <c r="E71" i="9"/>
  <c r="I137" i="4"/>
  <c r="I139" i="4" s="1"/>
  <c r="J71" i="9"/>
  <c r="J137" i="9" l="1"/>
  <c r="J139" i="9" s="1"/>
  <c r="G137" i="2"/>
  <c r="E139" i="2"/>
  <c r="G139" i="2" s="1"/>
  <c r="H71" i="9"/>
  <c r="E137" i="9"/>
  <c r="G137" i="4"/>
  <c r="E139" i="4"/>
  <c r="G139" i="4" s="1"/>
  <c r="H137" i="9" l="1"/>
  <c r="E139" i="9"/>
  <c r="H139" i="9" s="1"/>
</calcChain>
</file>

<file path=xl/sharedStrings.xml><?xml version="1.0" encoding="utf-8"?>
<sst xmlns="http://schemas.openxmlformats.org/spreadsheetml/2006/main" count="2259" uniqueCount="188">
  <si>
    <t>別紙３（⑩）</t>
    <rPh sb="0" eb="2">
      <t>ベッシ</t>
    </rPh>
    <phoneticPr fontId="3"/>
  </si>
  <si>
    <t>（自）平成31年4月1日  （至）令和2年3月31日</t>
    <phoneticPr fontId="3"/>
  </si>
  <si>
    <t>（単位：円）</t>
    <phoneticPr fontId="3"/>
  </si>
  <si>
    <t>勘定科目</t>
    <rPh sb="0" eb="2">
      <t>カンジョウ</t>
    </rPh>
    <rPh sb="2" eb="4">
      <t>カモク</t>
    </rPh>
    <phoneticPr fontId="3"/>
  </si>
  <si>
    <t>サービス区分</t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</si>
  <si>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</si>
  <si>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1"/>
  </si>
  <si>
    <t>拠点区分合計</t>
    <rPh sb="0" eb="2">
      <t>キョテン</t>
    </rPh>
    <rPh sb="2" eb="4">
      <t>クブン</t>
    </rPh>
    <rPh sb="4" eb="6">
      <t>ゴウケイ</t>
    </rPh>
    <phoneticPr fontId="1"/>
  </si>
  <si>
    <t>事業活動による収支</t>
  </si>
  <si>
    <t>収入</t>
  </si>
  <si>
    <t>就労支援事業収入</t>
  </si>
  <si>
    <t>　就労支援事業収入</t>
  </si>
  <si>
    <t>障害福祉サービス等事業収入</t>
  </si>
  <si>
    <t>　自立支援給付費収入</t>
  </si>
  <si>
    <t>　　介護給付費収入</t>
  </si>
  <si>
    <t>　　訓練等給付費収入</t>
  </si>
  <si>
    <t>　　計画相談支援給付費収入</t>
  </si>
  <si>
    <t>　利用者負担金収入</t>
  </si>
  <si>
    <t>　その他の事業収入</t>
  </si>
  <si>
    <t>　　補助金事業収入（公費）</t>
  </si>
  <si>
    <t>　　補助金事業収入（一般）</t>
  </si>
  <si>
    <t>経常経費寄附金収入</t>
  </si>
  <si>
    <t>受取利息配当金収入</t>
  </si>
  <si>
    <t>その他の収入</t>
  </si>
  <si>
    <t>　受入研修費収入</t>
  </si>
  <si>
    <t>　雑収入</t>
  </si>
  <si>
    <t>事業活動収入計（１）</t>
  </si>
  <si>
    <t>支出</t>
  </si>
  <si>
    <t>人件費支出</t>
  </si>
  <si>
    <t>　役員報酬支出</t>
  </si>
  <si>
    <t>　職員給料支出</t>
  </si>
  <si>
    <t>　職員賞与支出</t>
  </si>
  <si>
    <t>　非常勤職員給与支出</t>
  </si>
  <si>
    <t>　退職給付支出</t>
  </si>
  <si>
    <t>　法定福利費支出</t>
  </si>
  <si>
    <t>事業費支出</t>
  </si>
  <si>
    <t>　保健衛生費支出</t>
  </si>
  <si>
    <t>　被服費支出</t>
  </si>
  <si>
    <t>　教養娯楽費支出</t>
  </si>
  <si>
    <t>　水道光熱費支出</t>
  </si>
  <si>
    <t>　燃料費支出</t>
  </si>
  <si>
    <t>　消耗器具備品費支出</t>
  </si>
  <si>
    <t>　保険料支出</t>
  </si>
  <si>
    <t>　賃借料支出</t>
  </si>
  <si>
    <t>　教育指導費支出</t>
  </si>
  <si>
    <t>　車輌費支出</t>
  </si>
  <si>
    <t>　雑支出</t>
  </si>
  <si>
    <t>事務費支出</t>
  </si>
  <si>
    <t>　福利厚生費支出</t>
  </si>
  <si>
    <t>　職員被服費支出</t>
  </si>
  <si>
    <t>　旅費交通費支出</t>
  </si>
  <si>
    <t>　研修研究費支出</t>
  </si>
  <si>
    <t>　事務消耗品費支出</t>
  </si>
  <si>
    <t>　印刷製本費支出</t>
  </si>
  <si>
    <t>　修繕費支出</t>
  </si>
  <si>
    <t>　通信運搬費支出</t>
  </si>
  <si>
    <t>　会議費支出</t>
  </si>
  <si>
    <t>　広報費支出</t>
  </si>
  <si>
    <t>　業務委託費支出</t>
  </si>
  <si>
    <t>　手数料支出</t>
  </si>
  <si>
    <t>　土地・建物賃借料支出</t>
  </si>
  <si>
    <t>　租税公課支出</t>
  </si>
  <si>
    <t>　保守料支出</t>
  </si>
  <si>
    <t>　諸会費支出</t>
  </si>
  <si>
    <t>就労支援事業支出</t>
  </si>
  <si>
    <t>　就労支援事業販売原価支出</t>
  </si>
  <si>
    <t>　　就労支援事業製造原価支出</t>
  </si>
  <si>
    <t>　　就労支援事業仕入支出</t>
  </si>
  <si>
    <t>支払利息支出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</si>
  <si>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</si>
  <si>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</si>
  <si>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</si>
  <si>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</si>
  <si>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　施設整備等補助金収入</t>
  </si>
  <si>
    <t>　設備資金借入金元金償還補助金収入</t>
  </si>
  <si>
    <t>施設整備等寄附金収入</t>
  </si>
  <si>
    <t>　施設整備等寄附金収入</t>
  </si>
  <si>
    <t>　設備資金借入金元金償還寄附金収入</t>
  </si>
  <si>
    <t>設備資金借入金収入</t>
  </si>
  <si>
    <t>固定資産売却収入</t>
  </si>
  <si>
    <t>　車輌運搬具売却収入</t>
  </si>
  <si>
    <t>　器具及び備品売却収入</t>
  </si>
  <si>
    <t>　その他の固定資産売却収入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</si>
  <si>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</si>
  <si>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</si>
  <si>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</si>
  <si>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</si>
  <si>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　土地取得支出</t>
  </si>
  <si>
    <t>　建物取得支出</t>
  </si>
  <si>
    <t>　車輌運搬具取得支出</t>
  </si>
  <si>
    <t>　器具及び備品取得支出</t>
  </si>
  <si>
    <t>　その他の固定資産取得支出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</si>
  <si>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</si>
  <si>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</si>
  <si>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</si>
  <si>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</si>
  <si>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</si>
  <si>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</si>
  <si>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</si>
  <si>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</si>
  <si>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</si>
  <si>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</si>
  <si>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</si>
  <si>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</si>
  <si>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　退職給付引当資産取崩収入</t>
  </si>
  <si>
    <t>　長期預り金積立資産取崩収入</t>
  </si>
  <si>
    <t>　施設充実積立資産取崩収入</t>
  </si>
  <si>
    <t>　設備等整備積立資産取崩収入</t>
  </si>
  <si>
    <t>　基盤整備積立資産取崩収入</t>
  </si>
  <si>
    <t>事業区分間長期借入金収入</t>
  </si>
  <si>
    <t>拠点区分間長期借入金収入</t>
  </si>
  <si>
    <t>事業区分間長期貸付金回収収入</t>
  </si>
  <si>
    <t>拠点区分間長期貸付金回収収入</t>
  </si>
  <si>
    <t>事業区分間繰入金収入</t>
  </si>
  <si>
    <t>拠点区分間繰入金収入</t>
  </si>
  <si>
    <t>サービス区分間繰入金収入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</si>
  <si>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</si>
  <si>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</si>
  <si>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</si>
  <si>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</si>
  <si>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</si>
  <si>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</si>
  <si>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</si>
  <si>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　退職給付引当資産支出</t>
  </si>
  <si>
    <t>　長期預り金積立資産支出</t>
  </si>
  <si>
    <t>　施設充実積立資産積立支出</t>
  </si>
  <si>
    <t>　設備等整備積立資産積立支出</t>
  </si>
  <si>
    <t>　基盤整備積立資産積立支出</t>
  </si>
  <si>
    <t>事業区分間長期貸付金支出</t>
  </si>
  <si>
    <t>拠点区分間長期貸付金支出</t>
  </si>
  <si>
    <t>事業区分間長期借入金返済支出</t>
  </si>
  <si>
    <t>拠点区分間長期借入金返済支出</t>
  </si>
  <si>
    <t>事業区分間繰入金支出</t>
  </si>
  <si>
    <t>拠点区分間繰入金支出</t>
  </si>
  <si>
    <t>サービス区分間繰入金支出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</si>
  <si>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</si>
  <si>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</si>
  <si>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</si>
  <si>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8"/>
  </si>
  <si>
    <t>前期末支払資金残高（１１）</t>
    <phoneticPr fontId="8"/>
  </si>
  <si>
    <t>当期末支払資金残高（１０）＋（１１）</t>
    <phoneticPr fontId="8"/>
  </si>
  <si>
    <t>ラポール安倍川  資金収支明細書</t>
    <phoneticPr fontId="3"/>
  </si>
  <si>
    <t>障害福祉サービス事業（生活介護）_ラポール安倍川</t>
    <phoneticPr fontId="8"/>
  </si>
  <si>
    <t>障害福祉サービス事業（就労継続支援Ｂ型）_ラポール安倍川</t>
  </si>
  <si>
    <t>ラポールたけみ  資金収支明細書</t>
    <phoneticPr fontId="3"/>
  </si>
  <si>
    <t>障害福祉サービス事業（生活介護）_ラポールたけみ</t>
    <phoneticPr fontId="8"/>
  </si>
  <si>
    <t>障害福祉サービス事業（就労継続支援Ｂ型）_ラポールたけみ</t>
  </si>
  <si>
    <t>ラポール・タスカ  資金収支明細書</t>
    <phoneticPr fontId="3"/>
  </si>
  <si>
    <t>障害福祉サービス事業（就労継続支援Ｂ型）_ラポール・タスカ　ぽけっと</t>
    <phoneticPr fontId="8"/>
  </si>
  <si>
    <t>障害福祉サービス事業（就労継続支援Ｂ型）_ラポール・タスカ　ﾍﾞﾝﾁﾀｲﾑ</t>
  </si>
  <si>
    <t>障害福祉サービス事業（就労継続支援Ｂ型）_ラポール・タスカ　麦の会</t>
  </si>
  <si>
    <t>第一号第四様式（第十七条第四項関係）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ヨン</t>
    </rPh>
    <rPh sb="5" eb="7">
      <t>ヨウシキ</t>
    </rPh>
    <phoneticPr fontId="3"/>
  </si>
  <si>
    <t>ラポールみなみ  資金収支計算書</t>
    <phoneticPr fontId="3"/>
  </si>
  <si>
    <t>予算(A)</t>
    <rPh sb="0" eb="2">
      <t>ヨサン</t>
    </rPh>
    <phoneticPr fontId="3"/>
  </si>
  <si>
    <t>決算(B)</t>
    <rPh sb="0" eb="2">
      <t>ケッサン</t>
    </rPh>
    <phoneticPr fontId="3"/>
  </si>
  <si>
    <t>差異(A)-(B)</t>
    <rPh sb="0" eb="2">
      <t>サイ</t>
    </rPh>
    <phoneticPr fontId="3"/>
  </si>
  <si>
    <t>備考</t>
    <rPh sb="0" eb="2">
      <t>ビコウ</t>
    </rPh>
    <phoneticPr fontId="3"/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</si>
  <si>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</si>
  <si>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</si>
  <si>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</si>
  <si>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</si>
  <si>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第一号第三様式（第十七条第四項関係）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サン</t>
    </rPh>
    <rPh sb="5" eb="7">
      <t>ヨウシキ</t>
    </rPh>
    <phoneticPr fontId="3"/>
  </si>
  <si>
    <t>社会福祉事業  資金収支内訳表</t>
    <phoneticPr fontId="3"/>
  </si>
  <si>
    <t>法人本部</t>
    <phoneticPr fontId="8"/>
  </si>
  <si>
    <t>ラポール安倍川</t>
    <phoneticPr fontId="8"/>
  </si>
  <si>
    <t>ラポール古庄</t>
    <phoneticPr fontId="8"/>
  </si>
  <si>
    <t>ラポールたけみ</t>
    <phoneticPr fontId="8"/>
  </si>
  <si>
    <t>ラポールあおい</t>
    <phoneticPr fontId="8"/>
  </si>
  <si>
    <t>ラポール川原</t>
    <phoneticPr fontId="8"/>
  </si>
  <si>
    <t>ラポール・ファーム</t>
    <phoneticPr fontId="8"/>
  </si>
  <si>
    <t>ラポール・チャクラ</t>
    <phoneticPr fontId="8"/>
  </si>
  <si>
    <t>ラポール・タスカ</t>
    <phoneticPr fontId="8"/>
  </si>
  <si>
    <t>チャイム</t>
    <phoneticPr fontId="8"/>
  </si>
  <si>
    <t>ラポールみなみ</t>
    <phoneticPr fontId="8"/>
  </si>
  <si>
    <t>内部取引消去</t>
    <rPh sb="0" eb="2">
      <t>ナイブ</t>
    </rPh>
    <rPh sb="2" eb="4">
      <t>トリヒキ</t>
    </rPh>
    <rPh sb="4" eb="6">
      <t>ショウキョ</t>
    </rPh>
    <phoneticPr fontId="1"/>
  </si>
  <si>
    <t>事業区分合計</t>
    <rPh sb="0" eb="2">
      <t>ジギョウ</t>
    </rPh>
    <rPh sb="2" eb="4">
      <t>クブン</t>
    </rPh>
    <rPh sb="4" eb="6">
      <t>ゴウケイ</t>
    </rPh>
    <phoneticPr fontId="1"/>
  </si>
  <si>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3"/>
  </si>
  <si>
    <t>法人単位資金収支計算書</t>
    <rPh sb="0" eb="2">
      <t>ホウジン</t>
    </rPh>
    <rPh sb="2" eb="4">
      <t>タンイ</t>
    </rPh>
    <phoneticPr fontId="3"/>
  </si>
  <si>
    <t>法人本部  資金収支計算書</t>
    <phoneticPr fontId="3"/>
  </si>
  <si>
    <t>ラポール安倍川  資金収支計算書</t>
    <phoneticPr fontId="3"/>
  </si>
  <si>
    <t>ラポール古庄  資金収支計算書</t>
    <phoneticPr fontId="3"/>
  </si>
  <si>
    <t>ラポールたけみ  資金収支計算書</t>
    <phoneticPr fontId="3"/>
  </si>
  <si>
    <t>ラポールあおい  資金収支計算書</t>
    <phoneticPr fontId="3"/>
  </si>
  <si>
    <t>ラポール川原  資金収支計算書</t>
    <phoneticPr fontId="3"/>
  </si>
  <si>
    <t>ラポール・ファーム  資金収支計算書</t>
    <phoneticPr fontId="3"/>
  </si>
  <si>
    <t>ラポール・チャクラ  資金収支計算書</t>
    <phoneticPr fontId="3"/>
  </si>
  <si>
    <t>ラポール・タスカ  資金収支計算書</t>
    <phoneticPr fontId="3"/>
  </si>
  <si>
    <t>チャイム  資金収支計算書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</si>
</sst>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Yu Gothic"/>
      <family val="2"/>
      <charset val="128"/>
    </font>
    <font>
      <sz val="16"/>
      <color theme="1"/>
      <name val="Meiryo UI"/>
      <family val="3"/>
      <charset val="128"/>
    </font>
    <font>
      <sz val="6"/>
      <name val="Yu Gothic"/>
      <family val="2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4" xfId="1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vertical="center" shrinkToFit="1"/>
    </xf>
    <xf numFmtId="176" fontId="10" fillId="0" borderId="5" xfId="2" applyNumberFormat="1" applyFont="1" applyBorder="1" applyAlignment="1" applyProtection="1">
      <alignment vertical="center" shrinkToFit="1"/>
      <protection locked="0"/>
    </xf>
    <xf numFmtId="0" fontId="7" fillId="0" borderId="10" xfId="2" applyFont="1" applyBorder="1" applyAlignment="1">
      <alignment vertical="center" shrinkToFit="1"/>
    </xf>
    <xf numFmtId="176" fontId="10" fillId="0" borderId="10" xfId="2" applyNumberFormat="1" applyFont="1" applyBorder="1" applyAlignment="1" applyProtection="1">
      <alignment vertical="center" shrinkToFit="1"/>
      <protection locked="0"/>
    </xf>
    <xf numFmtId="0" fontId="7" fillId="0" borderId="4" xfId="2" applyFont="1" applyBorder="1" applyAlignment="1">
      <alignment vertical="center" shrinkToFit="1"/>
    </xf>
    <xf numFmtId="176" fontId="10" fillId="0" borderId="4" xfId="2" applyNumberFormat="1" applyFont="1" applyBorder="1" applyAlignment="1" applyProtection="1">
      <alignment vertical="center" shrinkToFit="1"/>
      <protection locked="0"/>
    </xf>
    <xf numFmtId="0" fontId="7" fillId="0" borderId="11" xfId="2" applyFont="1" applyBorder="1" applyAlignment="1">
      <alignment vertical="center"/>
    </xf>
    <xf numFmtId="0" fontId="7" fillId="0" borderId="12" xfId="2" applyFont="1" applyBorder="1" applyAlignment="1">
      <alignment vertical="center" shrinkToFit="1"/>
    </xf>
    <xf numFmtId="176" fontId="10" fillId="0" borderId="12" xfId="2" applyNumberFormat="1" applyFont="1" applyBorder="1" applyAlignment="1" applyProtection="1">
      <alignment vertical="center" shrinkToFit="1"/>
      <protection locked="0"/>
    </xf>
    <xf numFmtId="0" fontId="7" fillId="0" borderId="13" xfId="2" applyFont="1" applyBorder="1" applyAlignment="1">
      <alignment vertical="center"/>
    </xf>
    <xf numFmtId="0" fontId="7" fillId="0" borderId="10" xfId="2" applyFont="1" applyBorder="1" applyAlignment="1">
      <alignment vertical="top" shrinkToFit="1"/>
    </xf>
    <xf numFmtId="176" fontId="10" fillId="0" borderId="10" xfId="2" applyNumberFormat="1" applyFont="1" applyBorder="1" applyAlignment="1" applyProtection="1">
      <alignment vertical="top" shrinkToFit="1"/>
      <protection locked="0"/>
    </xf>
    <xf numFmtId="0" fontId="7" fillId="0" borderId="10" xfId="2" applyFont="1" applyBorder="1" applyAlignment="1">
      <alignment horizontal="left" vertical="top" shrinkToFit="1"/>
    </xf>
    <xf numFmtId="0" fontId="7" fillId="0" borderId="4" xfId="2" applyFont="1" applyBorder="1" applyAlignment="1">
      <alignment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  <xf numFmtId="0" fontId="7" fillId="0" borderId="14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7" fillId="0" borderId="14" xfId="2" applyFont="1" applyBorder="1" applyAlignment="1">
      <alignment vertical="center" shrinkToFit="1"/>
    </xf>
    <xf numFmtId="176" fontId="10" fillId="0" borderId="14" xfId="2" applyNumberFormat="1" applyFont="1" applyBorder="1" applyAlignment="1" applyProtection="1">
      <alignment vertical="center" shrinkToFit="1"/>
      <protection locked="0"/>
    </xf>
    <xf numFmtId="0" fontId="7" fillId="0" borderId="14" xfId="2" applyFont="1" applyBorder="1" applyAlignment="1">
      <alignment vertical="top" shrinkToFit="1"/>
    </xf>
    <xf numFmtId="176" fontId="10" fillId="0" borderId="14" xfId="2" applyNumberFormat="1" applyFont="1" applyBorder="1" applyAlignment="1" applyProtection="1">
      <alignment vertical="top" shrinkToFit="1"/>
      <protection locked="0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 shrinkToFit="1"/>
    </xf>
    <xf numFmtId="176" fontId="10" fillId="0" borderId="3" xfId="2" applyNumberFormat="1" applyFont="1" applyBorder="1" applyAlignment="1" applyProtection="1">
      <alignment vertical="center" shrinkToFit="1"/>
      <protection locked="0"/>
    </xf>
    <xf numFmtId="0" fontId="7" fillId="0" borderId="6" xfId="2" applyFont="1" applyBorder="1" applyAlignment="1">
      <alignment vertical="center" textRotation="255"/>
    </xf>
    <xf numFmtId="0" fontId="7" fillId="0" borderId="7" xfId="2" applyFont="1" applyBorder="1" applyAlignment="1">
      <alignment vertical="center"/>
    </xf>
    <xf numFmtId="0" fontId="7" fillId="0" borderId="8" xfId="2" applyFont="1" applyBorder="1" applyAlignment="1">
      <alignment vertical="center" shrinkToFit="1"/>
    </xf>
    <xf numFmtId="176" fontId="10" fillId="0" borderId="9" xfId="2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 shrinkToFit="1"/>
    </xf>
    <xf numFmtId="49" fontId="7" fillId="0" borderId="14" xfId="1" applyNumberFormat="1" applyFont="1" applyBorder="1" applyAlignment="1">
      <alignment horizontal="center" vertical="center" wrapText="1" shrinkToFit="1"/>
    </xf>
    <xf numFmtId="49" fontId="7" fillId="0" borderId="14" xfId="1" applyNumberFormat="1" applyFont="1" applyBorder="1" applyAlignment="1">
      <alignment horizontal="center" vertical="center" shrinkToFit="1"/>
    </xf>
    <xf numFmtId="176" fontId="10" fillId="0" borderId="5" xfId="0" applyNumberFormat="1" applyFont="1" applyBorder="1" applyProtection="1">
      <alignment vertical="center"/>
      <protection locked="0"/>
    </xf>
    <xf numFmtId="176" fontId="10" fillId="0" borderId="10" xfId="0" applyNumberFormat="1" applyFont="1" applyBorder="1" applyProtection="1">
      <alignment vertical="center"/>
      <protection locked="0"/>
    </xf>
    <xf numFmtId="176" fontId="10" fillId="0" borderId="9" xfId="0" applyNumberFormat="1" applyFont="1" applyBorder="1" applyProtection="1">
      <alignment vertical="center"/>
      <protection locked="0"/>
    </xf>
    <xf numFmtId="176" fontId="10" fillId="0" borderId="14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 textRotation="255"/>
    </xf>
    <xf numFmtId="0" fontId="7" fillId="0" borderId="10" xfId="2" applyFont="1" applyBorder="1" applyAlignment="1">
      <alignment vertical="center" textRotation="255"/>
    </xf>
    <xf numFmtId="0" fontId="7" fillId="0" borderId="9" xfId="2" applyFont="1" applyBorder="1" applyAlignment="1">
      <alignment vertical="center" textRotation="255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7" fillId="0" borderId="14" xfId="1" applyFont="1" applyBorder="1" applyAlignment="1">
      <alignment horizontal="center" vertical="center" shrinkToFit="1"/>
    </xf>
    <xf numFmtId="49" fontId="7" fillId="0" borderId="13" xfId="1" applyNumberFormat="1" applyFont="1" applyBorder="1" applyAlignment="1">
      <alignment horizontal="center" vertical="center" shrinkToFit="1"/>
    </xf>
    <xf numFmtId="49" fontId="7" fillId="0" borderId="11" xfId="1" applyNumberFormat="1" applyFont="1" applyBorder="1" applyAlignment="1">
      <alignment horizontal="center" vertical="center" shrinkToFit="1"/>
    </xf>
    <xf numFmtId="49" fontId="7" fillId="0" borderId="12" xfId="1" applyNumberFormat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</cellXfs>
  <cellStyles count="3">
    <cellStyle name="標準" xfId="0" builtinId="0"/>
    <cellStyle name="標準 2" xfId="2" xr:uid="{51414705-D8CE-4221-8899-F72FA08978D7}"/>
    <cellStyle name="標準 3" xfId="1" xr:uid="{FF867F31-20EE-403B-9B3F-519729E0C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125EB-F844-4C26-B1AA-874D0879BD9C}">
  <dimension ref="B2:H54"/>
  <sheetViews>
    <sheetView workbookViewId="0">
      <selection activeCell="B3" sqref="B3:H3"/>
    </sheetView>
  </sheetViews>
  <sheetFormatPr defaultRowHeight="18.75"/>
  <cols>
    <col min="1" max="3" width="2.875" customWidth="1"/>
    <col min="4" max="4" width="51.125" customWidth="1"/>
    <col min="5" max="8" width="20.75" customWidth="1"/>
  </cols>
  <sheetData>
    <row r="2" spans="2:8" ht="21">
      <c r="B2" s="4"/>
      <c r="C2" s="4"/>
      <c r="D2" s="4"/>
      <c r="E2" s="6"/>
      <c r="F2" s="6"/>
      <c r="G2" s="27"/>
      <c r="H2" s="27" t="s">
        <v>176</v>
      </c>
    </row>
    <row r="3" spans="2:8" ht="21">
      <c r="B3" s="50" t="s">
        <v>177</v>
      </c>
      <c r="C3" s="50"/>
      <c r="D3" s="50"/>
      <c r="E3" s="50"/>
      <c r="F3" s="50"/>
      <c r="G3" s="50"/>
      <c r="H3" s="50"/>
    </row>
    <row r="4" spans="2:8" ht="21">
      <c r="B4" s="4"/>
      <c r="C4" s="4"/>
      <c r="D4" s="4"/>
      <c r="E4" s="4"/>
      <c r="F4" s="4"/>
      <c r="G4" s="6"/>
      <c r="H4" s="6"/>
    </row>
    <row r="5" spans="2:8" ht="21">
      <c r="B5" s="51" t="s">
        <v>1</v>
      </c>
      <c r="C5" s="51"/>
      <c r="D5" s="51"/>
      <c r="E5" s="51"/>
      <c r="F5" s="51"/>
      <c r="G5" s="51"/>
      <c r="H5" s="51"/>
    </row>
    <row r="6" spans="2:8">
      <c r="B6" s="5"/>
      <c r="C6" s="5"/>
      <c r="D6" s="5"/>
      <c r="E6" s="5"/>
      <c r="F6" s="6"/>
      <c r="G6" s="6"/>
      <c r="H6" s="5" t="s">
        <v>2</v>
      </c>
    </row>
    <row r="7" spans="2:8">
      <c r="B7" s="52" t="s">
        <v>3</v>
      </c>
      <c r="C7" s="52"/>
      <c r="D7" s="52"/>
      <c r="E7" s="23" t="s">
        <v>153</v>
      </c>
      <c r="F7" s="23" t="s">
        <v>154</v>
      </c>
      <c r="G7" s="23" t="s">
        <v>155</v>
      </c>
      <c r="H7" s="23" t="s">
        <v>156</v>
      </c>
    </row>
    <row r="8" spans="2:8">
      <c r="B8" s="47" t="s">
        <v>8</v>
      </c>
      <c r="C8" s="47" t="s">
        <v>9</v>
      </c>
      <c r="D8" s="8" t="s">
        <v>10</v>
      </c>
      <c r="E8" s="43">
        <v>46250000</v>
      </c>
      <c r="F8" s="9">
        <v>50511058</v>
      </c>
      <c r="G8" s="9">
        <f>E8-F8</f>
        <v>-4261058</v>
      </c>
      <c r="H8" s="9"/>
    </row>
    <row r="9" spans="2:8">
      <c r="B9" s="48"/>
      <c r="C9" s="48"/>
      <c r="D9" s="10" t="s">
        <v>12</v>
      </c>
      <c r="E9" s="44">
        <v>345861000</v>
      </c>
      <c r="F9" s="11">
        <v>347464801</v>
      </c>
      <c r="G9" s="11">
        <f t="shared" ref="G9:G54" si="0">E9-F9</f>
        <v>-1603801</v>
      </c>
      <c r="H9" s="11"/>
    </row>
    <row r="10" spans="2:8">
      <c r="B10" s="48"/>
      <c r="C10" s="48"/>
      <c r="D10" s="10" t="s">
        <v>21</v>
      </c>
      <c r="E10" s="44">
        <v>703000</v>
      </c>
      <c r="F10" s="11">
        <v>749946</v>
      </c>
      <c r="G10" s="11">
        <f t="shared" si="0"/>
        <v>-46946</v>
      </c>
      <c r="H10" s="11"/>
    </row>
    <row r="11" spans="2:8">
      <c r="B11" s="48"/>
      <c r="C11" s="48"/>
      <c r="D11" s="10" t="s">
        <v>22</v>
      </c>
      <c r="E11" s="44">
        <v>29000</v>
      </c>
      <c r="F11" s="11">
        <v>24721</v>
      </c>
      <c r="G11" s="11">
        <f t="shared" si="0"/>
        <v>4279</v>
      </c>
      <c r="H11" s="11"/>
    </row>
    <row r="12" spans="2:8">
      <c r="B12" s="48"/>
      <c r="C12" s="48"/>
      <c r="D12" s="10" t="s">
        <v>23</v>
      </c>
      <c r="E12" s="45">
        <v>118000</v>
      </c>
      <c r="F12" s="11">
        <v>131480</v>
      </c>
      <c r="G12" s="11">
        <f t="shared" si="0"/>
        <v>-13480</v>
      </c>
      <c r="H12" s="11"/>
    </row>
    <row r="13" spans="2:8">
      <c r="B13" s="48"/>
      <c r="C13" s="49"/>
      <c r="D13" s="28" t="s">
        <v>26</v>
      </c>
      <c r="E13" s="46">
        <f>+E8+E9+E10+E11+E12</f>
        <v>392961000</v>
      </c>
      <c r="F13" s="29">
        <f>+F8+F9+F10+F11+F12</f>
        <v>398882006</v>
      </c>
      <c r="G13" s="29">
        <f t="shared" si="0"/>
        <v>-5921006</v>
      </c>
      <c r="H13" s="29"/>
    </row>
    <row r="14" spans="2:8">
      <c r="B14" s="48"/>
      <c r="C14" s="47" t="s">
        <v>27</v>
      </c>
      <c r="D14" s="10" t="s">
        <v>28</v>
      </c>
      <c r="E14" s="43">
        <v>286321000</v>
      </c>
      <c r="F14" s="11">
        <v>284913406</v>
      </c>
      <c r="G14" s="11">
        <f t="shared" si="0"/>
        <v>1407594</v>
      </c>
      <c r="H14" s="11"/>
    </row>
    <row r="15" spans="2:8">
      <c r="B15" s="48"/>
      <c r="C15" s="48"/>
      <c r="D15" s="10" t="s">
        <v>35</v>
      </c>
      <c r="E15" s="44">
        <v>11631000</v>
      </c>
      <c r="F15" s="11">
        <v>10822872</v>
      </c>
      <c r="G15" s="11">
        <f t="shared" si="0"/>
        <v>808128</v>
      </c>
      <c r="H15" s="11"/>
    </row>
    <row r="16" spans="2:8">
      <c r="B16" s="48"/>
      <c r="C16" s="48"/>
      <c r="D16" s="10" t="s">
        <v>47</v>
      </c>
      <c r="E16" s="44">
        <v>36371000</v>
      </c>
      <c r="F16" s="11">
        <v>34999460</v>
      </c>
      <c r="G16" s="11">
        <f t="shared" si="0"/>
        <v>1371540</v>
      </c>
      <c r="H16" s="11"/>
    </row>
    <row r="17" spans="2:8">
      <c r="B17" s="48"/>
      <c r="C17" s="48"/>
      <c r="D17" s="10" t="s">
        <v>64</v>
      </c>
      <c r="E17" s="44">
        <v>46250000</v>
      </c>
      <c r="F17" s="11">
        <v>50367970</v>
      </c>
      <c r="G17" s="11">
        <f t="shared" si="0"/>
        <v>-4117970</v>
      </c>
      <c r="H17" s="11"/>
    </row>
    <row r="18" spans="2:8">
      <c r="B18" s="48"/>
      <c r="C18" s="48"/>
      <c r="D18" s="10" t="s">
        <v>68</v>
      </c>
      <c r="E18" s="45">
        <v>1012000</v>
      </c>
      <c r="F18" s="11">
        <v>1012313</v>
      </c>
      <c r="G18" s="11">
        <f t="shared" si="0"/>
        <v>-313</v>
      </c>
      <c r="H18" s="11"/>
    </row>
    <row r="19" spans="2:8">
      <c r="B19" s="48"/>
      <c r="C19" s="49"/>
      <c r="D19" s="28" t="s">
        <v>69</v>
      </c>
      <c r="E19" s="46">
        <f>+E14+E15+E16+E17+E18</f>
        <v>381585000</v>
      </c>
      <c r="F19" s="29">
        <f>+F14+F15+F16+F17+F18</f>
        <v>382116021</v>
      </c>
      <c r="G19" s="29">
        <f t="shared" si="0"/>
        <v>-531021</v>
      </c>
      <c r="H19" s="29"/>
    </row>
    <row r="20" spans="2:8">
      <c r="B20" s="49"/>
      <c r="C20" s="14" t="s">
        <v>70</v>
      </c>
      <c r="D20" s="15"/>
      <c r="E20" s="46">
        <f xml:space="preserve"> +E13 - E19</f>
        <v>11376000</v>
      </c>
      <c r="F20" s="16">
        <f xml:space="preserve"> +F13 - F19</f>
        <v>16765985</v>
      </c>
      <c r="G20" s="16">
        <f t="shared" si="0"/>
        <v>-5389985</v>
      </c>
      <c r="H20" s="16"/>
    </row>
    <row r="21" spans="2:8">
      <c r="B21" s="47" t="s">
        <v>71</v>
      </c>
      <c r="C21" s="47" t="s">
        <v>9</v>
      </c>
      <c r="D21" s="10" t="s">
        <v>72</v>
      </c>
      <c r="E21" s="43">
        <v>3335000</v>
      </c>
      <c r="F21" s="11">
        <v>3425000</v>
      </c>
      <c r="G21" s="11">
        <f t="shared" si="0"/>
        <v>-90000</v>
      </c>
      <c r="H21" s="11"/>
    </row>
    <row r="22" spans="2:8">
      <c r="B22" s="48"/>
      <c r="C22" s="48"/>
      <c r="D22" s="10" t="s">
        <v>75</v>
      </c>
      <c r="E22" s="44"/>
      <c r="F22" s="11">
        <v>0</v>
      </c>
      <c r="G22" s="11">
        <f t="shared" si="0"/>
        <v>0</v>
      </c>
      <c r="H22" s="11"/>
    </row>
    <row r="23" spans="2:8">
      <c r="B23" s="48"/>
      <c r="C23" s="48"/>
      <c r="D23" s="10" t="s">
        <v>78</v>
      </c>
      <c r="E23" s="44">
        <v>45000000</v>
      </c>
      <c r="F23" s="11">
        <v>45000000</v>
      </c>
      <c r="G23" s="11">
        <f t="shared" si="0"/>
        <v>0</v>
      </c>
      <c r="H23" s="11"/>
    </row>
    <row r="24" spans="2:8">
      <c r="B24" s="48"/>
      <c r="C24" s="48"/>
      <c r="D24" s="10" t="s">
        <v>79</v>
      </c>
      <c r="E24" s="44"/>
      <c r="F24" s="11">
        <v>0</v>
      </c>
      <c r="G24" s="11">
        <f t="shared" si="0"/>
        <v>0</v>
      </c>
      <c r="H24" s="11"/>
    </row>
    <row r="25" spans="2:8">
      <c r="B25" s="48"/>
      <c r="C25" s="48"/>
      <c r="D25" s="10" t="s">
        <v>83</v>
      </c>
      <c r="E25" s="45">
        <v>700000</v>
      </c>
      <c r="F25" s="11">
        <v>700000</v>
      </c>
      <c r="G25" s="11">
        <f t="shared" si="0"/>
        <v>0</v>
      </c>
      <c r="H25" s="11"/>
    </row>
    <row r="26" spans="2:8">
      <c r="B26" s="48"/>
      <c r="C26" s="49"/>
      <c r="D26" s="28" t="s">
        <v>84</v>
      </c>
      <c r="E26" s="46">
        <f>+E21+E22+E23+E24+E25</f>
        <v>49035000</v>
      </c>
      <c r="F26" s="29">
        <f>+F21+F22+F23+F24+F25</f>
        <v>49125000</v>
      </c>
      <c r="G26" s="29">
        <f t="shared" si="0"/>
        <v>-90000</v>
      </c>
      <c r="H26" s="29"/>
    </row>
    <row r="27" spans="2:8">
      <c r="B27" s="48"/>
      <c r="C27" s="47" t="s">
        <v>27</v>
      </c>
      <c r="D27" s="10" t="s">
        <v>85</v>
      </c>
      <c r="E27" s="43">
        <v>11984000</v>
      </c>
      <c r="F27" s="11">
        <v>11984000</v>
      </c>
      <c r="G27" s="11">
        <f t="shared" si="0"/>
        <v>0</v>
      </c>
      <c r="H27" s="11"/>
    </row>
    <row r="28" spans="2:8">
      <c r="B28" s="48"/>
      <c r="C28" s="48"/>
      <c r="D28" s="10" t="s">
        <v>86</v>
      </c>
      <c r="E28" s="44">
        <v>51042000</v>
      </c>
      <c r="F28" s="11">
        <v>51049462</v>
      </c>
      <c r="G28" s="11">
        <f t="shared" si="0"/>
        <v>-7462</v>
      </c>
      <c r="H28" s="11"/>
    </row>
    <row r="29" spans="2:8">
      <c r="B29" s="48"/>
      <c r="C29" s="48"/>
      <c r="D29" s="10" t="s">
        <v>92</v>
      </c>
      <c r="E29" s="44"/>
      <c r="F29" s="11">
        <v>0</v>
      </c>
      <c r="G29" s="11">
        <f t="shared" si="0"/>
        <v>0</v>
      </c>
      <c r="H29" s="11"/>
    </row>
    <row r="30" spans="2:8">
      <c r="B30" s="48"/>
      <c r="C30" s="48"/>
      <c r="D30" s="10" t="s">
        <v>93</v>
      </c>
      <c r="E30" s="44"/>
      <c r="F30" s="11">
        <v>0</v>
      </c>
      <c r="G30" s="11">
        <f t="shared" si="0"/>
        <v>0</v>
      </c>
      <c r="H30" s="11"/>
    </row>
    <row r="31" spans="2:8">
      <c r="B31" s="48"/>
      <c r="C31" s="48"/>
      <c r="D31" s="10" t="s">
        <v>94</v>
      </c>
      <c r="E31" s="45">
        <v>-66000</v>
      </c>
      <c r="F31" s="11">
        <v>-66000</v>
      </c>
      <c r="G31" s="11">
        <f t="shared" si="0"/>
        <v>0</v>
      </c>
      <c r="H31" s="11"/>
    </row>
    <row r="32" spans="2:8">
      <c r="B32" s="48"/>
      <c r="C32" s="49"/>
      <c r="D32" s="28" t="s">
        <v>95</v>
      </c>
      <c r="E32" s="46">
        <f>+E27+E28+E29+E30+E31</f>
        <v>62960000</v>
      </c>
      <c r="F32" s="29">
        <f>+F27+F28+F29+F30+F31</f>
        <v>62967462</v>
      </c>
      <c r="G32" s="29">
        <f t="shared" si="0"/>
        <v>-7462</v>
      </c>
      <c r="H32" s="29"/>
    </row>
    <row r="33" spans="2:8">
      <c r="B33" s="49"/>
      <c r="C33" s="17" t="s">
        <v>96</v>
      </c>
      <c r="D33" s="15"/>
      <c r="E33" s="46">
        <f xml:space="preserve"> +E26 - E32</f>
        <v>-13925000</v>
      </c>
      <c r="F33" s="16">
        <f xml:space="preserve"> +F26 - F32</f>
        <v>-13842462</v>
      </c>
      <c r="G33" s="16">
        <f t="shared" si="0"/>
        <v>-82538</v>
      </c>
      <c r="H33" s="16"/>
    </row>
    <row r="34" spans="2:8">
      <c r="B34" s="47" t="s">
        <v>97</v>
      </c>
      <c r="C34" s="47" t="s">
        <v>9</v>
      </c>
      <c r="D34" s="10" t="s">
        <v>98</v>
      </c>
      <c r="E34" s="43"/>
      <c r="F34" s="11">
        <v>0</v>
      </c>
      <c r="G34" s="11">
        <f t="shared" si="0"/>
        <v>0</v>
      </c>
      <c r="H34" s="11"/>
    </row>
    <row r="35" spans="2:8">
      <c r="B35" s="48"/>
      <c r="C35" s="48"/>
      <c r="D35" s="10" t="s">
        <v>99</v>
      </c>
      <c r="E35" s="44"/>
      <c r="F35" s="11">
        <v>0</v>
      </c>
      <c r="G35" s="11">
        <f t="shared" si="0"/>
        <v>0</v>
      </c>
      <c r="H35" s="11"/>
    </row>
    <row r="36" spans="2:8">
      <c r="B36" s="48"/>
      <c r="C36" s="48"/>
      <c r="D36" s="10" t="s">
        <v>100</v>
      </c>
      <c r="E36" s="44"/>
      <c r="F36" s="11">
        <v>0</v>
      </c>
      <c r="G36" s="11">
        <f t="shared" si="0"/>
        <v>0</v>
      </c>
      <c r="H36" s="11"/>
    </row>
    <row r="37" spans="2:8">
      <c r="B37" s="48"/>
      <c r="C37" s="48"/>
      <c r="D37" s="10" t="s">
        <v>101</v>
      </c>
      <c r="E37" s="44"/>
      <c r="F37" s="11">
        <v>0</v>
      </c>
      <c r="G37" s="11">
        <f t="shared" si="0"/>
        <v>0</v>
      </c>
      <c r="H37" s="11"/>
    </row>
    <row r="38" spans="2:8">
      <c r="B38" s="48"/>
      <c r="C38" s="48"/>
      <c r="D38" s="10" t="s">
        <v>102</v>
      </c>
      <c r="E38" s="44"/>
      <c r="F38" s="11">
        <v>0</v>
      </c>
      <c r="G38" s="11">
        <f t="shared" si="0"/>
        <v>0</v>
      </c>
      <c r="H38" s="11"/>
    </row>
    <row r="39" spans="2:8">
      <c r="B39" s="48"/>
      <c r="C39" s="48"/>
      <c r="D39" s="10" t="s">
        <v>103</v>
      </c>
      <c r="E39" s="44">
        <v>6726000</v>
      </c>
      <c r="F39" s="11">
        <v>6725600</v>
      </c>
      <c r="G39" s="11">
        <f t="shared" si="0"/>
        <v>400</v>
      </c>
      <c r="H39" s="11"/>
    </row>
    <row r="40" spans="2:8">
      <c r="B40" s="48"/>
      <c r="C40" s="48"/>
      <c r="D40" s="10" t="s">
        <v>116</v>
      </c>
      <c r="E40" s="45"/>
      <c r="F40" s="11">
        <v>0</v>
      </c>
      <c r="G40" s="11">
        <f t="shared" si="0"/>
        <v>0</v>
      </c>
      <c r="H40" s="11"/>
    </row>
    <row r="41" spans="2:8">
      <c r="B41" s="48"/>
      <c r="C41" s="49"/>
      <c r="D41" s="28" t="s">
        <v>117</v>
      </c>
      <c r="E41" s="46">
        <f>+E34+E35+E36+E37+E38+E39+E40</f>
        <v>6726000</v>
      </c>
      <c r="F41" s="29">
        <f>+F34+F35+F36+F37+F38+F39+F40</f>
        <v>6725600</v>
      </c>
      <c r="G41" s="29">
        <f t="shared" si="0"/>
        <v>400</v>
      </c>
      <c r="H41" s="29"/>
    </row>
    <row r="42" spans="2:8">
      <c r="B42" s="48"/>
      <c r="C42" s="47" t="s">
        <v>27</v>
      </c>
      <c r="D42" s="10" t="s">
        <v>118</v>
      </c>
      <c r="E42" s="43"/>
      <c r="F42" s="11">
        <v>0</v>
      </c>
      <c r="G42" s="11">
        <f t="shared" si="0"/>
        <v>0</v>
      </c>
      <c r="H42" s="11"/>
    </row>
    <row r="43" spans="2:8">
      <c r="B43" s="48"/>
      <c r="C43" s="48"/>
      <c r="D43" s="10" t="s">
        <v>119</v>
      </c>
      <c r="E43" s="44"/>
      <c r="F43" s="11">
        <v>0</v>
      </c>
      <c r="G43" s="11">
        <f t="shared" si="0"/>
        <v>0</v>
      </c>
      <c r="H43" s="11"/>
    </row>
    <row r="44" spans="2:8">
      <c r="B44" s="48"/>
      <c r="C44" s="48"/>
      <c r="D44" s="10" t="s">
        <v>120</v>
      </c>
      <c r="E44" s="44"/>
      <c r="F44" s="11">
        <v>0</v>
      </c>
      <c r="G44" s="11">
        <f t="shared" si="0"/>
        <v>0</v>
      </c>
      <c r="H44" s="11"/>
    </row>
    <row r="45" spans="2:8">
      <c r="B45" s="48"/>
      <c r="C45" s="48"/>
      <c r="D45" s="10" t="s">
        <v>121</v>
      </c>
      <c r="E45" s="44"/>
      <c r="F45" s="11">
        <v>0</v>
      </c>
      <c r="G45" s="11">
        <f t="shared" si="0"/>
        <v>0</v>
      </c>
      <c r="H45" s="11"/>
    </row>
    <row r="46" spans="2:8">
      <c r="B46" s="48"/>
      <c r="C46" s="48"/>
      <c r="D46" s="10" t="s">
        <v>122</v>
      </c>
      <c r="E46" s="44">
        <v>6015000</v>
      </c>
      <c r="F46" s="11">
        <v>5604611</v>
      </c>
      <c r="G46" s="11">
        <f t="shared" si="0"/>
        <v>410389</v>
      </c>
      <c r="H46" s="11"/>
    </row>
    <row r="47" spans="2:8">
      <c r="B47" s="48"/>
      <c r="C47" s="48"/>
      <c r="D47" s="18" t="s">
        <v>135</v>
      </c>
      <c r="E47" s="45"/>
      <c r="F47" s="19">
        <v>0</v>
      </c>
      <c r="G47" s="19">
        <f t="shared" si="0"/>
        <v>0</v>
      </c>
      <c r="H47" s="19"/>
    </row>
    <row r="48" spans="2:8">
      <c r="B48" s="48"/>
      <c r="C48" s="49"/>
      <c r="D48" s="30" t="s">
        <v>136</v>
      </c>
      <c r="E48" s="46">
        <f>+E42+E43+E44+E45+E46+E47</f>
        <v>6015000</v>
      </c>
      <c r="F48" s="31">
        <f>+F42+F43+F44+F45+F46+F47</f>
        <v>5604611</v>
      </c>
      <c r="G48" s="31">
        <f t="shared" si="0"/>
        <v>410389</v>
      </c>
      <c r="H48" s="31"/>
    </row>
    <row r="49" spans="2:8">
      <c r="B49" s="49"/>
      <c r="C49" s="17" t="s">
        <v>137</v>
      </c>
      <c r="D49" s="15"/>
      <c r="E49" s="46">
        <f xml:space="preserve"> +E41 - E48</f>
        <v>711000</v>
      </c>
      <c r="F49" s="16">
        <f xml:space="preserve"> +F41 - F48</f>
        <v>1120989</v>
      </c>
      <c r="G49" s="16">
        <f t="shared" si="0"/>
        <v>-409989</v>
      </c>
      <c r="H49" s="16"/>
    </row>
    <row r="50" spans="2:8">
      <c r="B50" s="32" t="s">
        <v>157</v>
      </c>
      <c r="C50" s="33"/>
      <c r="D50" s="34"/>
      <c r="E50" s="43">
        <v>1162000</v>
      </c>
      <c r="F50" s="35"/>
      <c r="G50" s="35">
        <f>E50 + E51</f>
        <v>1162000</v>
      </c>
      <c r="H50" s="35"/>
    </row>
    <row r="51" spans="2:8">
      <c r="B51" s="36"/>
      <c r="C51" s="37"/>
      <c r="D51" s="38"/>
      <c r="E51" s="45"/>
      <c r="F51" s="39"/>
      <c r="G51" s="39"/>
      <c r="H51" s="39"/>
    </row>
    <row r="52" spans="2:8">
      <c r="B52" s="17" t="s">
        <v>158</v>
      </c>
      <c r="C52" s="14"/>
      <c r="D52" s="15"/>
      <c r="E52" s="46">
        <f xml:space="preserve"> +E20 +E33 +E49 - (E50 + E51)</f>
        <v>-3000000</v>
      </c>
      <c r="F52" s="16">
        <f xml:space="preserve"> +F20 +F33 +F49 - (F50 + F51)</f>
        <v>4044512</v>
      </c>
      <c r="G52" s="16">
        <f t="shared" si="0"/>
        <v>-7044512</v>
      </c>
      <c r="H52" s="16"/>
    </row>
    <row r="53" spans="2:8">
      <c r="B53" s="17" t="s">
        <v>159</v>
      </c>
      <c r="C53" s="14"/>
      <c r="D53" s="15"/>
      <c r="E53" s="46">
        <v>105045000</v>
      </c>
      <c r="F53" s="16">
        <v>103919516</v>
      </c>
      <c r="G53" s="16">
        <f t="shared" si="0"/>
        <v>1125484</v>
      </c>
      <c r="H53" s="16"/>
    </row>
    <row r="54" spans="2:8">
      <c r="B54" s="17" t="s">
        <v>160</v>
      </c>
      <c r="C54" s="14"/>
      <c r="D54" s="15"/>
      <c r="E54" s="46">
        <f xml:space="preserve"> +E52 +E53</f>
        <v>102045000</v>
      </c>
      <c r="F54" s="16">
        <f xml:space="preserve"> +F52 +F53</f>
        <v>107964028</v>
      </c>
      <c r="G54" s="16">
        <f t="shared" si="0"/>
        <v>-5919028</v>
      </c>
      <c r="H54" s="16"/>
    </row>
  </sheetData>
  <mergeCells count="12">
    <mergeCell ref="B3:H3"/>
    <mergeCell ref="B5:H5"/>
    <mergeCell ref="B7:D7"/>
    <mergeCell ref="B8:B20"/>
    <mergeCell ref="C8:C13"/>
    <mergeCell ref="C14:C19"/>
    <mergeCell ref="B21:B33"/>
    <mergeCell ref="C21:C26"/>
    <mergeCell ref="C27:C32"/>
    <mergeCell ref="B34:B49"/>
    <mergeCell ref="C34:C41"/>
    <mergeCell ref="C42:C48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3F9A-F578-4B02-A012-B56CBBD73962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184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7200000</v>
      </c>
      <c r="F6" s="9">
        <f>+F7</f>
        <v>7438729</v>
      </c>
      <c r="G6" s="9">
        <f>E6-F6</f>
        <v>-238729</v>
      </c>
      <c r="H6" s="9"/>
    </row>
    <row r="7" spans="2:8">
      <c r="B7" s="48"/>
      <c r="C7" s="48"/>
      <c r="D7" s="10" t="s">
        <v>11</v>
      </c>
      <c r="E7" s="11">
        <v>7200000</v>
      </c>
      <c r="F7" s="11">
        <v>7438729</v>
      </c>
      <c r="G7" s="11">
        <f t="shared" ref="G7:G70" si="0">E7-F7</f>
        <v>-238729</v>
      </c>
      <c r="H7" s="11"/>
    </row>
    <row r="8" spans="2:8">
      <c r="B8" s="48"/>
      <c r="C8" s="48"/>
      <c r="D8" s="10" t="s">
        <v>12</v>
      </c>
      <c r="E8" s="11">
        <f>+E9+E13+E14</f>
        <v>41693000</v>
      </c>
      <c r="F8" s="11">
        <f>+F9+F13+F14</f>
        <v>41996763</v>
      </c>
      <c r="G8" s="11">
        <f t="shared" si="0"/>
        <v>-303763</v>
      </c>
      <c r="H8" s="11"/>
    </row>
    <row r="9" spans="2:8">
      <c r="B9" s="48"/>
      <c r="C9" s="48"/>
      <c r="D9" s="10" t="s">
        <v>13</v>
      </c>
      <c r="E9" s="11">
        <f>+E10+E11+E12</f>
        <v>41426000</v>
      </c>
      <c r="F9" s="11">
        <f>+F10+F11+F12</f>
        <v>41729763</v>
      </c>
      <c r="G9" s="11">
        <f t="shared" si="0"/>
        <v>-303763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41426000</v>
      </c>
      <c r="F11" s="11">
        <v>41729763</v>
      </c>
      <c r="G11" s="11">
        <f t="shared" si="0"/>
        <v>-303763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267000</v>
      </c>
      <c r="F14" s="11">
        <f>+F15+F16</f>
        <v>267000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>
        <v>267000</v>
      </c>
      <c r="F16" s="11">
        <v>267000</v>
      </c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100000</v>
      </c>
      <c r="F17" s="11">
        <v>95550</v>
      </c>
      <c r="G17" s="11">
        <f t="shared" si="0"/>
        <v>4450</v>
      </c>
      <c r="H17" s="11"/>
    </row>
    <row r="18" spans="2:8">
      <c r="B18" s="48"/>
      <c r="C18" s="48"/>
      <c r="D18" s="10" t="s">
        <v>22</v>
      </c>
      <c r="E18" s="11"/>
      <c r="F18" s="11">
        <v>179</v>
      </c>
      <c r="G18" s="11">
        <f t="shared" si="0"/>
        <v>-179</v>
      </c>
      <c r="H18" s="11"/>
    </row>
    <row r="19" spans="2:8">
      <c r="B19" s="48"/>
      <c r="C19" s="48"/>
      <c r="D19" s="10" t="s">
        <v>23</v>
      </c>
      <c r="E19" s="11">
        <f>+E20+E21</f>
        <v>20000</v>
      </c>
      <c r="F19" s="11">
        <f>+F20+F21</f>
        <v>10000</v>
      </c>
      <c r="G19" s="11">
        <f t="shared" si="0"/>
        <v>10000</v>
      </c>
      <c r="H19" s="11"/>
    </row>
    <row r="20" spans="2:8">
      <c r="B20" s="48"/>
      <c r="C20" s="48"/>
      <c r="D20" s="10" t="s">
        <v>24</v>
      </c>
      <c r="E20" s="11">
        <v>20000</v>
      </c>
      <c r="F20" s="11">
        <v>10000</v>
      </c>
      <c r="G20" s="11">
        <f t="shared" si="0"/>
        <v>10000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49013000</v>
      </c>
      <c r="F22" s="29">
        <f>+F6+F8+F17+F18+F19</f>
        <v>49541221</v>
      </c>
      <c r="G22" s="29">
        <f t="shared" si="0"/>
        <v>-528221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25323000</v>
      </c>
      <c r="F23" s="11">
        <f>+F24+F25+F26+F27+F28+F29</f>
        <v>25248942</v>
      </c>
      <c r="G23" s="11">
        <f t="shared" si="0"/>
        <v>74058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16769000</v>
      </c>
      <c r="F25" s="11">
        <v>16692882</v>
      </c>
      <c r="G25" s="11">
        <f t="shared" si="0"/>
        <v>76118</v>
      </c>
      <c r="H25" s="11"/>
    </row>
    <row r="26" spans="2:8">
      <c r="B26" s="48"/>
      <c r="C26" s="48"/>
      <c r="D26" s="10" t="s">
        <v>31</v>
      </c>
      <c r="E26" s="11">
        <v>3567000</v>
      </c>
      <c r="F26" s="11">
        <v>3567200</v>
      </c>
      <c r="G26" s="11">
        <f t="shared" si="0"/>
        <v>-200</v>
      </c>
      <c r="H26" s="11"/>
    </row>
    <row r="27" spans="2:8">
      <c r="B27" s="48"/>
      <c r="C27" s="48"/>
      <c r="D27" s="10" t="s">
        <v>32</v>
      </c>
      <c r="E27" s="11">
        <v>1500000</v>
      </c>
      <c r="F27" s="11">
        <v>1474646</v>
      </c>
      <c r="G27" s="11">
        <f t="shared" si="0"/>
        <v>25354</v>
      </c>
      <c r="H27" s="11"/>
    </row>
    <row r="28" spans="2:8">
      <c r="B28" s="48"/>
      <c r="C28" s="48"/>
      <c r="D28" s="10" t="s">
        <v>33</v>
      </c>
      <c r="E28" s="11">
        <v>311000</v>
      </c>
      <c r="F28" s="11">
        <v>311500</v>
      </c>
      <c r="G28" s="11">
        <f t="shared" si="0"/>
        <v>-500</v>
      </c>
      <c r="H28" s="11"/>
    </row>
    <row r="29" spans="2:8">
      <c r="B29" s="48"/>
      <c r="C29" s="48"/>
      <c r="D29" s="10" t="s">
        <v>34</v>
      </c>
      <c r="E29" s="11">
        <v>3176000</v>
      </c>
      <c r="F29" s="11">
        <v>3202714</v>
      </c>
      <c r="G29" s="11">
        <f t="shared" si="0"/>
        <v>-26714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1059000</v>
      </c>
      <c r="F30" s="11">
        <f>+F31+F32+F33+F34+F35+F36+F37+F38+F39+F40+F41</f>
        <v>769345</v>
      </c>
      <c r="G30" s="11">
        <f t="shared" si="0"/>
        <v>289655</v>
      </c>
      <c r="H30" s="11"/>
    </row>
    <row r="31" spans="2:8">
      <c r="B31" s="48"/>
      <c r="C31" s="48"/>
      <c r="D31" s="10" t="s">
        <v>36</v>
      </c>
      <c r="E31" s="11"/>
      <c r="F31" s="11">
        <v>11232</v>
      </c>
      <c r="G31" s="11">
        <f t="shared" si="0"/>
        <v>-11232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190000</v>
      </c>
      <c r="F33" s="11">
        <v>187155</v>
      </c>
      <c r="G33" s="11">
        <f t="shared" si="0"/>
        <v>2845</v>
      </c>
      <c r="H33" s="11"/>
    </row>
    <row r="34" spans="2:8">
      <c r="B34" s="48"/>
      <c r="C34" s="48"/>
      <c r="D34" s="10" t="s">
        <v>39</v>
      </c>
      <c r="E34" s="11">
        <v>160000</v>
      </c>
      <c r="F34" s="11">
        <v>146660</v>
      </c>
      <c r="G34" s="11">
        <f t="shared" si="0"/>
        <v>13340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400000</v>
      </c>
      <c r="F36" s="11">
        <v>135832</v>
      </c>
      <c r="G36" s="11">
        <f t="shared" si="0"/>
        <v>264168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140000</v>
      </c>
      <c r="F39" s="11">
        <v>128330</v>
      </c>
      <c r="G39" s="11">
        <f t="shared" si="0"/>
        <v>11670</v>
      </c>
      <c r="H39" s="11"/>
    </row>
    <row r="40" spans="2:8">
      <c r="B40" s="48"/>
      <c r="C40" s="48"/>
      <c r="D40" s="10" t="s">
        <v>45</v>
      </c>
      <c r="E40" s="11">
        <v>70000</v>
      </c>
      <c r="F40" s="11">
        <v>61576</v>
      </c>
      <c r="G40" s="11">
        <f t="shared" si="0"/>
        <v>8424</v>
      </c>
      <c r="H40" s="11"/>
    </row>
    <row r="41" spans="2:8">
      <c r="B41" s="48"/>
      <c r="C41" s="48"/>
      <c r="D41" s="10" t="s">
        <v>46</v>
      </c>
      <c r="E41" s="11">
        <v>80000</v>
      </c>
      <c r="F41" s="11">
        <v>80000</v>
      </c>
      <c r="G41" s="11">
        <f t="shared" si="0"/>
        <v>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2107000</v>
      </c>
      <c r="F42" s="11">
        <f>+F43+F44+F45+F46+F47+F48+F49+F50+F51+F52+F53+F54+F55+F56+F57+F58+F59+F60+F61+F62+F63</f>
        <v>1553311</v>
      </c>
      <c r="G42" s="11">
        <f t="shared" si="0"/>
        <v>553689</v>
      </c>
      <c r="H42" s="11"/>
    </row>
    <row r="43" spans="2:8">
      <c r="B43" s="48"/>
      <c r="C43" s="48"/>
      <c r="D43" s="10" t="s">
        <v>48</v>
      </c>
      <c r="E43" s="11">
        <v>38000</v>
      </c>
      <c r="F43" s="11">
        <v>37705</v>
      </c>
      <c r="G43" s="11">
        <f t="shared" si="0"/>
        <v>295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120000</v>
      </c>
      <c r="F45" s="11">
        <v>108022</v>
      </c>
      <c r="G45" s="11">
        <f t="shared" si="0"/>
        <v>11978</v>
      </c>
      <c r="H45" s="11"/>
    </row>
    <row r="46" spans="2:8">
      <c r="B46" s="48"/>
      <c r="C46" s="48"/>
      <c r="D46" s="10" t="s">
        <v>51</v>
      </c>
      <c r="E46" s="11">
        <v>120000</v>
      </c>
      <c r="F46" s="11">
        <v>114400</v>
      </c>
      <c r="G46" s="11">
        <f t="shared" si="0"/>
        <v>5600</v>
      </c>
      <c r="H46" s="11"/>
    </row>
    <row r="47" spans="2:8">
      <c r="B47" s="48"/>
      <c r="C47" s="48"/>
      <c r="D47" s="10" t="s">
        <v>52</v>
      </c>
      <c r="E47" s="11">
        <v>150000</v>
      </c>
      <c r="F47" s="11">
        <v>45277</v>
      </c>
      <c r="G47" s="11">
        <f t="shared" si="0"/>
        <v>104723</v>
      </c>
      <c r="H47" s="11"/>
    </row>
    <row r="48" spans="2:8">
      <c r="B48" s="48"/>
      <c r="C48" s="48"/>
      <c r="D48" s="10" t="s">
        <v>53</v>
      </c>
      <c r="E48" s="11">
        <v>85000</v>
      </c>
      <c r="F48" s="11">
        <v>84165</v>
      </c>
      <c r="G48" s="11">
        <f t="shared" si="0"/>
        <v>835</v>
      </c>
      <c r="H48" s="11"/>
    </row>
    <row r="49" spans="2:8">
      <c r="B49" s="48"/>
      <c r="C49" s="48"/>
      <c r="D49" s="10" t="s">
        <v>39</v>
      </c>
      <c r="E49" s="11">
        <v>80000</v>
      </c>
      <c r="F49" s="11">
        <v>48887</v>
      </c>
      <c r="G49" s="11">
        <f t="shared" si="0"/>
        <v>31113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20000</v>
      </c>
      <c r="F51" s="11">
        <v>10800</v>
      </c>
      <c r="G51" s="11">
        <f t="shared" si="0"/>
        <v>9200</v>
      </c>
      <c r="H51" s="11"/>
    </row>
    <row r="52" spans="2:8">
      <c r="B52" s="48"/>
      <c r="C52" s="48"/>
      <c r="D52" s="10" t="s">
        <v>55</v>
      </c>
      <c r="E52" s="11">
        <v>225000</v>
      </c>
      <c r="F52" s="11">
        <v>220984</v>
      </c>
      <c r="G52" s="11">
        <f t="shared" si="0"/>
        <v>4016</v>
      </c>
      <c r="H52" s="11"/>
    </row>
    <row r="53" spans="2:8">
      <c r="B53" s="48"/>
      <c r="C53" s="48"/>
      <c r="D53" s="10" t="s">
        <v>56</v>
      </c>
      <c r="E53" s="11">
        <v>10000</v>
      </c>
      <c r="F53" s="11">
        <v>7037</v>
      </c>
      <c r="G53" s="11">
        <f t="shared" si="0"/>
        <v>2963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117000</v>
      </c>
      <c r="F55" s="11">
        <v>116304</v>
      </c>
      <c r="G55" s="11">
        <f t="shared" si="0"/>
        <v>696</v>
      </c>
      <c r="H55" s="11"/>
    </row>
    <row r="56" spans="2:8">
      <c r="B56" s="48"/>
      <c r="C56" s="48"/>
      <c r="D56" s="10" t="s">
        <v>59</v>
      </c>
      <c r="E56" s="11">
        <v>10000</v>
      </c>
      <c r="F56" s="11">
        <v>6764</v>
      </c>
      <c r="G56" s="11">
        <f t="shared" si="0"/>
        <v>3236</v>
      </c>
      <c r="H56" s="11"/>
    </row>
    <row r="57" spans="2:8">
      <c r="B57" s="48"/>
      <c r="C57" s="48"/>
      <c r="D57" s="10" t="s">
        <v>42</v>
      </c>
      <c r="E57" s="11">
        <v>151000</v>
      </c>
      <c r="F57" s="11">
        <v>150246</v>
      </c>
      <c r="G57" s="11">
        <f t="shared" si="0"/>
        <v>754</v>
      </c>
      <c r="H57" s="11"/>
    </row>
    <row r="58" spans="2:8">
      <c r="B58" s="48"/>
      <c r="C58" s="48"/>
      <c r="D58" s="10" t="s">
        <v>43</v>
      </c>
      <c r="E58" s="11">
        <v>247000</v>
      </c>
      <c r="F58" s="11">
        <v>246656</v>
      </c>
      <c r="G58" s="11">
        <f t="shared" si="0"/>
        <v>344</v>
      </c>
      <c r="H58" s="11"/>
    </row>
    <row r="59" spans="2:8">
      <c r="B59" s="48"/>
      <c r="C59" s="48"/>
      <c r="D59" s="10" t="s">
        <v>60</v>
      </c>
      <c r="E59" s="11">
        <v>360000</v>
      </c>
      <c r="F59" s="11">
        <v>180000</v>
      </c>
      <c r="G59" s="11">
        <f t="shared" si="0"/>
        <v>180000</v>
      </c>
      <c r="H59" s="11"/>
    </row>
    <row r="60" spans="2:8">
      <c r="B60" s="48"/>
      <c r="C60" s="48"/>
      <c r="D60" s="10" t="s">
        <v>61</v>
      </c>
      <c r="E60" s="11">
        <v>200000</v>
      </c>
      <c r="F60" s="11">
        <v>8500</v>
      </c>
      <c r="G60" s="11">
        <f t="shared" si="0"/>
        <v>191500</v>
      </c>
      <c r="H60" s="11"/>
    </row>
    <row r="61" spans="2:8">
      <c r="B61" s="48"/>
      <c r="C61" s="48"/>
      <c r="D61" s="10" t="s">
        <v>62</v>
      </c>
      <c r="E61" s="11">
        <v>62000</v>
      </c>
      <c r="F61" s="11">
        <v>61158</v>
      </c>
      <c r="G61" s="11">
        <f t="shared" si="0"/>
        <v>842</v>
      </c>
      <c r="H61" s="11"/>
    </row>
    <row r="62" spans="2:8">
      <c r="B62" s="48"/>
      <c r="C62" s="48"/>
      <c r="D62" s="10" t="s">
        <v>63</v>
      </c>
      <c r="E62" s="11">
        <v>77000</v>
      </c>
      <c r="F62" s="11">
        <v>76400</v>
      </c>
      <c r="G62" s="11">
        <f t="shared" si="0"/>
        <v>600</v>
      </c>
      <c r="H62" s="11"/>
    </row>
    <row r="63" spans="2:8">
      <c r="B63" s="48"/>
      <c r="C63" s="48"/>
      <c r="D63" s="10" t="s">
        <v>46</v>
      </c>
      <c r="E63" s="11">
        <v>35000</v>
      </c>
      <c r="F63" s="11">
        <v>30006</v>
      </c>
      <c r="G63" s="11">
        <f t="shared" si="0"/>
        <v>4994</v>
      </c>
      <c r="H63" s="11"/>
    </row>
    <row r="64" spans="2:8">
      <c r="B64" s="48"/>
      <c r="C64" s="48"/>
      <c r="D64" s="10" t="s">
        <v>64</v>
      </c>
      <c r="E64" s="11">
        <f>+E65</f>
        <v>7200000</v>
      </c>
      <c r="F64" s="11">
        <f>+F65</f>
        <v>7432994</v>
      </c>
      <c r="G64" s="11">
        <f t="shared" si="0"/>
        <v>-232994</v>
      </c>
      <c r="H64" s="11"/>
    </row>
    <row r="65" spans="2:8">
      <c r="B65" s="48"/>
      <c r="C65" s="48"/>
      <c r="D65" s="10" t="s">
        <v>65</v>
      </c>
      <c r="E65" s="11">
        <f>+E66+E67</f>
        <v>7200000</v>
      </c>
      <c r="F65" s="11">
        <f>+F66+F67</f>
        <v>7432994</v>
      </c>
      <c r="G65" s="11">
        <f t="shared" si="0"/>
        <v>-232994</v>
      </c>
      <c r="H65" s="11"/>
    </row>
    <row r="66" spans="2:8">
      <c r="B66" s="48"/>
      <c r="C66" s="48"/>
      <c r="D66" s="10" t="s">
        <v>66</v>
      </c>
      <c r="E66" s="11">
        <v>7200000</v>
      </c>
      <c r="F66" s="11">
        <v>7432994</v>
      </c>
      <c r="G66" s="11">
        <f t="shared" si="0"/>
        <v>-232994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35689000</v>
      </c>
      <c r="F69" s="29">
        <f>+F23+F30+F42+F64+F68</f>
        <v>35004592</v>
      </c>
      <c r="G69" s="29">
        <f t="shared" si="0"/>
        <v>684408</v>
      </c>
      <c r="H69" s="29"/>
    </row>
    <row r="70" spans="2:8">
      <c r="B70" s="49"/>
      <c r="C70" s="14" t="s">
        <v>70</v>
      </c>
      <c r="D70" s="15"/>
      <c r="E70" s="16">
        <f xml:space="preserve"> +E22 - E69</f>
        <v>13324000</v>
      </c>
      <c r="F70" s="16">
        <f xml:space="preserve"> +F22 - F69</f>
        <v>14536629</v>
      </c>
      <c r="G70" s="16">
        <f t="shared" si="0"/>
        <v>-1212629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300000</v>
      </c>
      <c r="F71" s="11">
        <f>+F72+F73</f>
        <v>300000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>
        <v>300000</v>
      </c>
      <c r="F72" s="11">
        <v>300000</v>
      </c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300000</v>
      </c>
      <c r="F83" s="29">
        <f>+F71+F74+F77+F78+F82</f>
        <v>300000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809000</v>
      </c>
      <c r="F85" s="11">
        <f>+F86+F87+F88+F89+F90</f>
        <v>808514</v>
      </c>
      <c r="G85" s="11">
        <f t="shared" si="1"/>
        <v>486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>
        <v>809000</v>
      </c>
      <c r="F89" s="11">
        <v>808514</v>
      </c>
      <c r="G89" s="11">
        <f t="shared" si="1"/>
        <v>486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809000</v>
      </c>
      <c r="F94" s="29">
        <f>+F84+F85+F91+F92+F93</f>
        <v>808514</v>
      </c>
      <c r="G94" s="29">
        <f t="shared" si="1"/>
        <v>486</v>
      </c>
      <c r="H94" s="29"/>
    </row>
    <row r="95" spans="2:8">
      <c r="B95" s="49"/>
      <c r="C95" s="17" t="s">
        <v>96</v>
      </c>
      <c r="D95" s="15"/>
      <c r="E95" s="16">
        <f xml:space="preserve"> +E83 - E94</f>
        <v>-509000</v>
      </c>
      <c r="F95" s="16">
        <f xml:space="preserve"> +F83 - F94</f>
        <v>-508514</v>
      </c>
      <c r="G95" s="16">
        <f t="shared" si="1"/>
        <v>-486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1100000</v>
      </c>
      <c r="F101" s="11">
        <f>+F102+F103+F104+F105+F106</f>
        <v>1100000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>
        <v>1100000</v>
      </c>
      <c r="F104" s="11">
        <v>1100000</v>
      </c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360000</v>
      </c>
      <c r="F112" s="11"/>
      <c r="G112" s="11">
        <f t="shared" si="1"/>
        <v>360000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1460000</v>
      </c>
      <c r="F114" s="29">
        <f>+F96+F97+F98+F99+F100+F101+F107+F108+F109+F110+F111+F112+F113</f>
        <v>1100000</v>
      </c>
      <c r="G114" s="29">
        <f t="shared" si="1"/>
        <v>360000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1400000</v>
      </c>
      <c r="F119" s="11">
        <f>+F120+F121+F122+F123+F124</f>
        <v>900000</v>
      </c>
      <c r="G119" s="11">
        <f t="shared" si="1"/>
        <v>500000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>
        <v>1400000</v>
      </c>
      <c r="F122" s="11">
        <v>900000</v>
      </c>
      <c r="G122" s="11">
        <f t="shared" si="1"/>
        <v>500000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12793000</v>
      </c>
      <c r="F130" s="19">
        <v>14223000</v>
      </c>
      <c r="G130" s="19">
        <f t="shared" si="1"/>
        <v>-1430000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14193000</v>
      </c>
      <c r="F132" s="31">
        <f>+F115+F116+F117+F118+F119+F125+F126+F127+F128+F129+F130+F131</f>
        <v>15123000</v>
      </c>
      <c r="G132" s="31">
        <f t="shared" si="1"/>
        <v>-930000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-12733000</v>
      </c>
      <c r="F133" s="16">
        <f xml:space="preserve"> +F114 - F132</f>
        <v>-14023000</v>
      </c>
      <c r="G133" s="16">
        <f t="shared" si="1"/>
        <v>1290000</v>
      </c>
      <c r="H133" s="16"/>
    </row>
    <row r="134" spans="2:8">
      <c r="B134" s="32" t="s">
        <v>157</v>
      </c>
      <c r="C134" s="33"/>
      <c r="D134" s="34"/>
      <c r="E134" s="35">
        <v>82000</v>
      </c>
      <c r="F134" s="35"/>
      <c r="G134" s="35">
        <f>E134 + E135</f>
        <v>82000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5115</v>
      </c>
      <c r="G136" s="16">
        <f t="shared" ref="G136:G138" si="2">E136-F136</f>
        <v>-5115</v>
      </c>
      <c r="H136" s="16"/>
    </row>
    <row r="137" spans="2:8">
      <c r="B137" s="17" t="s">
        <v>159</v>
      </c>
      <c r="C137" s="14"/>
      <c r="D137" s="15"/>
      <c r="E137" s="16">
        <v>8192000</v>
      </c>
      <c r="F137" s="16">
        <v>8191711</v>
      </c>
      <c r="G137" s="16">
        <f t="shared" si="2"/>
        <v>289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8192000</v>
      </c>
      <c r="F138" s="16">
        <f xml:space="preserve"> +F136 +F137</f>
        <v>8196826</v>
      </c>
      <c r="G138" s="16">
        <f t="shared" si="2"/>
        <v>-4826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21990-B0FD-44AF-A0F6-5CB00F0966C9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185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2500000</v>
      </c>
      <c r="F6" s="9">
        <f>+F7</f>
        <v>2550074</v>
      </c>
      <c r="G6" s="9">
        <f>E6-F6</f>
        <v>-50074</v>
      </c>
      <c r="H6" s="9"/>
    </row>
    <row r="7" spans="2:8">
      <c r="B7" s="48"/>
      <c r="C7" s="48"/>
      <c r="D7" s="10" t="s">
        <v>11</v>
      </c>
      <c r="E7" s="11">
        <v>2500000</v>
      </c>
      <c r="F7" s="11">
        <v>2550074</v>
      </c>
      <c r="G7" s="11">
        <f t="shared" ref="G7:G70" si="0">E7-F7</f>
        <v>-50074</v>
      </c>
      <c r="H7" s="11"/>
    </row>
    <row r="8" spans="2:8">
      <c r="B8" s="48"/>
      <c r="C8" s="48"/>
      <c r="D8" s="10" t="s">
        <v>12</v>
      </c>
      <c r="E8" s="11">
        <f>+E9+E13+E14</f>
        <v>35549000</v>
      </c>
      <c r="F8" s="11">
        <f>+F9+F13+F14</f>
        <v>35571092</v>
      </c>
      <c r="G8" s="11">
        <f t="shared" si="0"/>
        <v>-22092</v>
      </c>
      <c r="H8" s="11"/>
    </row>
    <row r="9" spans="2:8">
      <c r="B9" s="48"/>
      <c r="C9" s="48"/>
      <c r="D9" s="10" t="s">
        <v>13</v>
      </c>
      <c r="E9" s="11">
        <f>+E10+E11+E12</f>
        <v>34021000</v>
      </c>
      <c r="F9" s="11">
        <f>+F10+F11+F12</f>
        <v>34043092</v>
      </c>
      <c r="G9" s="11">
        <f t="shared" si="0"/>
        <v>-22092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34021000</v>
      </c>
      <c r="F11" s="11">
        <v>34043092</v>
      </c>
      <c r="G11" s="11">
        <f t="shared" si="0"/>
        <v>-22092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1528000</v>
      </c>
      <c r="F14" s="11">
        <f>+F15+F16</f>
        <v>1528000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>
        <v>1528000</v>
      </c>
      <c r="F16" s="11">
        <v>1528000</v>
      </c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20000</v>
      </c>
      <c r="F17" s="11">
        <v>20550</v>
      </c>
      <c r="G17" s="11">
        <f t="shared" si="0"/>
        <v>-550</v>
      </c>
      <c r="H17" s="11"/>
    </row>
    <row r="18" spans="2:8">
      <c r="B18" s="48"/>
      <c r="C18" s="48"/>
      <c r="D18" s="10" t="s">
        <v>22</v>
      </c>
      <c r="E18" s="11"/>
      <c r="F18" s="11">
        <v>294</v>
      </c>
      <c r="G18" s="11">
        <f t="shared" si="0"/>
        <v>-294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10000</v>
      </c>
      <c r="G19" s="11">
        <f t="shared" si="0"/>
        <v>-10000</v>
      </c>
      <c r="H19" s="11"/>
    </row>
    <row r="20" spans="2:8">
      <c r="B20" s="48"/>
      <c r="C20" s="48"/>
      <c r="D20" s="10" t="s">
        <v>24</v>
      </c>
      <c r="E20" s="11"/>
      <c r="F20" s="11">
        <v>10000</v>
      </c>
      <c r="G20" s="11">
        <f t="shared" si="0"/>
        <v>-10000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38069000</v>
      </c>
      <c r="F22" s="29">
        <f>+F6+F8+F17+F18+F19</f>
        <v>38152010</v>
      </c>
      <c r="G22" s="29">
        <f t="shared" si="0"/>
        <v>-83010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23588000</v>
      </c>
      <c r="F23" s="11">
        <f>+F24+F25+F26+F27+F28+F29</f>
        <v>23561150</v>
      </c>
      <c r="G23" s="11">
        <f t="shared" si="0"/>
        <v>26850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15272000</v>
      </c>
      <c r="F25" s="11">
        <v>15231045</v>
      </c>
      <c r="G25" s="11">
        <f t="shared" si="0"/>
        <v>40955</v>
      </c>
      <c r="H25" s="11"/>
    </row>
    <row r="26" spans="2:8">
      <c r="B26" s="48"/>
      <c r="C26" s="48"/>
      <c r="D26" s="10" t="s">
        <v>31</v>
      </c>
      <c r="E26" s="11">
        <v>3224000</v>
      </c>
      <c r="F26" s="11">
        <v>3223800</v>
      </c>
      <c r="G26" s="11">
        <f t="shared" si="0"/>
        <v>200</v>
      </c>
      <c r="H26" s="11"/>
    </row>
    <row r="27" spans="2:8">
      <c r="B27" s="48"/>
      <c r="C27" s="48"/>
      <c r="D27" s="10" t="s">
        <v>32</v>
      </c>
      <c r="E27" s="11">
        <v>1867000</v>
      </c>
      <c r="F27" s="11">
        <v>1852490</v>
      </c>
      <c r="G27" s="11">
        <f t="shared" si="0"/>
        <v>14510</v>
      </c>
      <c r="H27" s="11"/>
    </row>
    <row r="28" spans="2:8">
      <c r="B28" s="48"/>
      <c r="C28" s="48"/>
      <c r="D28" s="10" t="s">
        <v>33</v>
      </c>
      <c r="E28" s="11">
        <v>178000</v>
      </c>
      <c r="F28" s="11">
        <v>178000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3047000</v>
      </c>
      <c r="F29" s="11">
        <v>3075815</v>
      </c>
      <c r="G29" s="11">
        <f t="shared" si="0"/>
        <v>-28815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1074000</v>
      </c>
      <c r="F30" s="11">
        <f>+F31+F32+F33+F34+F35+F36+F37+F38+F39+F40+F41</f>
        <v>1059642</v>
      </c>
      <c r="G30" s="11">
        <f t="shared" si="0"/>
        <v>14358</v>
      </c>
      <c r="H30" s="11"/>
    </row>
    <row r="31" spans="2:8">
      <c r="B31" s="48"/>
      <c r="C31" s="48"/>
      <c r="D31" s="10" t="s">
        <v>36</v>
      </c>
      <c r="E31" s="11">
        <v>40000</v>
      </c>
      <c r="F31" s="11">
        <v>36349</v>
      </c>
      <c r="G31" s="11">
        <f t="shared" si="0"/>
        <v>3651</v>
      </c>
      <c r="H31" s="11"/>
    </row>
    <row r="32" spans="2:8">
      <c r="B32" s="48"/>
      <c r="C32" s="48"/>
      <c r="D32" s="10" t="s">
        <v>37</v>
      </c>
      <c r="E32" s="11">
        <v>5000</v>
      </c>
      <c r="F32" s="11">
        <v>4200</v>
      </c>
      <c r="G32" s="11">
        <f t="shared" si="0"/>
        <v>800</v>
      </c>
      <c r="H32" s="11"/>
    </row>
    <row r="33" spans="2:8">
      <c r="B33" s="48"/>
      <c r="C33" s="48"/>
      <c r="D33" s="10" t="s">
        <v>38</v>
      </c>
      <c r="E33" s="11">
        <v>257000</v>
      </c>
      <c r="F33" s="11">
        <v>260734</v>
      </c>
      <c r="G33" s="11">
        <f t="shared" si="0"/>
        <v>-3734</v>
      </c>
      <c r="H33" s="11"/>
    </row>
    <row r="34" spans="2:8">
      <c r="B34" s="48"/>
      <c r="C34" s="48"/>
      <c r="D34" s="10" t="s">
        <v>39</v>
      </c>
      <c r="E34" s="11">
        <v>300000</v>
      </c>
      <c r="F34" s="11">
        <v>300000</v>
      </c>
      <c r="G34" s="11">
        <f t="shared" si="0"/>
        <v>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140000</v>
      </c>
      <c r="F36" s="11">
        <v>136148</v>
      </c>
      <c r="G36" s="11">
        <f t="shared" si="0"/>
        <v>3852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128000</v>
      </c>
      <c r="F39" s="11">
        <v>128000</v>
      </c>
      <c r="G39" s="11">
        <f t="shared" si="0"/>
        <v>0</v>
      </c>
      <c r="H39" s="11"/>
    </row>
    <row r="40" spans="2:8">
      <c r="B40" s="48"/>
      <c r="C40" s="48"/>
      <c r="D40" s="10" t="s">
        <v>45</v>
      </c>
      <c r="E40" s="11">
        <v>85000</v>
      </c>
      <c r="F40" s="11">
        <v>75651</v>
      </c>
      <c r="G40" s="11">
        <f t="shared" si="0"/>
        <v>9349</v>
      </c>
      <c r="H40" s="11"/>
    </row>
    <row r="41" spans="2:8">
      <c r="B41" s="48"/>
      <c r="C41" s="48"/>
      <c r="D41" s="10" t="s">
        <v>46</v>
      </c>
      <c r="E41" s="11">
        <v>100000</v>
      </c>
      <c r="F41" s="11">
        <v>100000</v>
      </c>
      <c r="G41" s="11">
        <f t="shared" si="0"/>
        <v>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5625000</v>
      </c>
      <c r="F42" s="11">
        <f>+F43+F44+F45+F46+F47+F48+F49+F50+F51+F52+F53+F54+F55+F56+F57+F58+F59+F60+F61+F62+F63</f>
        <v>5619845</v>
      </c>
      <c r="G42" s="11">
        <f t="shared" si="0"/>
        <v>5155</v>
      </c>
      <c r="H42" s="11"/>
    </row>
    <row r="43" spans="2:8">
      <c r="B43" s="48"/>
      <c r="C43" s="48"/>
      <c r="D43" s="10" t="s">
        <v>48</v>
      </c>
      <c r="E43" s="11">
        <v>30000</v>
      </c>
      <c r="F43" s="11">
        <v>28068</v>
      </c>
      <c r="G43" s="11">
        <f t="shared" si="0"/>
        <v>1932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30000</v>
      </c>
      <c r="F45" s="11">
        <v>30722</v>
      </c>
      <c r="G45" s="11">
        <f t="shared" si="0"/>
        <v>-722</v>
      </c>
      <c r="H45" s="11"/>
    </row>
    <row r="46" spans="2:8">
      <c r="B46" s="48"/>
      <c r="C46" s="48"/>
      <c r="D46" s="10" t="s">
        <v>51</v>
      </c>
      <c r="E46" s="11">
        <v>50000</v>
      </c>
      <c r="F46" s="11">
        <v>49500</v>
      </c>
      <c r="G46" s="11">
        <f t="shared" si="0"/>
        <v>500</v>
      </c>
      <c r="H46" s="11"/>
    </row>
    <row r="47" spans="2:8">
      <c r="B47" s="48"/>
      <c r="C47" s="48"/>
      <c r="D47" s="10" t="s">
        <v>52</v>
      </c>
      <c r="E47" s="11">
        <v>60000</v>
      </c>
      <c r="F47" s="11">
        <v>45383</v>
      </c>
      <c r="G47" s="11">
        <f t="shared" si="0"/>
        <v>14617</v>
      </c>
      <c r="H47" s="11"/>
    </row>
    <row r="48" spans="2:8">
      <c r="B48" s="48"/>
      <c r="C48" s="48"/>
      <c r="D48" s="10" t="s">
        <v>53</v>
      </c>
      <c r="E48" s="11">
        <v>210000</v>
      </c>
      <c r="F48" s="11">
        <v>216380</v>
      </c>
      <c r="G48" s="11">
        <f t="shared" si="0"/>
        <v>-6380</v>
      </c>
      <c r="H48" s="11"/>
    </row>
    <row r="49" spans="2:8">
      <c r="B49" s="48"/>
      <c r="C49" s="48"/>
      <c r="D49" s="10" t="s">
        <v>39</v>
      </c>
      <c r="E49" s="11">
        <v>150000</v>
      </c>
      <c r="F49" s="11">
        <v>151625</v>
      </c>
      <c r="G49" s="11">
        <f t="shared" si="0"/>
        <v>-1625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2222000</v>
      </c>
      <c r="F51" s="11">
        <v>2221860</v>
      </c>
      <c r="G51" s="11">
        <f t="shared" si="0"/>
        <v>140</v>
      </c>
      <c r="H51" s="11"/>
    </row>
    <row r="52" spans="2:8">
      <c r="B52" s="48"/>
      <c r="C52" s="48"/>
      <c r="D52" s="10" t="s">
        <v>55</v>
      </c>
      <c r="E52" s="11">
        <v>250000</v>
      </c>
      <c r="F52" s="11">
        <v>249246</v>
      </c>
      <c r="G52" s="11">
        <f t="shared" si="0"/>
        <v>754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117000</v>
      </c>
      <c r="F55" s="11">
        <v>116304</v>
      </c>
      <c r="G55" s="11">
        <f t="shared" si="0"/>
        <v>696</v>
      </c>
      <c r="H55" s="11"/>
    </row>
    <row r="56" spans="2:8">
      <c r="B56" s="48"/>
      <c r="C56" s="48"/>
      <c r="D56" s="10" t="s">
        <v>59</v>
      </c>
      <c r="E56" s="11">
        <v>23000</v>
      </c>
      <c r="F56" s="11">
        <v>20045</v>
      </c>
      <c r="G56" s="11">
        <f t="shared" si="0"/>
        <v>2955</v>
      </c>
      <c r="H56" s="11"/>
    </row>
    <row r="57" spans="2:8">
      <c r="B57" s="48"/>
      <c r="C57" s="48"/>
      <c r="D57" s="10" t="s">
        <v>42</v>
      </c>
      <c r="E57" s="11">
        <v>148000</v>
      </c>
      <c r="F57" s="11">
        <v>147046</v>
      </c>
      <c r="G57" s="11">
        <f t="shared" si="0"/>
        <v>954</v>
      </c>
      <c r="H57" s="11"/>
    </row>
    <row r="58" spans="2:8">
      <c r="B58" s="48"/>
      <c r="C58" s="48"/>
      <c r="D58" s="10" t="s">
        <v>43</v>
      </c>
      <c r="E58" s="11">
        <v>86000</v>
      </c>
      <c r="F58" s="11">
        <v>85352</v>
      </c>
      <c r="G58" s="11">
        <f t="shared" si="0"/>
        <v>648</v>
      </c>
      <c r="H58" s="11"/>
    </row>
    <row r="59" spans="2:8">
      <c r="B59" s="48"/>
      <c r="C59" s="48"/>
      <c r="D59" s="10" t="s">
        <v>60</v>
      </c>
      <c r="E59" s="11">
        <v>2030000</v>
      </c>
      <c r="F59" s="11">
        <v>2029200</v>
      </c>
      <c r="G59" s="11">
        <f t="shared" si="0"/>
        <v>800</v>
      </c>
      <c r="H59" s="11"/>
    </row>
    <row r="60" spans="2:8">
      <c r="B60" s="48"/>
      <c r="C60" s="48"/>
      <c r="D60" s="10" t="s">
        <v>61</v>
      </c>
      <c r="E60" s="11">
        <v>80000</v>
      </c>
      <c r="F60" s="11">
        <v>71742</v>
      </c>
      <c r="G60" s="11">
        <f t="shared" si="0"/>
        <v>8258</v>
      </c>
      <c r="H60" s="11"/>
    </row>
    <row r="61" spans="2:8">
      <c r="B61" s="48"/>
      <c r="C61" s="48"/>
      <c r="D61" s="10" t="s">
        <v>62</v>
      </c>
      <c r="E61" s="11">
        <v>17000</v>
      </c>
      <c r="F61" s="11">
        <v>16200</v>
      </c>
      <c r="G61" s="11">
        <f t="shared" si="0"/>
        <v>800</v>
      </c>
      <c r="H61" s="11"/>
    </row>
    <row r="62" spans="2:8">
      <c r="B62" s="48"/>
      <c r="C62" s="48"/>
      <c r="D62" s="10" t="s">
        <v>63</v>
      </c>
      <c r="E62" s="11">
        <v>72000</v>
      </c>
      <c r="F62" s="11">
        <v>71900</v>
      </c>
      <c r="G62" s="11">
        <f t="shared" si="0"/>
        <v>100</v>
      </c>
      <c r="H62" s="11"/>
    </row>
    <row r="63" spans="2:8">
      <c r="B63" s="48"/>
      <c r="C63" s="48"/>
      <c r="D63" s="10" t="s">
        <v>46</v>
      </c>
      <c r="E63" s="11">
        <v>50000</v>
      </c>
      <c r="F63" s="11">
        <v>69272</v>
      </c>
      <c r="G63" s="11">
        <f t="shared" si="0"/>
        <v>-19272</v>
      </c>
      <c r="H63" s="11"/>
    </row>
    <row r="64" spans="2:8">
      <c r="B64" s="48"/>
      <c r="C64" s="48"/>
      <c r="D64" s="10" t="s">
        <v>64</v>
      </c>
      <c r="E64" s="11">
        <f>+E65</f>
        <v>2500000</v>
      </c>
      <c r="F64" s="11">
        <f>+F65</f>
        <v>2640552</v>
      </c>
      <c r="G64" s="11">
        <f t="shared" si="0"/>
        <v>-140552</v>
      </c>
      <c r="H64" s="11"/>
    </row>
    <row r="65" spans="2:8">
      <c r="B65" s="48"/>
      <c r="C65" s="48"/>
      <c r="D65" s="10" t="s">
        <v>65</v>
      </c>
      <c r="E65" s="11">
        <f>+E66+E67</f>
        <v>2500000</v>
      </c>
      <c r="F65" s="11">
        <f>+F66+F67</f>
        <v>2640552</v>
      </c>
      <c r="G65" s="11">
        <f t="shared" si="0"/>
        <v>-140552</v>
      </c>
      <c r="H65" s="11"/>
    </row>
    <row r="66" spans="2:8">
      <c r="B66" s="48"/>
      <c r="C66" s="48"/>
      <c r="D66" s="10" t="s">
        <v>66</v>
      </c>
      <c r="E66" s="11">
        <v>2500000</v>
      </c>
      <c r="F66" s="11">
        <v>2640552</v>
      </c>
      <c r="G66" s="11">
        <f t="shared" si="0"/>
        <v>-140552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32787000</v>
      </c>
      <c r="F69" s="29">
        <f>+F23+F30+F42+F64+F68</f>
        <v>32881189</v>
      </c>
      <c r="G69" s="29">
        <f t="shared" si="0"/>
        <v>-94189</v>
      </c>
      <c r="H69" s="29"/>
    </row>
    <row r="70" spans="2:8">
      <c r="B70" s="49"/>
      <c r="C70" s="14" t="s">
        <v>70</v>
      </c>
      <c r="D70" s="15"/>
      <c r="E70" s="16">
        <f xml:space="preserve"> +E22 - E69</f>
        <v>5282000</v>
      </c>
      <c r="F70" s="16">
        <f xml:space="preserve"> +F22 - F69</f>
        <v>5270821</v>
      </c>
      <c r="G70" s="16">
        <f t="shared" si="0"/>
        <v>11179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0</v>
      </c>
      <c r="F85" s="11">
        <f>+F86+F87+F88+F89+F90</f>
        <v>0</v>
      </c>
      <c r="G85" s="11">
        <f t="shared" si="1"/>
        <v>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0</v>
      </c>
      <c r="F94" s="29">
        <f>+F84+F85+F91+F92+F93</f>
        <v>0</v>
      </c>
      <c r="G94" s="29">
        <f t="shared" si="1"/>
        <v>0</v>
      </c>
      <c r="H94" s="29"/>
    </row>
    <row r="95" spans="2:8">
      <c r="B95" s="49"/>
      <c r="C95" s="17" t="s">
        <v>96</v>
      </c>
      <c r="D95" s="15"/>
      <c r="E95" s="16">
        <f xml:space="preserve"> +E83 - E94</f>
        <v>0</v>
      </c>
      <c r="F95" s="16">
        <f xml:space="preserve"> +F83 - F94</f>
        <v>0</v>
      </c>
      <c r="G95" s="16">
        <f t="shared" si="1"/>
        <v>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700000</v>
      </c>
      <c r="F101" s="11">
        <f>+F102+F103+F104+F105+F106</f>
        <v>700000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>
        <v>700000</v>
      </c>
      <c r="F104" s="11">
        <v>700000</v>
      </c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2053000</v>
      </c>
      <c r="F112" s="11"/>
      <c r="G112" s="11">
        <f t="shared" si="1"/>
        <v>2053000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2753000</v>
      </c>
      <c r="F114" s="29">
        <f>+F96+F97+F98+F99+F100+F101+F107+F108+F109+F110+F111+F112+F113</f>
        <v>700000</v>
      </c>
      <c r="G114" s="29">
        <f t="shared" si="1"/>
        <v>2053000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7953000</v>
      </c>
      <c r="F130" s="19">
        <v>5970000</v>
      </c>
      <c r="G130" s="19">
        <f t="shared" si="1"/>
        <v>1983000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7953000</v>
      </c>
      <c r="F132" s="31">
        <f>+F115+F116+F117+F118+F119+F125+F126+F127+F128+F129+F130+F131</f>
        <v>5970000</v>
      </c>
      <c r="G132" s="31">
        <f t="shared" si="1"/>
        <v>1983000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-5200000</v>
      </c>
      <c r="F133" s="16">
        <f xml:space="preserve"> +F114 - F132</f>
        <v>-5270000</v>
      </c>
      <c r="G133" s="16">
        <f t="shared" si="1"/>
        <v>70000</v>
      </c>
      <c r="H133" s="16"/>
    </row>
    <row r="134" spans="2:8">
      <c r="B134" s="32" t="s">
        <v>157</v>
      </c>
      <c r="C134" s="33"/>
      <c r="D134" s="34"/>
      <c r="E134" s="35">
        <v>82000</v>
      </c>
      <c r="F134" s="35"/>
      <c r="G134" s="35">
        <f>E134 + E135</f>
        <v>82000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821</v>
      </c>
      <c r="G136" s="16">
        <f t="shared" ref="G136:G138" si="2">E136-F136</f>
        <v>-821</v>
      </c>
      <c r="H136" s="16"/>
    </row>
    <row r="137" spans="2:8">
      <c r="B137" s="17" t="s">
        <v>159</v>
      </c>
      <c r="C137" s="14"/>
      <c r="D137" s="15"/>
      <c r="E137" s="16">
        <v>5938000</v>
      </c>
      <c r="F137" s="16">
        <v>5937601</v>
      </c>
      <c r="G137" s="16">
        <f t="shared" si="2"/>
        <v>399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5938000</v>
      </c>
      <c r="F138" s="16">
        <f xml:space="preserve"> +F136 +F137</f>
        <v>5938422</v>
      </c>
      <c r="G138" s="16">
        <f t="shared" si="2"/>
        <v>-422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CF856-4366-4124-AE41-7830A3FECA88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186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16200000</v>
      </c>
      <c r="F6" s="9">
        <f>+F7</f>
        <v>16871935</v>
      </c>
      <c r="G6" s="9">
        <f>E6-F6</f>
        <v>-671935</v>
      </c>
      <c r="H6" s="9"/>
    </row>
    <row r="7" spans="2:8">
      <c r="B7" s="48"/>
      <c r="C7" s="48"/>
      <c r="D7" s="10" t="s">
        <v>11</v>
      </c>
      <c r="E7" s="11">
        <v>16200000</v>
      </c>
      <c r="F7" s="11">
        <v>16871935</v>
      </c>
      <c r="G7" s="11">
        <f t="shared" ref="G7:G70" si="0">E7-F7</f>
        <v>-671935</v>
      </c>
      <c r="H7" s="11"/>
    </row>
    <row r="8" spans="2:8">
      <c r="B8" s="48"/>
      <c r="C8" s="48"/>
      <c r="D8" s="10" t="s">
        <v>12</v>
      </c>
      <c r="E8" s="11">
        <f>+E9+E13+E14</f>
        <v>50066000</v>
      </c>
      <c r="F8" s="11">
        <f>+F9+F13+F14</f>
        <v>50300837</v>
      </c>
      <c r="G8" s="11">
        <f t="shared" si="0"/>
        <v>-234837</v>
      </c>
      <c r="H8" s="11"/>
    </row>
    <row r="9" spans="2:8">
      <c r="B9" s="48"/>
      <c r="C9" s="48"/>
      <c r="D9" s="10" t="s">
        <v>13</v>
      </c>
      <c r="E9" s="11">
        <f>+E10+E11+E12</f>
        <v>50023000</v>
      </c>
      <c r="F9" s="11">
        <f>+F10+F11+F12</f>
        <v>50257703</v>
      </c>
      <c r="G9" s="11">
        <f t="shared" si="0"/>
        <v>-234703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50023000</v>
      </c>
      <c r="F11" s="11">
        <v>50257703</v>
      </c>
      <c r="G11" s="11">
        <f t="shared" si="0"/>
        <v>-234703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43000</v>
      </c>
      <c r="F14" s="11">
        <f>+F15+F16</f>
        <v>43134</v>
      </c>
      <c r="G14" s="11">
        <f t="shared" si="0"/>
        <v>-134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>
        <v>43000</v>
      </c>
      <c r="F16" s="11">
        <v>43134</v>
      </c>
      <c r="G16" s="11">
        <f t="shared" si="0"/>
        <v>-134</v>
      </c>
      <c r="H16" s="11"/>
    </row>
    <row r="17" spans="2:8">
      <c r="B17" s="48"/>
      <c r="C17" s="48"/>
      <c r="D17" s="10" t="s">
        <v>21</v>
      </c>
      <c r="E17" s="11">
        <v>110000</v>
      </c>
      <c r="F17" s="11">
        <v>122771</v>
      </c>
      <c r="G17" s="11">
        <f t="shared" si="0"/>
        <v>-12771</v>
      </c>
      <c r="H17" s="11"/>
    </row>
    <row r="18" spans="2:8">
      <c r="B18" s="48"/>
      <c r="C18" s="48"/>
      <c r="D18" s="10" t="s">
        <v>22</v>
      </c>
      <c r="E18" s="11"/>
      <c r="F18" s="11">
        <v>22</v>
      </c>
      <c r="G18" s="11">
        <f t="shared" si="0"/>
        <v>-22</v>
      </c>
      <c r="H18" s="11"/>
    </row>
    <row r="19" spans="2:8">
      <c r="B19" s="48"/>
      <c r="C19" s="48"/>
      <c r="D19" s="10" t="s">
        <v>23</v>
      </c>
      <c r="E19" s="11">
        <f>+E20+E21</f>
        <v>50000</v>
      </c>
      <c r="F19" s="11">
        <f>+F20+F21</f>
        <v>24500</v>
      </c>
      <c r="G19" s="11">
        <f t="shared" si="0"/>
        <v>25500</v>
      </c>
      <c r="H19" s="11"/>
    </row>
    <row r="20" spans="2:8">
      <c r="B20" s="48"/>
      <c r="C20" s="48"/>
      <c r="D20" s="10" t="s">
        <v>24</v>
      </c>
      <c r="E20" s="11">
        <v>20000</v>
      </c>
      <c r="F20" s="11">
        <v>20000</v>
      </c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>
        <v>30000</v>
      </c>
      <c r="F21" s="11">
        <v>4500</v>
      </c>
      <c r="G21" s="11">
        <f t="shared" si="0"/>
        <v>25500</v>
      </c>
      <c r="H21" s="11"/>
    </row>
    <row r="22" spans="2:8">
      <c r="B22" s="48"/>
      <c r="C22" s="49"/>
      <c r="D22" s="28" t="s">
        <v>26</v>
      </c>
      <c r="E22" s="29">
        <f>+E6+E8+E17+E18+E19</f>
        <v>66426000</v>
      </c>
      <c r="F22" s="29">
        <f>+F6+F8+F17+F18+F19</f>
        <v>67320065</v>
      </c>
      <c r="G22" s="29">
        <f t="shared" si="0"/>
        <v>-894065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47666000</v>
      </c>
      <c r="F23" s="11">
        <f>+F24+F25+F26+F27+F28+F29</f>
        <v>47329736</v>
      </c>
      <c r="G23" s="11">
        <f t="shared" si="0"/>
        <v>336264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18018000</v>
      </c>
      <c r="F25" s="11">
        <v>17870055</v>
      </c>
      <c r="G25" s="11">
        <f t="shared" si="0"/>
        <v>147945</v>
      </c>
      <c r="H25" s="11"/>
    </row>
    <row r="26" spans="2:8">
      <c r="B26" s="48"/>
      <c r="C26" s="48"/>
      <c r="D26" s="10" t="s">
        <v>31</v>
      </c>
      <c r="E26" s="11">
        <v>3739000</v>
      </c>
      <c r="F26" s="11">
        <v>3738100</v>
      </c>
      <c r="G26" s="11">
        <f t="shared" si="0"/>
        <v>900</v>
      </c>
      <c r="H26" s="11"/>
    </row>
    <row r="27" spans="2:8">
      <c r="B27" s="48"/>
      <c r="C27" s="48"/>
      <c r="D27" s="10" t="s">
        <v>32</v>
      </c>
      <c r="E27" s="11">
        <v>20467000</v>
      </c>
      <c r="F27" s="11">
        <v>20247010</v>
      </c>
      <c r="G27" s="11">
        <f t="shared" si="0"/>
        <v>219990</v>
      </c>
      <c r="H27" s="11"/>
    </row>
    <row r="28" spans="2:8">
      <c r="B28" s="48"/>
      <c r="C28" s="48"/>
      <c r="D28" s="10" t="s">
        <v>33</v>
      </c>
      <c r="E28" s="11">
        <v>979000</v>
      </c>
      <c r="F28" s="11">
        <v>979000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4463000</v>
      </c>
      <c r="F29" s="11">
        <v>4495571</v>
      </c>
      <c r="G29" s="11">
        <f t="shared" si="0"/>
        <v>-32571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1849000</v>
      </c>
      <c r="F30" s="11">
        <f>+F31+F32+F33+F34+F35+F36+F37+F38+F39+F40+F41</f>
        <v>1808471</v>
      </c>
      <c r="G30" s="11">
        <f t="shared" si="0"/>
        <v>40529</v>
      </c>
      <c r="H30" s="11"/>
    </row>
    <row r="31" spans="2:8">
      <c r="B31" s="48"/>
      <c r="C31" s="48"/>
      <c r="D31" s="10" t="s">
        <v>36</v>
      </c>
      <c r="E31" s="11">
        <v>12000</v>
      </c>
      <c r="F31" s="11">
        <v>11261</v>
      </c>
      <c r="G31" s="11">
        <f t="shared" si="0"/>
        <v>739</v>
      </c>
      <c r="H31" s="11"/>
    </row>
    <row r="32" spans="2:8">
      <c r="B32" s="48"/>
      <c r="C32" s="48"/>
      <c r="D32" s="10" t="s">
        <v>37</v>
      </c>
      <c r="E32" s="11">
        <v>31000</v>
      </c>
      <c r="F32" s="11">
        <v>30500</v>
      </c>
      <c r="G32" s="11">
        <f t="shared" si="0"/>
        <v>500</v>
      </c>
      <c r="H32" s="11"/>
    </row>
    <row r="33" spans="2:8">
      <c r="B33" s="48"/>
      <c r="C33" s="48"/>
      <c r="D33" s="10" t="s">
        <v>38</v>
      </c>
      <c r="E33" s="11">
        <v>307000</v>
      </c>
      <c r="F33" s="11">
        <v>305420</v>
      </c>
      <c r="G33" s="11">
        <f t="shared" si="0"/>
        <v>1580</v>
      </c>
      <c r="H33" s="11"/>
    </row>
    <row r="34" spans="2:8">
      <c r="B34" s="48"/>
      <c r="C34" s="48"/>
      <c r="D34" s="10" t="s">
        <v>39</v>
      </c>
      <c r="E34" s="11">
        <v>627000</v>
      </c>
      <c r="F34" s="11">
        <v>636473</v>
      </c>
      <c r="G34" s="11">
        <f t="shared" si="0"/>
        <v>-9473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305000</v>
      </c>
      <c r="F36" s="11">
        <v>300572</v>
      </c>
      <c r="G36" s="11">
        <f t="shared" si="0"/>
        <v>4428</v>
      </c>
      <c r="H36" s="11"/>
    </row>
    <row r="37" spans="2:8">
      <c r="B37" s="48"/>
      <c r="C37" s="48"/>
      <c r="D37" s="10" t="s">
        <v>42</v>
      </c>
      <c r="E37" s="11">
        <v>30000</v>
      </c>
      <c r="F37" s="11">
        <v>28710</v>
      </c>
      <c r="G37" s="11">
        <f t="shared" si="0"/>
        <v>1290</v>
      </c>
      <c r="H37" s="11"/>
    </row>
    <row r="38" spans="2:8">
      <c r="B38" s="48"/>
      <c r="C38" s="48"/>
      <c r="D38" s="10" t="s">
        <v>43</v>
      </c>
      <c r="E38" s="11">
        <v>69000</v>
      </c>
      <c r="F38" s="11">
        <v>32750</v>
      </c>
      <c r="G38" s="11">
        <f t="shared" si="0"/>
        <v>36250</v>
      </c>
      <c r="H38" s="11"/>
    </row>
    <row r="39" spans="2:8">
      <c r="B39" s="48"/>
      <c r="C39" s="48"/>
      <c r="D39" s="10" t="s">
        <v>44</v>
      </c>
      <c r="E39" s="11">
        <v>135000</v>
      </c>
      <c r="F39" s="11">
        <v>133671</v>
      </c>
      <c r="G39" s="11">
        <f t="shared" si="0"/>
        <v>1329</v>
      </c>
      <c r="H39" s="11"/>
    </row>
    <row r="40" spans="2:8">
      <c r="B40" s="48"/>
      <c r="C40" s="48"/>
      <c r="D40" s="10" t="s">
        <v>45</v>
      </c>
      <c r="E40" s="11">
        <v>213000</v>
      </c>
      <c r="F40" s="11">
        <v>215290</v>
      </c>
      <c r="G40" s="11">
        <f t="shared" si="0"/>
        <v>-2290</v>
      </c>
      <c r="H40" s="11"/>
    </row>
    <row r="41" spans="2:8">
      <c r="B41" s="48"/>
      <c r="C41" s="48"/>
      <c r="D41" s="10" t="s">
        <v>46</v>
      </c>
      <c r="E41" s="11">
        <v>120000</v>
      </c>
      <c r="F41" s="11">
        <v>113824</v>
      </c>
      <c r="G41" s="11">
        <f t="shared" si="0"/>
        <v>6176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3580000</v>
      </c>
      <c r="F42" s="11">
        <f>+F43+F44+F45+F46+F47+F48+F49+F50+F51+F52+F53+F54+F55+F56+F57+F58+F59+F60+F61+F62+F63</f>
        <v>3495934</v>
      </c>
      <c r="G42" s="11">
        <f t="shared" si="0"/>
        <v>84066</v>
      </c>
      <c r="H42" s="11"/>
    </row>
    <row r="43" spans="2:8">
      <c r="B43" s="48"/>
      <c r="C43" s="48"/>
      <c r="D43" s="10" t="s">
        <v>48</v>
      </c>
      <c r="E43" s="11">
        <v>55000</v>
      </c>
      <c r="F43" s="11">
        <v>53057</v>
      </c>
      <c r="G43" s="11">
        <f t="shared" si="0"/>
        <v>1943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70000</v>
      </c>
      <c r="F45" s="11">
        <v>68170</v>
      </c>
      <c r="G45" s="11">
        <f t="shared" si="0"/>
        <v>1830</v>
      </c>
      <c r="H45" s="11"/>
    </row>
    <row r="46" spans="2:8">
      <c r="B46" s="48"/>
      <c r="C46" s="48"/>
      <c r="D46" s="10" t="s">
        <v>51</v>
      </c>
      <c r="E46" s="11">
        <v>179000</v>
      </c>
      <c r="F46" s="11">
        <v>176600</v>
      </c>
      <c r="G46" s="11">
        <f t="shared" si="0"/>
        <v>2400</v>
      </c>
      <c r="H46" s="11"/>
    </row>
    <row r="47" spans="2:8">
      <c r="B47" s="48"/>
      <c r="C47" s="48"/>
      <c r="D47" s="10" t="s">
        <v>52</v>
      </c>
      <c r="E47" s="11">
        <v>160000</v>
      </c>
      <c r="F47" s="11">
        <v>148839</v>
      </c>
      <c r="G47" s="11">
        <f t="shared" si="0"/>
        <v>11161</v>
      </c>
      <c r="H47" s="11"/>
    </row>
    <row r="48" spans="2:8">
      <c r="B48" s="48"/>
      <c r="C48" s="48"/>
      <c r="D48" s="10" t="s">
        <v>53</v>
      </c>
      <c r="E48" s="11">
        <v>220000</v>
      </c>
      <c r="F48" s="11">
        <v>239219</v>
      </c>
      <c r="G48" s="11">
        <f t="shared" si="0"/>
        <v>-19219</v>
      </c>
      <c r="H48" s="11"/>
    </row>
    <row r="49" spans="2:8">
      <c r="B49" s="48"/>
      <c r="C49" s="48"/>
      <c r="D49" s="10" t="s">
        <v>39</v>
      </c>
      <c r="E49" s="11">
        <v>275000</v>
      </c>
      <c r="F49" s="11">
        <v>208136</v>
      </c>
      <c r="G49" s="11">
        <f t="shared" si="0"/>
        <v>66864</v>
      </c>
      <c r="H49" s="11"/>
    </row>
    <row r="50" spans="2:8">
      <c r="B50" s="48"/>
      <c r="C50" s="48"/>
      <c r="D50" s="10" t="s">
        <v>40</v>
      </c>
      <c r="E50" s="11">
        <v>6000</v>
      </c>
      <c r="F50" s="11">
        <v>5328</v>
      </c>
      <c r="G50" s="11">
        <f t="shared" si="0"/>
        <v>672</v>
      </c>
      <c r="H50" s="11"/>
    </row>
    <row r="51" spans="2:8">
      <c r="B51" s="48"/>
      <c r="C51" s="48"/>
      <c r="D51" s="10" t="s">
        <v>54</v>
      </c>
      <c r="E51" s="11">
        <v>118000</v>
      </c>
      <c r="F51" s="11">
        <v>102158</v>
      </c>
      <c r="G51" s="11">
        <f t="shared" si="0"/>
        <v>15842</v>
      </c>
      <c r="H51" s="11"/>
    </row>
    <row r="52" spans="2:8">
      <c r="B52" s="48"/>
      <c r="C52" s="48"/>
      <c r="D52" s="10" t="s">
        <v>55</v>
      </c>
      <c r="E52" s="11">
        <v>540000</v>
      </c>
      <c r="F52" s="11">
        <v>537811</v>
      </c>
      <c r="G52" s="11">
        <f t="shared" si="0"/>
        <v>2189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350000</v>
      </c>
      <c r="F55" s="11">
        <v>348900</v>
      </c>
      <c r="G55" s="11">
        <f t="shared" si="0"/>
        <v>1100</v>
      </c>
      <c r="H55" s="11"/>
    </row>
    <row r="56" spans="2:8">
      <c r="B56" s="48"/>
      <c r="C56" s="48"/>
      <c r="D56" s="10" t="s">
        <v>59</v>
      </c>
      <c r="E56" s="11">
        <v>15000</v>
      </c>
      <c r="F56" s="11">
        <v>11792</v>
      </c>
      <c r="G56" s="11">
        <f t="shared" si="0"/>
        <v>3208</v>
      </c>
      <c r="H56" s="11"/>
    </row>
    <row r="57" spans="2:8">
      <c r="B57" s="48"/>
      <c r="C57" s="48"/>
      <c r="D57" s="10" t="s">
        <v>42</v>
      </c>
      <c r="E57" s="11">
        <v>474000</v>
      </c>
      <c r="F57" s="11">
        <v>472681</v>
      </c>
      <c r="G57" s="11">
        <f t="shared" si="0"/>
        <v>1319</v>
      </c>
      <c r="H57" s="11"/>
    </row>
    <row r="58" spans="2:8">
      <c r="B58" s="48"/>
      <c r="C58" s="48"/>
      <c r="D58" s="10" t="s">
        <v>43</v>
      </c>
      <c r="E58" s="11">
        <v>402000</v>
      </c>
      <c r="F58" s="11">
        <v>400595</v>
      </c>
      <c r="G58" s="11">
        <f t="shared" si="0"/>
        <v>1405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478000</v>
      </c>
      <c r="F60" s="11">
        <v>493350</v>
      </c>
      <c r="G60" s="11">
        <f t="shared" si="0"/>
        <v>-15350</v>
      </c>
      <c r="H60" s="11"/>
    </row>
    <row r="61" spans="2:8">
      <c r="B61" s="48"/>
      <c r="C61" s="48"/>
      <c r="D61" s="10" t="s">
        <v>62</v>
      </c>
      <c r="E61" s="11">
        <v>54000</v>
      </c>
      <c r="F61" s="11">
        <v>52320</v>
      </c>
      <c r="G61" s="11">
        <f t="shared" si="0"/>
        <v>1680</v>
      </c>
      <c r="H61" s="11"/>
    </row>
    <row r="62" spans="2:8">
      <c r="B62" s="48"/>
      <c r="C62" s="48"/>
      <c r="D62" s="10" t="s">
        <v>63</v>
      </c>
      <c r="E62" s="11">
        <v>115000</v>
      </c>
      <c r="F62" s="11">
        <v>112853</v>
      </c>
      <c r="G62" s="11">
        <f t="shared" si="0"/>
        <v>2147</v>
      </c>
      <c r="H62" s="11"/>
    </row>
    <row r="63" spans="2:8">
      <c r="B63" s="48"/>
      <c r="C63" s="48"/>
      <c r="D63" s="10" t="s">
        <v>46</v>
      </c>
      <c r="E63" s="11">
        <v>69000</v>
      </c>
      <c r="F63" s="11">
        <v>64125</v>
      </c>
      <c r="G63" s="11">
        <f t="shared" si="0"/>
        <v>4875</v>
      </c>
      <c r="H63" s="11"/>
    </row>
    <row r="64" spans="2:8">
      <c r="B64" s="48"/>
      <c r="C64" s="48"/>
      <c r="D64" s="10" t="s">
        <v>64</v>
      </c>
      <c r="E64" s="11">
        <f>+E65</f>
        <v>16200000</v>
      </c>
      <c r="F64" s="11">
        <f>+F65</f>
        <v>17496187</v>
      </c>
      <c r="G64" s="11">
        <f t="shared" si="0"/>
        <v>-1296187</v>
      </c>
      <c r="H64" s="11"/>
    </row>
    <row r="65" spans="2:8">
      <c r="B65" s="48"/>
      <c r="C65" s="48"/>
      <c r="D65" s="10" t="s">
        <v>65</v>
      </c>
      <c r="E65" s="11">
        <f>+E66+E67</f>
        <v>16200000</v>
      </c>
      <c r="F65" s="11">
        <f>+F66+F67</f>
        <v>17496187</v>
      </c>
      <c r="G65" s="11">
        <f t="shared" si="0"/>
        <v>-1296187</v>
      </c>
      <c r="H65" s="11"/>
    </row>
    <row r="66" spans="2:8">
      <c r="B66" s="48"/>
      <c r="C66" s="48"/>
      <c r="D66" s="10" t="s">
        <v>66</v>
      </c>
      <c r="E66" s="11">
        <v>16200000</v>
      </c>
      <c r="F66" s="11">
        <v>17496187</v>
      </c>
      <c r="G66" s="11">
        <f t="shared" si="0"/>
        <v>-1296187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69295000</v>
      </c>
      <c r="F69" s="29">
        <f>+F23+F30+F42+F64+F68</f>
        <v>70130328</v>
      </c>
      <c r="G69" s="29">
        <f t="shared" si="0"/>
        <v>-835328</v>
      </c>
      <c r="H69" s="29"/>
    </row>
    <row r="70" spans="2:8">
      <c r="B70" s="49"/>
      <c r="C70" s="14" t="s">
        <v>70</v>
      </c>
      <c r="D70" s="15"/>
      <c r="E70" s="16">
        <f xml:space="preserve"> +E22 - E69</f>
        <v>-2869000</v>
      </c>
      <c r="F70" s="16">
        <f xml:space="preserve"> +F22 - F69</f>
        <v>-2810263</v>
      </c>
      <c r="G70" s="16">
        <f t="shared" si="0"/>
        <v>-58737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100000</v>
      </c>
      <c r="F71" s="11">
        <f>+F72+F73</f>
        <v>100000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>
        <v>100000</v>
      </c>
      <c r="F72" s="11">
        <v>100000</v>
      </c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100000</v>
      </c>
      <c r="F83" s="29">
        <f>+F71+F74+F77+F78+F82</f>
        <v>100000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107000</v>
      </c>
      <c r="F85" s="11">
        <f>+F86+F87+F88+F89+F90</f>
        <v>106700</v>
      </c>
      <c r="G85" s="11">
        <f t="shared" si="1"/>
        <v>300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>
        <v>107000</v>
      </c>
      <c r="F89" s="11">
        <v>106700</v>
      </c>
      <c r="G89" s="11">
        <f t="shared" si="1"/>
        <v>300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107000</v>
      </c>
      <c r="F94" s="29">
        <f>+F84+F85+F91+F92+F93</f>
        <v>106700</v>
      </c>
      <c r="G94" s="29">
        <f t="shared" si="1"/>
        <v>300</v>
      </c>
      <c r="H94" s="29"/>
    </row>
    <row r="95" spans="2:8">
      <c r="B95" s="49"/>
      <c r="C95" s="17" t="s">
        <v>96</v>
      </c>
      <c r="D95" s="15"/>
      <c r="E95" s="16">
        <f xml:space="preserve"> +E83 - E94</f>
        <v>-7000</v>
      </c>
      <c r="F95" s="16">
        <f xml:space="preserve"> +F83 - F94</f>
        <v>-6700</v>
      </c>
      <c r="G95" s="16">
        <f t="shared" si="1"/>
        <v>-300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146000</v>
      </c>
      <c r="F101" s="11">
        <f>+F102+F103+F104+F105+F106</f>
        <v>146000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>
        <v>146000</v>
      </c>
      <c r="F104" s="11">
        <v>146000</v>
      </c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7550000</v>
      </c>
      <c r="F112" s="11">
        <v>2676000</v>
      </c>
      <c r="G112" s="11">
        <f t="shared" si="1"/>
        <v>4874000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7696000</v>
      </c>
      <c r="F114" s="29">
        <f>+F96+F97+F98+F99+F100+F101+F107+F108+F109+F110+F111+F112+F113</f>
        <v>2822000</v>
      </c>
      <c r="G114" s="29">
        <f t="shared" si="1"/>
        <v>4874000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4614000</v>
      </c>
      <c r="F130" s="19"/>
      <c r="G130" s="19">
        <f t="shared" si="1"/>
        <v>4614000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4614000</v>
      </c>
      <c r="F132" s="31">
        <f>+F115+F116+F117+F118+F119+F125+F126+F127+F128+F129+F130+F131</f>
        <v>0</v>
      </c>
      <c r="G132" s="31">
        <f t="shared" si="1"/>
        <v>4614000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3082000</v>
      </c>
      <c r="F133" s="16">
        <f xml:space="preserve"> +F114 - F132</f>
        <v>2822000</v>
      </c>
      <c r="G133" s="16">
        <f t="shared" si="1"/>
        <v>260000</v>
      </c>
      <c r="H133" s="16"/>
    </row>
    <row r="134" spans="2:8">
      <c r="B134" s="32" t="s">
        <v>157</v>
      </c>
      <c r="C134" s="33"/>
      <c r="D134" s="34"/>
      <c r="E134" s="35">
        <v>206000</v>
      </c>
      <c r="F134" s="35"/>
      <c r="G134" s="35">
        <f>E134 + E135</f>
        <v>206000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5037</v>
      </c>
      <c r="G136" s="16">
        <f t="shared" ref="G136:G138" si="2">E136-F136</f>
        <v>-5037</v>
      </c>
      <c r="H136" s="16"/>
    </row>
    <row r="137" spans="2:8">
      <c r="B137" s="17" t="s">
        <v>159</v>
      </c>
      <c r="C137" s="14"/>
      <c r="D137" s="15"/>
      <c r="E137" s="16">
        <v>14719000</v>
      </c>
      <c r="F137" s="16">
        <v>14719068</v>
      </c>
      <c r="G137" s="16">
        <f t="shared" si="2"/>
        <v>-68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14719000</v>
      </c>
      <c r="F138" s="16">
        <f xml:space="preserve"> +F136 +F137</f>
        <v>14724105</v>
      </c>
      <c r="G138" s="16">
        <f t="shared" si="2"/>
        <v>-5105</v>
      </c>
      <c r="H138" s="16"/>
    </row>
  </sheetData>
  <mergeCells count="12">
    <mergeCell ref="C115:C132"/>
    <mergeCell ref="B2:H2"/>
    <mergeCell ref="B3:H3"/>
    <mergeCell ref="B5:D5"/>
    <mergeCell ref="B6:B70"/>
    <mergeCell ref="C6:C22"/>
    <mergeCell ref="C23:C69"/>
    <mergeCell ref="B71:B95"/>
    <mergeCell ref="C71:C83"/>
    <mergeCell ref="C84:C94"/>
    <mergeCell ref="B96:B133"/>
    <mergeCell ref="C96:C114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0345-D6CF-46AF-982D-ACDD72F1DFFC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187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0</v>
      </c>
      <c r="F6" s="9">
        <f>+F7</f>
        <v>0</v>
      </c>
      <c r="G6" s="9">
        <f>E6-F6</f>
        <v>0</v>
      </c>
      <c r="H6" s="9"/>
    </row>
    <row r="7" spans="2:8">
      <c r="B7" s="48"/>
      <c r="C7" s="48"/>
      <c r="D7" s="10" t="s">
        <v>11</v>
      </c>
      <c r="E7" s="11"/>
      <c r="F7" s="11"/>
      <c r="G7" s="11">
        <f t="shared" ref="G7:G70" si="0">E7-F7</f>
        <v>0</v>
      </c>
      <c r="H7" s="11"/>
    </row>
    <row r="8" spans="2:8">
      <c r="B8" s="48"/>
      <c r="C8" s="48"/>
      <c r="D8" s="10" t="s">
        <v>12</v>
      </c>
      <c r="E8" s="11">
        <f>+E9+E13+E14</f>
        <v>9278000</v>
      </c>
      <c r="F8" s="11">
        <f>+F9+F13+F14</f>
        <v>9281351</v>
      </c>
      <c r="G8" s="11">
        <f t="shared" si="0"/>
        <v>-3351</v>
      </c>
      <c r="H8" s="11"/>
    </row>
    <row r="9" spans="2:8">
      <c r="B9" s="48"/>
      <c r="C9" s="48"/>
      <c r="D9" s="10" t="s">
        <v>13</v>
      </c>
      <c r="E9" s="11">
        <f>+E10+E11+E12</f>
        <v>9258000</v>
      </c>
      <c r="F9" s="11">
        <f>+F10+F11+F12</f>
        <v>9261351</v>
      </c>
      <c r="G9" s="11">
        <f t="shared" si="0"/>
        <v>-3351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/>
      <c r="F11" s="11"/>
      <c r="G11" s="11">
        <f t="shared" si="0"/>
        <v>0</v>
      </c>
      <c r="H11" s="11"/>
    </row>
    <row r="12" spans="2:8">
      <c r="B12" s="48"/>
      <c r="C12" s="48"/>
      <c r="D12" s="10" t="s">
        <v>16</v>
      </c>
      <c r="E12" s="11">
        <v>9258000</v>
      </c>
      <c r="F12" s="11">
        <v>9261351</v>
      </c>
      <c r="G12" s="11">
        <f t="shared" si="0"/>
        <v>-3351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20000</v>
      </c>
      <c r="F14" s="11">
        <f>+F15+F16</f>
        <v>20000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>
        <v>20000</v>
      </c>
      <c r="F16" s="11">
        <v>20000</v>
      </c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/>
      <c r="F17" s="11"/>
      <c r="G17" s="11">
        <f t="shared" si="0"/>
        <v>0</v>
      </c>
      <c r="H17" s="11"/>
    </row>
    <row r="18" spans="2:8">
      <c r="B18" s="48"/>
      <c r="C18" s="48"/>
      <c r="D18" s="10" t="s">
        <v>22</v>
      </c>
      <c r="E18" s="11"/>
      <c r="F18" s="11">
        <v>50</v>
      </c>
      <c r="G18" s="11">
        <f t="shared" si="0"/>
        <v>-50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0</v>
      </c>
      <c r="G19" s="11">
        <f t="shared" si="0"/>
        <v>0</v>
      </c>
      <c r="H19" s="11"/>
    </row>
    <row r="20" spans="2:8">
      <c r="B20" s="48"/>
      <c r="C20" s="48"/>
      <c r="D20" s="10" t="s">
        <v>24</v>
      </c>
      <c r="E20" s="11"/>
      <c r="F20" s="11"/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9278000</v>
      </c>
      <c r="F22" s="29">
        <f>+F6+F8+F17+F18+F19</f>
        <v>9281401</v>
      </c>
      <c r="G22" s="29">
        <f t="shared" si="0"/>
        <v>-3401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12325000</v>
      </c>
      <c r="F23" s="11">
        <f>+F24+F25+F26+F27+F28+F29</f>
        <v>12259610</v>
      </c>
      <c r="G23" s="11">
        <f t="shared" si="0"/>
        <v>65390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6896000</v>
      </c>
      <c r="F25" s="11">
        <v>6873650</v>
      </c>
      <c r="G25" s="11">
        <f t="shared" si="0"/>
        <v>22350</v>
      </c>
      <c r="H25" s="11"/>
    </row>
    <row r="26" spans="2:8">
      <c r="B26" s="48"/>
      <c r="C26" s="48"/>
      <c r="D26" s="10" t="s">
        <v>31</v>
      </c>
      <c r="E26" s="11">
        <v>1550000</v>
      </c>
      <c r="F26" s="11">
        <v>1550200</v>
      </c>
      <c r="G26" s="11">
        <f t="shared" si="0"/>
        <v>-200</v>
      </c>
      <c r="H26" s="11"/>
    </row>
    <row r="27" spans="2:8">
      <c r="B27" s="48"/>
      <c r="C27" s="48"/>
      <c r="D27" s="10" t="s">
        <v>32</v>
      </c>
      <c r="E27" s="11">
        <v>2020000</v>
      </c>
      <c r="F27" s="11">
        <v>1979910</v>
      </c>
      <c r="G27" s="11">
        <f t="shared" si="0"/>
        <v>40090</v>
      </c>
      <c r="H27" s="11"/>
    </row>
    <row r="28" spans="2:8">
      <c r="B28" s="48"/>
      <c r="C28" s="48"/>
      <c r="D28" s="10" t="s">
        <v>33</v>
      </c>
      <c r="E28" s="11">
        <v>267000</v>
      </c>
      <c r="F28" s="11">
        <v>267000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1592000</v>
      </c>
      <c r="F29" s="11">
        <v>1588850</v>
      </c>
      <c r="G29" s="11">
        <f t="shared" si="0"/>
        <v>3150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138000</v>
      </c>
      <c r="F30" s="11">
        <f>+F31+F32+F33+F34+F35+F36+F37+F38+F39+F40+F41</f>
        <v>127510</v>
      </c>
      <c r="G30" s="11">
        <f t="shared" si="0"/>
        <v>10490</v>
      </c>
      <c r="H30" s="11"/>
    </row>
    <row r="31" spans="2:8">
      <c r="B31" s="48"/>
      <c r="C31" s="48"/>
      <c r="D31" s="10" t="s">
        <v>36</v>
      </c>
      <c r="E31" s="11"/>
      <c r="F31" s="11"/>
      <c r="G31" s="11">
        <f t="shared" si="0"/>
        <v>0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/>
      <c r="F33" s="11"/>
      <c r="G33" s="11">
        <f t="shared" si="0"/>
        <v>0</v>
      </c>
      <c r="H33" s="11"/>
    </row>
    <row r="34" spans="2:8">
      <c r="B34" s="48"/>
      <c r="C34" s="48"/>
      <c r="D34" s="10" t="s">
        <v>39</v>
      </c>
      <c r="E34" s="11"/>
      <c r="F34" s="11"/>
      <c r="G34" s="11">
        <f t="shared" si="0"/>
        <v>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/>
      <c r="F36" s="11"/>
      <c r="G36" s="11">
        <f t="shared" si="0"/>
        <v>0</v>
      </c>
      <c r="H36" s="11"/>
    </row>
    <row r="37" spans="2:8">
      <c r="B37" s="48"/>
      <c r="C37" s="48"/>
      <c r="D37" s="10" t="s">
        <v>42</v>
      </c>
      <c r="E37" s="11">
        <v>3000</v>
      </c>
      <c r="F37" s="11">
        <v>2370</v>
      </c>
      <c r="G37" s="11">
        <f t="shared" si="0"/>
        <v>630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/>
      <c r="F39" s="11"/>
      <c r="G39" s="11">
        <f t="shared" si="0"/>
        <v>0</v>
      </c>
      <c r="H39" s="11"/>
    </row>
    <row r="40" spans="2:8">
      <c r="B40" s="48"/>
      <c r="C40" s="48"/>
      <c r="D40" s="10" t="s">
        <v>45</v>
      </c>
      <c r="E40" s="11">
        <v>135000</v>
      </c>
      <c r="F40" s="11">
        <v>125140</v>
      </c>
      <c r="G40" s="11">
        <f t="shared" si="0"/>
        <v>9860</v>
      </c>
      <c r="H40" s="11"/>
    </row>
    <row r="41" spans="2:8">
      <c r="B41" s="48"/>
      <c r="C41" s="48"/>
      <c r="D41" s="10" t="s">
        <v>46</v>
      </c>
      <c r="E41" s="11"/>
      <c r="F41" s="11"/>
      <c r="G41" s="11">
        <f t="shared" si="0"/>
        <v>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817000</v>
      </c>
      <c r="F42" s="11">
        <f>+F43+F44+F45+F46+F47+F48+F49+F50+F51+F52+F53+F54+F55+F56+F57+F58+F59+F60+F61+F62+F63</f>
        <v>796654</v>
      </c>
      <c r="G42" s="11">
        <f t="shared" si="0"/>
        <v>20346</v>
      </c>
      <c r="H42" s="11"/>
    </row>
    <row r="43" spans="2:8">
      <c r="B43" s="48"/>
      <c r="C43" s="48"/>
      <c r="D43" s="10" t="s">
        <v>48</v>
      </c>
      <c r="E43" s="11">
        <v>24000</v>
      </c>
      <c r="F43" s="11">
        <v>23526</v>
      </c>
      <c r="G43" s="11">
        <f t="shared" si="0"/>
        <v>474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34000</v>
      </c>
      <c r="F45" s="11">
        <v>32504</v>
      </c>
      <c r="G45" s="11">
        <f t="shared" si="0"/>
        <v>1496</v>
      </c>
      <c r="H45" s="11"/>
    </row>
    <row r="46" spans="2:8">
      <c r="B46" s="48"/>
      <c r="C46" s="48"/>
      <c r="D46" s="10" t="s">
        <v>51</v>
      </c>
      <c r="E46" s="11">
        <v>95000</v>
      </c>
      <c r="F46" s="11">
        <v>94468</v>
      </c>
      <c r="G46" s="11">
        <f t="shared" si="0"/>
        <v>532</v>
      </c>
      <c r="H46" s="11"/>
    </row>
    <row r="47" spans="2:8">
      <c r="B47" s="48"/>
      <c r="C47" s="48"/>
      <c r="D47" s="10" t="s">
        <v>52</v>
      </c>
      <c r="E47" s="11">
        <v>20000</v>
      </c>
      <c r="F47" s="11">
        <v>32389</v>
      </c>
      <c r="G47" s="11">
        <f t="shared" si="0"/>
        <v>-12389</v>
      </c>
      <c r="H47" s="11"/>
    </row>
    <row r="48" spans="2:8">
      <c r="B48" s="48"/>
      <c r="C48" s="48"/>
      <c r="D48" s="10" t="s">
        <v>53</v>
      </c>
      <c r="E48" s="11">
        <v>10000</v>
      </c>
      <c r="F48" s="11"/>
      <c r="G48" s="11">
        <f t="shared" si="0"/>
        <v>10000</v>
      </c>
      <c r="H48" s="11"/>
    </row>
    <row r="49" spans="2:8">
      <c r="B49" s="48"/>
      <c r="C49" s="48"/>
      <c r="D49" s="10" t="s">
        <v>39</v>
      </c>
      <c r="E49" s="11">
        <v>80000</v>
      </c>
      <c r="F49" s="11">
        <v>78321</v>
      </c>
      <c r="G49" s="11">
        <f t="shared" si="0"/>
        <v>1679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3000</v>
      </c>
      <c r="F51" s="11"/>
      <c r="G51" s="11">
        <f t="shared" si="0"/>
        <v>3000</v>
      </c>
      <c r="H51" s="11"/>
    </row>
    <row r="52" spans="2:8">
      <c r="B52" s="48"/>
      <c r="C52" s="48"/>
      <c r="D52" s="10" t="s">
        <v>55</v>
      </c>
      <c r="E52" s="11">
        <v>270000</v>
      </c>
      <c r="F52" s="11">
        <v>262716</v>
      </c>
      <c r="G52" s="11">
        <f t="shared" si="0"/>
        <v>7284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59000</v>
      </c>
      <c r="F55" s="11">
        <v>58152</v>
      </c>
      <c r="G55" s="11">
        <f t="shared" si="0"/>
        <v>848</v>
      </c>
      <c r="H55" s="11"/>
    </row>
    <row r="56" spans="2:8">
      <c r="B56" s="48"/>
      <c r="C56" s="48"/>
      <c r="D56" s="10" t="s">
        <v>59</v>
      </c>
      <c r="E56" s="11">
        <v>3000</v>
      </c>
      <c r="F56" s="11">
        <v>1626</v>
      </c>
      <c r="G56" s="11">
        <f t="shared" si="0"/>
        <v>1374</v>
      </c>
      <c r="H56" s="11"/>
    </row>
    <row r="57" spans="2:8">
      <c r="B57" s="48"/>
      <c r="C57" s="48"/>
      <c r="D57" s="10" t="s">
        <v>42</v>
      </c>
      <c r="E57" s="11">
        <v>100000</v>
      </c>
      <c r="F57" s="11">
        <v>99330</v>
      </c>
      <c r="G57" s="11">
        <f t="shared" si="0"/>
        <v>670</v>
      </c>
      <c r="H57" s="11"/>
    </row>
    <row r="58" spans="2:8">
      <c r="B58" s="48"/>
      <c r="C58" s="48"/>
      <c r="D58" s="10" t="s">
        <v>43</v>
      </c>
      <c r="E58" s="11">
        <v>101000</v>
      </c>
      <c r="F58" s="11">
        <v>100970</v>
      </c>
      <c r="G58" s="11">
        <f t="shared" si="0"/>
        <v>30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8000</v>
      </c>
      <c r="F60" s="11">
        <v>7500</v>
      </c>
      <c r="G60" s="11">
        <f t="shared" si="0"/>
        <v>500</v>
      </c>
      <c r="H60" s="11"/>
    </row>
    <row r="61" spans="2:8">
      <c r="B61" s="48"/>
      <c r="C61" s="48"/>
      <c r="D61" s="10" t="s">
        <v>62</v>
      </c>
      <c r="E61" s="11"/>
      <c r="F61" s="11"/>
      <c r="G61" s="11">
        <f t="shared" si="0"/>
        <v>0</v>
      </c>
      <c r="H61" s="11"/>
    </row>
    <row r="62" spans="2:8">
      <c r="B62" s="48"/>
      <c r="C62" s="48"/>
      <c r="D62" s="10" t="s">
        <v>63</v>
      </c>
      <c r="E62" s="11"/>
      <c r="F62" s="11"/>
      <c r="G62" s="11">
        <f t="shared" si="0"/>
        <v>0</v>
      </c>
      <c r="H62" s="11"/>
    </row>
    <row r="63" spans="2:8">
      <c r="B63" s="48"/>
      <c r="C63" s="48"/>
      <c r="D63" s="10" t="s">
        <v>46</v>
      </c>
      <c r="E63" s="11">
        <v>10000</v>
      </c>
      <c r="F63" s="11">
        <v>5152</v>
      </c>
      <c r="G63" s="11">
        <f t="shared" si="0"/>
        <v>4848</v>
      </c>
      <c r="H63" s="11"/>
    </row>
    <row r="64" spans="2:8">
      <c r="B64" s="48"/>
      <c r="C64" s="48"/>
      <c r="D64" s="10" t="s">
        <v>64</v>
      </c>
      <c r="E64" s="11">
        <f>+E65</f>
        <v>0</v>
      </c>
      <c r="F64" s="11">
        <f>+F65</f>
        <v>0</v>
      </c>
      <c r="G64" s="11">
        <f t="shared" si="0"/>
        <v>0</v>
      </c>
      <c r="H64" s="11"/>
    </row>
    <row r="65" spans="2:8">
      <c r="B65" s="48"/>
      <c r="C65" s="48"/>
      <c r="D65" s="10" t="s">
        <v>65</v>
      </c>
      <c r="E65" s="11">
        <f>+E66+E67</f>
        <v>0</v>
      </c>
      <c r="F65" s="11">
        <f>+F66+F67</f>
        <v>0</v>
      </c>
      <c r="G65" s="11">
        <f t="shared" si="0"/>
        <v>0</v>
      </c>
      <c r="H65" s="11"/>
    </row>
    <row r="66" spans="2:8">
      <c r="B66" s="48"/>
      <c r="C66" s="48"/>
      <c r="D66" s="10" t="s">
        <v>66</v>
      </c>
      <c r="E66" s="11"/>
      <c r="F66" s="11"/>
      <c r="G66" s="11">
        <f t="shared" si="0"/>
        <v>0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13280000</v>
      </c>
      <c r="F69" s="29">
        <f>+F23+F30+F42+F64+F68</f>
        <v>13183774</v>
      </c>
      <c r="G69" s="29">
        <f t="shared" si="0"/>
        <v>96226</v>
      </c>
      <c r="H69" s="29"/>
    </row>
    <row r="70" spans="2:8">
      <c r="B70" s="49"/>
      <c r="C70" s="14" t="s">
        <v>70</v>
      </c>
      <c r="D70" s="15"/>
      <c r="E70" s="16">
        <f xml:space="preserve"> +E22 - E69</f>
        <v>-4002000</v>
      </c>
      <c r="F70" s="16">
        <f xml:space="preserve"> +F22 - F69</f>
        <v>-3902373</v>
      </c>
      <c r="G70" s="16">
        <f t="shared" si="0"/>
        <v>-99627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586000</v>
      </c>
      <c r="F85" s="11">
        <f>+F86+F87+F88+F89+F90</f>
        <v>585430</v>
      </c>
      <c r="G85" s="11">
        <f t="shared" si="1"/>
        <v>570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>
        <v>586000</v>
      </c>
      <c r="F88" s="11">
        <v>585430</v>
      </c>
      <c r="G88" s="11">
        <f t="shared" si="1"/>
        <v>570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586000</v>
      </c>
      <c r="F94" s="29">
        <f>+F84+F85+F91+F92+F93</f>
        <v>585430</v>
      </c>
      <c r="G94" s="29">
        <f t="shared" si="1"/>
        <v>570</v>
      </c>
      <c r="H94" s="29"/>
    </row>
    <row r="95" spans="2:8">
      <c r="B95" s="49"/>
      <c r="C95" s="17" t="s">
        <v>96</v>
      </c>
      <c r="D95" s="15"/>
      <c r="E95" s="16">
        <f xml:space="preserve"> +E83 - E94</f>
        <v>-586000</v>
      </c>
      <c r="F95" s="16">
        <f xml:space="preserve"> +F83 - F94</f>
        <v>-585430</v>
      </c>
      <c r="G95" s="16">
        <f t="shared" si="1"/>
        <v>-570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0</v>
      </c>
      <c r="F101" s="11">
        <f>+F102+F103+F104+F105+F106</f>
        <v>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4670000</v>
      </c>
      <c r="F112" s="11">
        <v>4490000</v>
      </c>
      <c r="G112" s="11">
        <f t="shared" si="1"/>
        <v>180000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4670000</v>
      </c>
      <c r="F114" s="29">
        <f>+F96+F97+F98+F99+F100+F101+F107+F108+F109+F110+F111+F112+F113</f>
        <v>4490000</v>
      </c>
      <c r="G114" s="29">
        <f t="shared" si="1"/>
        <v>180000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/>
      <c r="F130" s="19"/>
      <c r="G130" s="19">
        <f t="shared" si="1"/>
        <v>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0</v>
      </c>
      <c r="F132" s="31">
        <f>+F115+F116+F117+F118+F119+F125+F126+F127+F128+F129+F130+F131</f>
        <v>0</v>
      </c>
      <c r="G132" s="31">
        <f t="shared" si="1"/>
        <v>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4670000</v>
      </c>
      <c r="F133" s="16">
        <f xml:space="preserve"> +F114 - F132</f>
        <v>4490000</v>
      </c>
      <c r="G133" s="16">
        <f t="shared" si="1"/>
        <v>180000</v>
      </c>
      <c r="H133" s="16"/>
    </row>
    <row r="134" spans="2:8">
      <c r="B134" s="32" t="s">
        <v>157</v>
      </c>
      <c r="C134" s="33"/>
      <c r="D134" s="34"/>
      <c r="E134" s="35">
        <v>82000</v>
      </c>
      <c r="F134" s="35"/>
      <c r="G134" s="35">
        <f>E134 + E135</f>
        <v>82000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2197</v>
      </c>
      <c r="G136" s="16">
        <f t="shared" ref="G136:G138" si="2">E136-F136</f>
        <v>-2197</v>
      </c>
      <c r="H136" s="16"/>
    </row>
    <row r="137" spans="2:8">
      <c r="B137" s="17" t="s">
        <v>159</v>
      </c>
      <c r="C137" s="14"/>
      <c r="D137" s="15"/>
      <c r="E137" s="16">
        <v>2218000</v>
      </c>
      <c r="F137" s="16">
        <v>1111958</v>
      </c>
      <c r="G137" s="16">
        <f t="shared" si="2"/>
        <v>1106042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2218000</v>
      </c>
      <c r="F138" s="16">
        <f xml:space="preserve"> +F136 +F137</f>
        <v>1114155</v>
      </c>
      <c r="G138" s="16">
        <f t="shared" si="2"/>
        <v>1103845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B703F-B80B-4530-B29D-504AFD484637}">
  <sheetPr>
    <pageSetUpPr fitToPage="1"/>
  </sheetPr>
  <dimension ref="B1:I139"/>
  <sheetViews>
    <sheetView showGridLines="0" workbookViewId="0"/>
  </sheetViews>
  <sheetFormatPr defaultRowHeight="18.75"/>
  <cols>
    <col min="1" max="3" width="2.875" customWidth="1"/>
    <col min="4" max="4" width="44.375" customWidth="1"/>
    <col min="5" max="9" width="20.75" customWidth="1"/>
  </cols>
  <sheetData>
    <row r="1" spans="2:9" ht="21">
      <c r="B1" s="1"/>
      <c r="C1" s="1"/>
      <c r="D1" s="1"/>
      <c r="E1" s="1"/>
      <c r="F1" s="1"/>
      <c r="H1" s="2"/>
      <c r="I1" s="3" t="s">
        <v>0</v>
      </c>
    </row>
    <row r="2" spans="2:9" ht="21">
      <c r="B2" s="50" t="s">
        <v>141</v>
      </c>
      <c r="C2" s="50"/>
      <c r="D2" s="50"/>
      <c r="E2" s="50"/>
      <c r="F2" s="50"/>
      <c r="G2" s="50"/>
      <c r="H2" s="50"/>
      <c r="I2" s="50"/>
    </row>
    <row r="3" spans="2:9" ht="21">
      <c r="B3" s="51" t="s">
        <v>1</v>
      </c>
      <c r="C3" s="51"/>
      <c r="D3" s="51"/>
      <c r="E3" s="51"/>
      <c r="F3" s="51"/>
      <c r="G3" s="51"/>
      <c r="H3" s="51"/>
      <c r="I3" s="51"/>
    </row>
    <row r="4" spans="2:9">
      <c r="B4" s="5"/>
      <c r="C4" s="5"/>
      <c r="D4" s="5"/>
      <c r="E4" s="5"/>
      <c r="F4" s="5"/>
      <c r="G4" s="6"/>
      <c r="H4" s="6"/>
      <c r="I4" s="5" t="s">
        <v>2</v>
      </c>
    </row>
    <row r="5" spans="2:9">
      <c r="B5" s="56" t="s">
        <v>3</v>
      </c>
      <c r="C5" s="57"/>
      <c r="D5" s="58"/>
      <c r="E5" s="52" t="s">
        <v>4</v>
      </c>
      <c r="F5" s="64"/>
      <c r="G5" s="62" t="s">
        <v>5</v>
      </c>
      <c r="H5" s="62" t="s">
        <v>6</v>
      </c>
      <c r="I5" s="62" t="s">
        <v>7</v>
      </c>
    </row>
    <row r="6" spans="2:9" ht="42.75">
      <c r="B6" s="59"/>
      <c r="C6" s="60"/>
      <c r="D6" s="61"/>
      <c r="E6" s="7" t="s">
        <v>142</v>
      </c>
      <c r="F6" s="24" t="s">
        <v>143</v>
      </c>
      <c r="G6" s="63"/>
      <c r="H6" s="63"/>
      <c r="I6" s="63"/>
    </row>
    <row r="7" spans="2:9">
      <c r="B7" s="47" t="s">
        <v>8</v>
      </c>
      <c r="C7" s="47" t="s">
        <v>9</v>
      </c>
      <c r="D7" s="8" t="s">
        <v>10</v>
      </c>
      <c r="E7" s="9">
        <f>+E8</f>
        <v>339605</v>
      </c>
      <c r="F7" s="9">
        <f>+F8</f>
        <v>1355460</v>
      </c>
      <c r="G7" s="9">
        <f>+E7+F7</f>
        <v>1695065</v>
      </c>
      <c r="H7" s="9">
        <f>+H8</f>
        <v>0</v>
      </c>
      <c r="I7" s="9">
        <f>G7-ABS(H7)</f>
        <v>1695065</v>
      </c>
    </row>
    <row r="8" spans="2:9">
      <c r="B8" s="48"/>
      <c r="C8" s="48"/>
      <c r="D8" s="10" t="s">
        <v>11</v>
      </c>
      <c r="E8" s="11">
        <v>339605</v>
      </c>
      <c r="F8" s="11">
        <v>1355460</v>
      </c>
      <c r="G8" s="11">
        <f t="shared" ref="G8:G71" si="0">+E8+F8</f>
        <v>1695065</v>
      </c>
      <c r="H8" s="11"/>
      <c r="I8" s="11">
        <f t="shared" ref="I8:I70" si="1">G8-ABS(H8)</f>
        <v>1695065</v>
      </c>
    </row>
    <row r="9" spans="2:9">
      <c r="B9" s="48"/>
      <c r="C9" s="48"/>
      <c r="D9" s="10" t="s">
        <v>12</v>
      </c>
      <c r="E9" s="11">
        <f>+E10+E14+E15</f>
        <v>32687996</v>
      </c>
      <c r="F9" s="11">
        <f>+F10+F14+F15</f>
        <v>14041594</v>
      </c>
      <c r="G9" s="11">
        <f t="shared" si="0"/>
        <v>46729590</v>
      </c>
      <c r="H9" s="11">
        <f>+H10+H14+H15</f>
        <v>0</v>
      </c>
      <c r="I9" s="11">
        <f t="shared" si="1"/>
        <v>46729590</v>
      </c>
    </row>
    <row r="10" spans="2:9">
      <c r="B10" s="48"/>
      <c r="C10" s="48"/>
      <c r="D10" s="10" t="s">
        <v>13</v>
      </c>
      <c r="E10" s="11">
        <f>+E11+E12+E13</f>
        <v>32687996</v>
      </c>
      <c r="F10" s="11">
        <f>+F11+F12+F13</f>
        <v>14041594</v>
      </c>
      <c r="G10" s="11">
        <f t="shared" si="0"/>
        <v>46729590</v>
      </c>
      <c r="H10" s="11">
        <f>+H11+H12+H13</f>
        <v>0</v>
      </c>
      <c r="I10" s="11">
        <f t="shared" si="1"/>
        <v>46729590</v>
      </c>
    </row>
    <row r="11" spans="2:9">
      <c r="B11" s="48"/>
      <c r="C11" s="48"/>
      <c r="D11" s="10" t="s">
        <v>14</v>
      </c>
      <c r="E11" s="11">
        <v>32687996</v>
      </c>
      <c r="F11" s="11"/>
      <c r="G11" s="11">
        <f t="shared" si="0"/>
        <v>32687996</v>
      </c>
      <c r="H11" s="11"/>
      <c r="I11" s="11">
        <f t="shared" si="1"/>
        <v>32687996</v>
      </c>
    </row>
    <row r="12" spans="2:9">
      <c r="B12" s="48"/>
      <c r="C12" s="48"/>
      <c r="D12" s="10" t="s">
        <v>15</v>
      </c>
      <c r="E12" s="11"/>
      <c r="F12" s="11">
        <v>14041594</v>
      </c>
      <c r="G12" s="11">
        <f t="shared" si="0"/>
        <v>14041594</v>
      </c>
      <c r="H12" s="11"/>
      <c r="I12" s="11">
        <f t="shared" si="1"/>
        <v>14041594</v>
      </c>
    </row>
    <row r="13" spans="2:9">
      <c r="B13" s="48"/>
      <c r="C13" s="48"/>
      <c r="D13" s="10" t="s">
        <v>16</v>
      </c>
      <c r="E13" s="11"/>
      <c r="F13" s="11"/>
      <c r="G13" s="11">
        <f t="shared" si="0"/>
        <v>0</v>
      </c>
      <c r="H13" s="11"/>
      <c r="I13" s="11">
        <f t="shared" si="1"/>
        <v>0</v>
      </c>
    </row>
    <row r="14" spans="2:9">
      <c r="B14" s="48"/>
      <c r="C14" s="48"/>
      <c r="D14" s="10" t="s">
        <v>17</v>
      </c>
      <c r="E14" s="11"/>
      <c r="F14" s="11"/>
      <c r="G14" s="11">
        <f t="shared" si="0"/>
        <v>0</v>
      </c>
      <c r="H14" s="11"/>
      <c r="I14" s="11">
        <f t="shared" si="1"/>
        <v>0</v>
      </c>
    </row>
    <row r="15" spans="2:9">
      <c r="B15" s="48"/>
      <c r="C15" s="48"/>
      <c r="D15" s="10" t="s">
        <v>18</v>
      </c>
      <c r="E15" s="11">
        <f>+E16+E17</f>
        <v>0</v>
      </c>
      <c r="F15" s="11">
        <f>+F16+F17</f>
        <v>0</v>
      </c>
      <c r="G15" s="11">
        <f t="shared" si="0"/>
        <v>0</v>
      </c>
      <c r="H15" s="11">
        <f>+H16+H17</f>
        <v>0</v>
      </c>
      <c r="I15" s="11">
        <f t="shared" si="1"/>
        <v>0</v>
      </c>
    </row>
    <row r="16" spans="2:9">
      <c r="B16" s="48"/>
      <c r="C16" s="48"/>
      <c r="D16" s="10" t="s">
        <v>19</v>
      </c>
      <c r="E16" s="11"/>
      <c r="F16" s="11"/>
      <c r="G16" s="11">
        <f t="shared" si="0"/>
        <v>0</v>
      </c>
      <c r="H16" s="11"/>
      <c r="I16" s="11">
        <f t="shared" si="1"/>
        <v>0</v>
      </c>
    </row>
    <row r="17" spans="2:9">
      <c r="B17" s="48"/>
      <c r="C17" s="48"/>
      <c r="D17" s="10" t="s">
        <v>20</v>
      </c>
      <c r="E17" s="11"/>
      <c r="F17" s="11"/>
      <c r="G17" s="11">
        <f t="shared" si="0"/>
        <v>0</v>
      </c>
      <c r="H17" s="11"/>
      <c r="I17" s="11">
        <f t="shared" si="1"/>
        <v>0</v>
      </c>
    </row>
    <row r="18" spans="2:9">
      <c r="B18" s="48"/>
      <c r="C18" s="48"/>
      <c r="D18" s="10" t="s">
        <v>21</v>
      </c>
      <c r="E18" s="11">
        <v>48050</v>
      </c>
      <c r="F18" s="11">
        <v>47500</v>
      </c>
      <c r="G18" s="11">
        <f t="shared" si="0"/>
        <v>95550</v>
      </c>
      <c r="H18" s="11"/>
      <c r="I18" s="11">
        <f t="shared" si="1"/>
        <v>95550</v>
      </c>
    </row>
    <row r="19" spans="2:9">
      <c r="B19" s="48"/>
      <c r="C19" s="48"/>
      <c r="D19" s="10" t="s">
        <v>22</v>
      </c>
      <c r="E19" s="11">
        <v>127</v>
      </c>
      <c r="F19" s="11">
        <v>126</v>
      </c>
      <c r="G19" s="11">
        <f t="shared" si="0"/>
        <v>253</v>
      </c>
      <c r="H19" s="11"/>
      <c r="I19" s="11">
        <f t="shared" si="1"/>
        <v>253</v>
      </c>
    </row>
    <row r="20" spans="2:9">
      <c r="B20" s="48"/>
      <c r="C20" s="48"/>
      <c r="D20" s="10" t="s">
        <v>23</v>
      </c>
      <c r="E20" s="11">
        <f>+E21+E22</f>
        <v>20980</v>
      </c>
      <c r="F20" s="11">
        <f>+F21+F22</f>
        <v>0</v>
      </c>
      <c r="G20" s="11">
        <f t="shared" si="0"/>
        <v>20980</v>
      </c>
      <c r="H20" s="11">
        <f>+H21+H22</f>
        <v>0</v>
      </c>
      <c r="I20" s="11">
        <f t="shared" si="1"/>
        <v>20980</v>
      </c>
    </row>
    <row r="21" spans="2:9">
      <c r="B21" s="48"/>
      <c r="C21" s="48"/>
      <c r="D21" s="10" t="s">
        <v>24</v>
      </c>
      <c r="E21" s="11"/>
      <c r="F21" s="11"/>
      <c r="G21" s="11">
        <f t="shared" si="0"/>
        <v>0</v>
      </c>
      <c r="H21" s="11"/>
      <c r="I21" s="11">
        <f t="shared" si="1"/>
        <v>0</v>
      </c>
    </row>
    <row r="22" spans="2:9">
      <c r="B22" s="48"/>
      <c r="C22" s="48"/>
      <c r="D22" s="10" t="s">
        <v>25</v>
      </c>
      <c r="E22" s="11">
        <v>20980</v>
      </c>
      <c r="F22" s="11"/>
      <c r="G22" s="11">
        <f t="shared" si="0"/>
        <v>20980</v>
      </c>
      <c r="H22" s="11"/>
      <c r="I22" s="11">
        <f t="shared" si="1"/>
        <v>20980</v>
      </c>
    </row>
    <row r="23" spans="2:9">
      <c r="B23" s="48"/>
      <c r="C23" s="49"/>
      <c r="D23" s="12" t="s">
        <v>26</v>
      </c>
      <c r="E23" s="13">
        <f>+E7+E9+E18+E19+E20</f>
        <v>33096758</v>
      </c>
      <c r="F23" s="13">
        <f>+F7+F9+F18+F19+F20</f>
        <v>15444680</v>
      </c>
      <c r="G23" s="13">
        <f t="shared" si="0"/>
        <v>48541438</v>
      </c>
      <c r="H23" s="13">
        <f>+H7+H9+H18+H19+H20</f>
        <v>0</v>
      </c>
      <c r="I23" s="13">
        <f t="shared" si="1"/>
        <v>48541438</v>
      </c>
    </row>
    <row r="24" spans="2:9">
      <c r="B24" s="48"/>
      <c r="C24" s="47" t="s">
        <v>27</v>
      </c>
      <c r="D24" s="10" t="s">
        <v>28</v>
      </c>
      <c r="E24" s="11">
        <f>+E25+E26+E27+E28+E29+E30</f>
        <v>29917184</v>
      </c>
      <c r="F24" s="11">
        <f>+F25+F26+F27+F28+F29+F30</f>
        <v>13610502</v>
      </c>
      <c r="G24" s="11">
        <f t="shared" si="0"/>
        <v>43527686</v>
      </c>
      <c r="H24" s="11">
        <f>+H25+H26+H27+H28+H29+H30</f>
        <v>0</v>
      </c>
      <c r="I24" s="11">
        <f t="shared" si="1"/>
        <v>43527686</v>
      </c>
    </row>
    <row r="25" spans="2:9">
      <c r="B25" s="48"/>
      <c r="C25" s="48"/>
      <c r="D25" s="10" t="s">
        <v>29</v>
      </c>
      <c r="E25" s="11"/>
      <c r="F25" s="11"/>
      <c r="G25" s="11">
        <f t="shared" si="0"/>
        <v>0</v>
      </c>
      <c r="H25" s="11"/>
      <c r="I25" s="11">
        <f t="shared" si="1"/>
        <v>0</v>
      </c>
    </row>
    <row r="26" spans="2:9">
      <c r="B26" s="48"/>
      <c r="C26" s="48"/>
      <c r="D26" s="10" t="s">
        <v>30</v>
      </c>
      <c r="E26" s="11">
        <v>17729215</v>
      </c>
      <c r="F26" s="11">
        <v>9075608</v>
      </c>
      <c r="G26" s="11">
        <f t="shared" si="0"/>
        <v>26804823</v>
      </c>
      <c r="H26" s="11"/>
      <c r="I26" s="11">
        <f t="shared" si="1"/>
        <v>26804823</v>
      </c>
    </row>
    <row r="27" spans="2:9">
      <c r="B27" s="48"/>
      <c r="C27" s="48"/>
      <c r="D27" s="10" t="s">
        <v>31</v>
      </c>
      <c r="E27" s="11">
        <v>4227400</v>
      </c>
      <c r="F27" s="11">
        <v>2137100</v>
      </c>
      <c r="G27" s="11">
        <f t="shared" si="0"/>
        <v>6364500</v>
      </c>
      <c r="H27" s="11"/>
      <c r="I27" s="11">
        <f t="shared" si="1"/>
        <v>6364500</v>
      </c>
    </row>
    <row r="28" spans="2:9">
      <c r="B28" s="48"/>
      <c r="C28" s="48"/>
      <c r="D28" s="10" t="s">
        <v>32</v>
      </c>
      <c r="E28" s="11">
        <v>3920142</v>
      </c>
      <c r="F28" s="11">
        <v>543933</v>
      </c>
      <c r="G28" s="11">
        <f t="shared" si="0"/>
        <v>4464075</v>
      </c>
      <c r="H28" s="11"/>
      <c r="I28" s="11">
        <f t="shared" si="1"/>
        <v>4464075</v>
      </c>
    </row>
    <row r="29" spans="2:9">
      <c r="B29" s="48"/>
      <c r="C29" s="48"/>
      <c r="D29" s="10" t="s">
        <v>33</v>
      </c>
      <c r="E29" s="11">
        <v>445000</v>
      </c>
      <c r="F29" s="11">
        <v>222500</v>
      </c>
      <c r="G29" s="11">
        <f t="shared" si="0"/>
        <v>667500</v>
      </c>
      <c r="H29" s="11"/>
      <c r="I29" s="11">
        <f t="shared" si="1"/>
        <v>667500</v>
      </c>
    </row>
    <row r="30" spans="2:9">
      <c r="B30" s="48"/>
      <c r="C30" s="48"/>
      <c r="D30" s="10" t="s">
        <v>34</v>
      </c>
      <c r="E30" s="11">
        <v>3595427</v>
      </c>
      <c r="F30" s="11">
        <v>1631361</v>
      </c>
      <c r="G30" s="11">
        <f t="shared" si="0"/>
        <v>5226788</v>
      </c>
      <c r="H30" s="11"/>
      <c r="I30" s="11">
        <f t="shared" si="1"/>
        <v>5226788</v>
      </c>
    </row>
    <row r="31" spans="2:9">
      <c r="B31" s="48"/>
      <c r="C31" s="48"/>
      <c r="D31" s="10" t="s">
        <v>35</v>
      </c>
      <c r="E31" s="11">
        <f>+E32+E33+E34+E35+E36+E37+E38+E39+E40+E41+E42</f>
        <v>1583895</v>
      </c>
      <c r="F31" s="11">
        <f>+F32+F33+F34+F35+F36+F37+F38+F39+F40+F41+F42</f>
        <v>401902</v>
      </c>
      <c r="G31" s="11">
        <f t="shared" si="0"/>
        <v>1985797</v>
      </c>
      <c r="H31" s="11">
        <f>+H32+H33+H34+H35+H36+H37+H38+H39+H40+H41+H42</f>
        <v>0</v>
      </c>
      <c r="I31" s="11">
        <f t="shared" si="1"/>
        <v>1985797</v>
      </c>
    </row>
    <row r="32" spans="2:9">
      <c r="B32" s="48"/>
      <c r="C32" s="48"/>
      <c r="D32" s="10" t="s">
        <v>36</v>
      </c>
      <c r="E32" s="11">
        <v>31958</v>
      </c>
      <c r="F32" s="11"/>
      <c r="G32" s="11">
        <f t="shared" si="0"/>
        <v>31958</v>
      </c>
      <c r="H32" s="11"/>
      <c r="I32" s="11">
        <f t="shared" si="1"/>
        <v>31958</v>
      </c>
    </row>
    <row r="33" spans="2:9">
      <c r="B33" s="48"/>
      <c r="C33" s="48"/>
      <c r="D33" s="10" t="s">
        <v>37</v>
      </c>
      <c r="E33" s="11"/>
      <c r="F33" s="11"/>
      <c r="G33" s="11">
        <f t="shared" si="0"/>
        <v>0</v>
      </c>
      <c r="H33" s="11"/>
      <c r="I33" s="11">
        <f t="shared" si="1"/>
        <v>0</v>
      </c>
    </row>
    <row r="34" spans="2:9">
      <c r="B34" s="48"/>
      <c r="C34" s="48"/>
      <c r="D34" s="10" t="s">
        <v>38</v>
      </c>
      <c r="E34" s="11">
        <v>253659</v>
      </c>
      <c r="F34" s="11">
        <v>102822</v>
      </c>
      <c r="G34" s="11">
        <f t="shared" si="0"/>
        <v>356481</v>
      </c>
      <c r="H34" s="11"/>
      <c r="I34" s="11">
        <f t="shared" si="1"/>
        <v>356481</v>
      </c>
    </row>
    <row r="35" spans="2:9">
      <c r="B35" s="48"/>
      <c r="C35" s="48"/>
      <c r="D35" s="10" t="s">
        <v>39</v>
      </c>
      <c r="E35" s="11">
        <v>400000</v>
      </c>
      <c r="F35" s="11">
        <v>200000</v>
      </c>
      <c r="G35" s="11">
        <f t="shared" si="0"/>
        <v>600000</v>
      </c>
      <c r="H35" s="11"/>
      <c r="I35" s="11">
        <f t="shared" si="1"/>
        <v>600000</v>
      </c>
    </row>
    <row r="36" spans="2:9">
      <c r="B36" s="48"/>
      <c r="C36" s="48"/>
      <c r="D36" s="10" t="s">
        <v>40</v>
      </c>
      <c r="E36" s="11"/>
      <c r="F36" s="11"/>
      <c r="G36" s="11">
        <f t="shared" si="0"/>
        <v>0</v>
      </c>
      <c r="H36" s="11"/>
      <c r="I36" s="11">
        <f t="shared" si="1"/>
        <v>0</v>
      </c>
    </row>
    <row r="37" spans="2:9">
      <c r="B37" s="48"/>
      <c r="C37" s="48"/>
      <c r="D37" s="10" t="s">
        <v>41</v>
      </c>
      <c r="E37" s="11">
        <v>50555</v>
      </c>
      <c r="F37" s="11">
        <v>12589</v>
      </c>
      <c r="G37" s="11">
        <f t="shared" si="0"/>
        <v>63144</v>
      </c>
      <c r="H37" s="11"/>
      <c r="I37" s="11">
        <f t="shared" si="1"/>
        <v>63144</v>
      </c>
    </row>
    <row r="38" spans="2:9">
      <c r="B38" s="48"/>
      <c r="C38" s="48"/>
      <c r="D38" s="10" t="s">
        <v>42</v>
      </c>
      <c r="E38" s="11">
        <v>26300</v>
      </c>
      <c r="F38" s="11">
        <v>9570</v>
      </c>
      <c r="G38" s="11">
        <f t="shared" si="0"/>
        <v>35870</v>
      </c>
      <c r="H38" s="11"/>
      <c r="I38" s="11">
        <f t="shared" si="1"/>
        <v>35870</v>
      </c>
    </row>
    <row r="39" spans="2:9">
      <c r="B39" s="48"/>
      <c r="C39" s="48"/>
      <c r="D39" s="10" t="s">
        <v>43</v>
      </c>
      <c r="E39" s="11"/>
      <c r="F39" s="11"/>
      <c r="G39" s="11">
        <f t="shared" si="0"/>
        <v>0</v>
      </c>
      <c r="H39" s="11"/>
      <c r="I39" s="11">
        <f t="shared" si="1"/>
        <v>0</v>
      </c>
    </row>
    <row r="40" spans="2:9">
      <c r="B40" s="48"/>
      <c r="C40" s="48"/>
      <c r="D40" s="10" t="s">
        <v>44</v>
      </c>
      <c r="E40" s="11">
        <v>94117</v>
      </c>
      <c r="F40" s="11">
        <v>37800</v>
      </c>
      <c r="G40" s="11">
        <f t="shared" si="0"/>
        <v>131917</v>
      </c>
      <c r="H40" s="11"/>
      <c r="I40" s="11">
        <f t="shared" si="1"/>
        <v>131917</v>
      </c>
    </row>
    <row r="41" spans="2:9">
      <c r="B41" s="48"/>
      <c r="C41" s="48"/>
      <c r="D41" s="10" t="s">
        <v>45</v>
      </c>
      <c r="E41" s="11">
        <v>623376</v>
      </c>
      <c r="F41" s="11"/>
      <c r="G41" s="11">
        <f t="shared" si="0"/>
        <v>623376</v>
      </c>
      <c r="H41" s="11"/>
      <c r="I41" s="11">
        <f t="shared" si="1"/>
        <v>623376</v>
      </c>
    </row>
    <row r="42" spans="2:9">
      <c r="B42" s="48"/>
      <c r="C42" s="48"/>
      <c r="D42" s="10" t="s">
        <v>46</v>
      </c>
      <c r="E42" s="11">
        <v>103930</v>
      </c>
      <c r="F42" s="11">
        <v>39121</v>
      </c>
      <c r="G42" s="11">
        <f t="shared" si="0"/>
        <v>143051</v>
      </c>
      <c r="H42" s="11"/>
      <c r="I42" s="11">
        <f t="shared" si="1"/>
        <v>143051</v>
      </c>
    </row>
    <row r="43" spans="2:9">
      <c r="B43" s="48"/>
      <c r="C43" s="48"/>
      <c r="D43" s="10" t="s">
        <v>47</v>
      </c>
      <c r="E43" s="11">
        <f>+E44+E45+E46+E47+E48+E49+E50+E51+E52+E53+E54+E55+E56+E57+E58+E59+E60+E61+E62+E63+E64</f>
        <v>2317837</v>
      </c>
      <c r="F43" s="11">
        <f>+F44+F45+F46+F47+F48+F49+F50+F51+F52+F53+F54+F55+F56+F57+F58+F59+F60+F61+F62+F63+F64</f>
        <v>581200</v>
      </c>
      <c r="G43" s="11">
        <f t="shared" si="0"/>
        <v>2899037</v>
      </c>
      <c r="H43" s="11">
        <f>+H44+H45+H46+H47+H48+H49+H50+H51+H52+H53+H54+H55+H56+H57+H58+H59+H60+H61+H62+H63+H64</f>
        <v>0</v>
      </c>
      <c r="I43" s="11">
        <f t="shared" si="1"/>
        <v>2899037</v>
      </c>
    </row>
    <row r="44" spans="2:9">
      <c r="B44" s="48"/>
      <c r="C44" s="48"/>
      <c r="D44" s="10" t="s">
        <v>48</v>
      </c>
      <c r="E44" s="11">
        <v>53596</v>
      </c>
      <c r="F44" s="11">
        <v>16794</v>
      </c>
      <c r="G44" s="11">
        <f t="shared" si="0"/>
        <v>70390</v>
      </c>
      <c r="H44" s="11"/>
      <c r="I44" s="11">
        <f t="shared" si="1"/>
        <v>70390</v>
      </c>
    </row>
    <row r="45" spans="2:9">
      <c r="B45" s="48"/>
      <c r="C45" s="48"/>
      <c r="D45" s="10" t="s">
        <v>49</v>
      </c>
      <c r="E45" s="11"/>
      <c r="F45" s="11"/>
      <c r="G45" s="11">
        <f t="shared" si="0"/>
        <v>0</v>
      </c>
      <c r="H45" s="11"/>
      <c r="I45" s="11">
        <f t="shared" si="1"/>
        <v>0</v>
      </c>
    </row>
    <row r="46" spans="2:9">
      <c r="B46" s="48"/>
      <c r="C46" s="48"/>
      <c r="D46" s="10" t="s">
        <v>50</v>
      </c>
      <c r="E46" s="11">
        <v>20375</v>
      </c>
      <c r="F46" s="11">
        <v>3855</v>
      </c>
      <c r="G46" s="11">
        <f t="shared" si="0"/>
        <v>24230</v>
      </c>
      <c r="H46" s="11"/>
      <c r="I46" s="11">
        <f t="shared" si="1"/>
        <v>24230</v>
      </c>
    </row>
    <row r="47" spans="2:9">
      <c r="B47" s="48"/>
      <c r="C47" s="48"/>
      <c r="D47" s="10" t="s">
        <v>51</v>
      </c>
      <c r="E47" s="11">
        <v>174082</v>
      </c>
      <c r="F47" s="11">
        <v>17988</v>
      </c>
      <c r="G47" s="11">
        <f t="shared" si="0"/>
        <v>192070</v>
      </c>
      <c r="H47" s="11"/>
      <c r="I47" s="11">
        <f t="shared" si="1"/>
        <v>192070</v>
      </c>
    </row>
    <row r="48" spans="2:9">
      <c r="B48" s="48"/>
      <c r="C48" s="48"/>
      <c r="D48" s="10" t="s">
        <v>52</v>
      </c>
      <c r="E48" s="11">
        <v>16852</v>
      </c>
      <c r="F48" s="11">
        <v>4197</v>
      </c>
      <c r="G48" s="11">
        <f t="shared" si="0"/>
        <v>21049</v>
      </c>
      <c r="H48" s="11"/>
      <c r="I48" s="11">
        <f t="shared" si="1"/>
        <v>21049</v>
      </c>
    </row>
    <row r="49" spans="2:9">
      <c r="B49" s="48"/>
      <c r="C49" s="48"/>
      <c r="D49" s="10" t="s">
        <v>53</v>
      </c>
      <c r="E49" s="11">
        <v>14804</v>
      </c>
      <c r="F49" s="11">
        <v>19620</v>
      </c>
      <c r="G49" s="11">
        <f t="shared" si="0"/>
        <v>34424</v>
      </c>
      <c r="H49" s="11"/>
      <c r="I49" s="11">
        <f t="shared" si="1"/>
        <v>34424</v>
      </c>
    </row>
    <row r="50" spans="2:9">
      <c r="B50" s="48"/>
      <c r="C50" s="48"/>
      <c r="D50" s="10" t="s">
        <v>39</v>
      </c>
      <c r="E50" s="11">
        <v>232995</v>
      </c>
      <c r="F50" s="11">
        <v>112833</v>
      </c>
      <c r="G50" s="11">
        <f t="shared" si="0"/>
        <v>345828</v>
      </c>
      <c r="H50" s="11"/>
      <c r="I50" s="11">
        <f t="shared" si="1"/>
        <v>345828</v>
      </c>
    </row>
    <row r="51" spans="2:9">
      <c r="B51" s="48"/>
      <c r="C51" s="48"/>
      <c r="D51" s="10" t="s">
        <v>40</v>
      </c>
      <c r="E51" s="11"/>
      <c r="F51" s="11"/>
      <c r="G51" s="11">
        <f t="shared" si="0"/>
        <v>0</v>
      </c>
      <c r="H51" s="11"/>
      <c r="I51" s="11">
        <f t="shared" si="1"/>
        <v>0</v>
      </c>
    </row>
    <row r="52" spans="2:9">
      <c r="B52" s="48"/>
      <c r="C52" s="48"/>
      <c r="D52" s="10" t="s">
        <v>54</v>
      </c>
      <c r="E52" s="11"/>
      <c r="F52" s="11"/>
      <c r="G52" s="11">
        <f t="shared" si="0"/>
        <v>0</v>
      </c>
      <c r="H52" s="11"/>
      <c r="I52" s="11">
        <f t="shared" si="1"/>
        <v>0</v>
      </c>
    </row>
    <row r="53" spans="2:9">
      <c r="B53" s="48"/>
      <c r="C53" s="48"/>
      <c r="D53" s="10" t="s">
        <v>55</v>
      </c>
      <c r="E53" s="11">
        <v>273224</v>
      </c>
      <c r="F53" s="11">
        <v>138670</v>
      </c>
      <c r="G53" s="11">
        <f t="shared" si="0"/>
        <v>411894</v>
      </c>
      <c r="H53" s="11"/>
      <c r="I53" s="11">
        <f t="shared" si="1"/>
        <v>411894</v>
      </c>
    </row>
    <row r="54" spans="2:9">
      <c r="B54" s="48"/>
      <c r="C54" s="48"/>
      <c r="D54" s="10" t="s">
        <v>56</v>
      </c>
      <c r="E54" s="11"/>
      <c r="F54" s="11"/>
      <c r="G54" s="11">
        <f t="shared" si="0"/>
        <v>0</v>
      </c>
      <c r="H54" s="11"/>
      <c r="I54" s="11">
        <f t="shared" si="1"/>
        <v>0</v>
      </c>
    </row>
    <row r="55" spans="2:9">
      <c r="B55" s="48"/>
      <c r="C55" s="48"/>
      <c r="D55" s="10" t="s">
        <v>57</v>
      </c>
      <c r="E55" s="11"/>
      <c r="F55" s="11"/>
      <c r="G55" s="11">
        <f t="shared" si="0"/>
        <v>0</v>
      </c>
      <c r="H55" s="11"/>
      <c r="I55" s="11">
        <f t="shared" si="1"/>
        <v>0</v>
      </c>
    </row>
    <row r="56" spans="2:9">
      <c r="B56" s="48"/>
      <c r="C56" s="48"/>
      <c r="D56" s="10" t="s">
        <v>58</v>
      </c>
      <c r="E56" s="11">
        <v>169602</v>
      </c>
      <c r="F56" s="11">
        <v>72690</v>
      </c>
      <c r="G56" s="11">
        <f t="shared" si="0"/>
        <v>242292</v>
      </c>
      <c r="H56" s="11"/>
      <c r="I56" s="11">
        <f t="shared" si="1"/>
        <v>242292</v>
      </c>
    </row>
    <row r="57" spans="2:9">
      <c r="B57" s="48"/>
      <c r="C57" s="48"/>
      <c r="D57" s="10" t="s">
        <v>59</v>
      </c>
      <c r="E57" s="11">
        <v>115795</v>
      </c>
      <c r="F57" s="11">
        <v>1007</v>
      </c>
      <c r="G57" s="11">
        <f t="shared" si="0"/>
        <v>116802</v>
      </c>
      <c r="H57" s="11"/>
      <c r="I57" s="11">
        <f t="shared" si="1"/>
        <v>116802</v>
      </c>
    </row>
    <row r="58" spans="2:9">
      <c r="B58" s="48"/>
      <c r="C58" s="48"/>
      <c r="D58" s="10" t="s">
        <v>42</v>
      </c>
      <c r="E58" s="11">
        <v>383806</v>
      </c>
      <c r="F58" s="11">
        <v>65273</v>
      </c>
      <c r="G58" s="11">
        <f t="shared" si="0"/>
        <v>449079</v>
      </c>
      <c r="H58" s="11"/>
      <c r="I58" s="11">
        <f t="shared" si="1"/>
        <v>449079</v>
      </c>
    </row>
    <row r="59" spans="2:9">
      <c r="B59" s="48"/>
      <c r="C59" s="48"/>
      <c r="D59" s="10" t="s">
        <v>43</v>
      </c>
      <c r="E59" s="11">
        <v>595788</v>
      </c>
      <c r="F59" s="11">
        <v>32972</v>
      </c>
      <c r="G59" s="11">
        <f t="shared" si="0"/>
        <v>628760</v>
      </c>
      <c r="H59" s="11"/>
      <c r="I59" s="11">
        <f t="shared" si="1"/>
        <v>628760</v>
      </c>
    </row>
    <row r="60" spans="2:9">
      <c r="B60" s="48"/>
      <c r="C60" s="48"/>
      <c r="D60" s="10" t="s">
        <v>60</v>
      </c>
      <c r="E60" s="11"/>
      <c r="F60" s="11"/>
      <c r="G60" s="11">
        <f t="shared" si="0"/>
        <v>0</v>
      </c>
      <c r="H60" s="11"/>
      <c r="I60" s="11">
        <f t="shared" si="1"/>
        <v>0</v>
      </c>
    </row>
    <row r="61" spans="2:9">
      <c r="B61" s="48"/>
      <c r="C61" s="48"/>
      <c r="D61" s="10" t="s">
        <v>61</v>
      </c>
      <c r="E61" s="11">
        <v>77198</v>
      </c>
      <c r="F61" s="11">
        <v>24892</v>
      </c>
      <c r="G61" s="11">
        <f t="shared" si="0"/>
        <v>102090</v>
      </c>
      <c r="H61" s="11"/>
      <c r="I61" s="11">
        <f t="shared" si="1"/>
        <v>102090</v>
      </c>
    </row>
    <row r="62" spans="2:9">
      <c r="B62" s="48"/>
      <c r="C62" s="48"/>
      <c r="D62" s="10" t="s">
        <v>62</v>
      </c>
      <c r="E62" s="11">
        <v>55620</v>
      </c>
      <c r="F62" s="11">
        <v>23268</v>
      </c>
      <c r="G62" s="11">
        <f t="shared" si="0"/>
        <v>78888</v>
      </c>
      <c r="H62" s="11"/>
      <c r="I62" s="11">
        <f t="shared" si="1"/>
        <v>78888</v>
      </c>
    </row>
    <row r="63" spans="2:9">
      <c r="B63" s="48"/>
      <c r="C63" s="48"/>
      <c r="D63" s="10" t="s">
        <v>63</v>
      </c>
      <c r="E63" s="11">
        <v>64100</v>
      </c>
      <c r="F63" s="11">
        <v>34100</v>
      </c>
      <c r="G63" s="11">
        <f t="shared" si="0"/>
        <v>98200</v>
      </c>
      <c r="H63" s="11"/>
      <c r="I63" s="11">
        <f t="shared" si="1"/>
        <v>98200</v>
      </c>
    </row>
    <row r="64" spans="2:9">
      <c r="B64" s="48"/>
      <c r="C64" s="48"/>
      <c r="D64" s="10" t="s">
        <v>46</v>
      </c>
      <c r="E64" s="11">
        <v>70000</v>
      </c>
      <c r="F64" s="11">
        <v>13041</v>
      </c>
      <c r="G64" s="11">
        <f t="shared" si="0"/>
        <v>83041</v>
      </c>
      <c r="H64" s="11"/>
      <c r="I64" s="11">
        <f t="shared" si="1"/>
        <v>83041</v>
      </c>
    </row>
    <row r="65" spans="2:9">
      <c r="B65" s="48"/>
      <c r="C65" s="48"/>
      <c r="D65" s="10" t="s">
        <v>64</v>
      </c>
      <c r="E65" s="11">
        <f>+E66</f>
        <v>148951</v>
      </c>
      <c r="F65" s="11">
        <f>+F66</f>
        <v>1582804</v>
      </c>
      <c r="G65" s="11">
        <f t="shared" si="0"/>
        <v>1731755</v>
      </c>
      <c r="H65" s="11">
        <f>+H66</f>
        <v>0</v>
      </c>
      <c r="I65" s="11">
        <f t="shared" si="1"/>
        <v>1731755</v>
      </c>
    </row>
    <row r="66" spans="2:9">
      <c r="B66" s="48"/>
      <c r="C66" s="48"/>
      <c r="D66" s="10" t="s">
        <v>65</v>
      </c>
      <c r="E66" s="11">
        <f>+E67+E68</f>
        <v>148951</v>
      </c>
      <c r="F66" s="11">
        <f>+F67+F68</f>
        <v>1582804</v>
      </c>
      <c r="G66" s="11">
        <f t="shared" si="0"/>
        <v>1731755</v>
      </c>
      <c r="H66" s="11">
        <f>+H67+H68</f>
        <v>0</v>
      </c>
      <c r="I66" s="11">
        <f t="shared" si="1"/>
        <v>1731755</v>
      </c>
    </row>
    <row r="67" spans="2:9">
      <c r="B67" s="48"/>
      <c r="C67" s="48"/>
      <c r="D67" s="10" t="s">
        <v>66</v>
      </c>
      <c r="E67" s="11">
        <v>148951</v>
      </c>
      <c r="F67" s="11">
        <v>1582804</v>
      </c>
      <c r="G67" s="11">
        <f t="shared" si="0"/>
        <v>1731755</v>
      </c>
      <c r="H67" s="11"/>
      <c r="I67" s="11">
        <f t="shared" si="1"/>
        <v>1731755</v>
      </c>
    </row>
    <row r="68" spans="2:9">
      <c r="B68" s="48"/>
      <c r="C68" s="48"/>
      <c r="D68" s="10" t="s">
        <v>67</v>
      </c>
      <c r="E68" s="11"/>
      <c r="F68" s="11"/>
      <c r="G68" s="11">
        <f t="shared" si="0"/>
        <v>0</v>
      </c>
      <c r="H68" s="11"/>
      <c r="I68" s="11">
        <f t="shared" si="1"/>
        <v>0</v>
      </c>
    </row>
    <row r="69" spans="2:9">
      <c r="B69" s="48"/>
      <c r="C69" s="48"/>
      <c r="D69" s="10" t="s">
        <v>68</v>
      </c>
      <c r="E69" s="11">
        <v>787147</v>
      </c>
      <c r="F69" s="11"/>
      <c r="G69" s="11">
        <f t="shared" si="0"/>
        <v>787147</v>
      </c>
      <c r="H69" s="11"/>
      <c r="I69" s="11">
        <f t="shared" si="1"/>
        <v>787147</v>
      </c>
    </row>
    <row r="70" spans="2:9">
      <c r="B70" s="48"/>
      <c r="C70" s="49"/>
      <c r="D70" s="12" t="s">
        <v>69</v>
      </c>
      <c r="E70" s="13">
        <f>+E24+E31+E43+E65+E69</f>
        <v>34755014</v>
      </c>
      <c r="F70" s="13">
        <f>+F24+F31+F43+F65+F69</f>
        <v>16176408</v>
      </c>
      <c r="G70" s="13">
        <f t="shared" si="0"/>
        <v>50931422</v>
      </c>
      <c r="H70" s="13">
        <f>+H24+H31+H43+H65+H69</f>
        <v>0</v>
      </c>
      <c r="I70" s="13">
        <f t="shared" si="1"/>
        <v>50931422</v>
      </c>
    </row>
    <row r="71" spans="2:9">
      <c r="B71" s="49"/>
      <c r="C71" s="14" t="s">
        <v>70</v>
      </c>
      <c r="D71" s="15"/>
      <c r="E71" s="16">
        <f xml:space="preserve"> +E23 - E70</f>
        <v>-1658256</v>
      </c>
      <c r="F71" s="16">
        <f xml:space="preserve"> +F23 - F70</f>
        <v>-731728</v>
      </c>
      <c r="G71" s="16">
        <f t="shared" si="0"/>
        <v>-2389984</v>
      </c>
      <c r="H71" s="16">
        <f xml:space="preserve"> +H23 - H70</f>
        <v>0</v>
      </c>
      <c r="I71" s="16">
        <f>I23-I70</f>
        <v>-2389984</v>
      </c>
    </row>
    <row r="72" spans="2:9">
      <c r="B72" s="47" t="s">
        <v>71</v>
      </c>
      <c r="C72" s="47" t="s">
        <v>9</v>
      </c>
      <c r="D72" s="10" t="s">
        <v>72</v>
      </c>
      <c r="E72" s="11">
        <f>+E73+E74</f>
        <v>0</v>
      </c>
      <c r="F72" s="11">
        <f>+F73+F74</f>
        <v>0</v>
      </c>
      <c r="G72" s="11">
        <f t="shared" ref="G72:G135" si="2">+E72+F72</f>
        <v>0</v>
      </c>
      <c r="H72" s="11">
        <f>+H73+H74</f>
        <v>0</v>
      </c>
      <c r="I72" s="11">
        <f t="shared" ref="I72:I135" si="3">G72-ABS(H72)</f>
        <v>0</v>
      </c>
    </row>
    <row r="73" spans="2:9">
      <c r="B73" s="48"/>
      <c r="C73" s="48"/>
      <c r="D73" s="10" t="s">
        <v>73</v>
      </c>
      <c r="E73" s="11"/>
      <c r="F73" s="11"/>
      <c r="G73" s="11">
        <f t="shared" si="2"/>
        <v>0</v>
      </c>
      <c r="H73" s="11"/>
      <c r="I73" s="11">
        <f t="shared" si="3"/>
        <v>0</v>
      </c>
    </row>
    <row r="74" spans="2:9">
      <c r="B74" s="48"/>
      <c r="C74" s="48"/>
      <c r="D74" s="10" t="s">
        <v>74</v>
      </c>
      <c r="E74" s="11"/>
      <c r="F74" s="11"/>
      <c r="G74" s="11">
        <f t="shared" si="2"/>
        <v>0</v>
      </c>
      <c r="H74" s="11"/>
      <c r="I74" s="11">
        <f t="shared" si="3"/>
        <v>0</v>
      </c>
    </row>
    <row r="75" spans="2:9">
      <c r="B75" s="48"/>
      <c r="C75" s="48"/>
      <c r="D75" s="10" t="s">
        <v>75</v>
      </c>
      <c r="E75" s="11">
        <f>+E76+E77</f>
        <v>0</v>
      </c>
      <c r="F75" s="11">
        <f>+F76+F77</f>
        <v>0</v>
      </c>
      <c r="G75" s="11">
        <f t="shared" si="2"/>
        <v>0</v>
      </c>
      <c r="H75" s="11">
        <f>+H76+H77</f>
        <v>0</v>
      </c>
      <c r="I75" s="11">
        <f t="shared" si="3"/>
        <v>0</v>
      </c>
    </row>
    <row r="76" spans="2:9">
      <c r="B76" s="48"/>
      <c r="C76" s="48"/>
      <c r="D76" s="10" t="s">
        <v>76</v>
      </c>
      <c r="E76" s="11"/>
      <c r="F76" s="11"/>
      <c r="G76" s="11">
        <f t="shared" si="2"/>
        <v>0</v>
      </c>
      <c r="H76" s="11"/>
      <c r="I76" s="11">
        <f t="shared" si="3"/>
        <v>0</v>
      </c>
    </row>
    <row r="77" spans="2:9">
      <c r="B77" s="48"/>
      <c r="C77" s="48"/>
      <c r="D77" s="10" t="s">
        <v>77</v>
      </c>
      <c r="E77" s="11"/>
      <c r="F77" s="11"/>
      <c r="G77" s="11">
        <f t="shared" si="2"/>
        <v>0</v>
      </c>
      <c r="H77" s="11"/>
      <c r="I77" s="11">
        <f t="shared" si="3"/>
        <v>0</v>
      </c>
    </row>
    <row r="78" spans="2:9">
      <c r="B78" s="48"/>
      <c r="C78" s="48"/>
      <c r="D78" s="10" t="s">
        <v>78</v>
      </c>
      <c r="E78" s="11"/>
      <c r="F78" s="11"/>
      <c r="G78" s="11">
        <f t="shared" si="2"/>
        <v>0</v>
      </c>
      <c r="H78" s="11"/>
      <c r="I78" s="11">
        <f t="shared" si="3"/>
        <v>0</v>
      </c>
    </row>
    <row r="79" spans="2:9">
      <c r="B79" s="48"/>
      <c r="C79" s="48"/>
      <c r="D79" s="10" t="s">
        <v>79</v>
      </c>
      <c r="E79" s="11">
        <f>+E80+E81+E82</f>
        <v>0</v>
      </c>
      <c r="F79" s="11">
        <f>+F80+F81+F82</f>
        <v>0</v>
      </c>
      <c r="G79" s="11">
        <f t="shared" si="2"/>
        <v>0</v>
      </c>
      <c r="H79" s="11">
        <f>+H80+H81+H82</f>
        <v>0</v>
      </c>
      <c r="I79" s="11">
        <f t="shared" si="3"/>
        <v>0</v>
      </c>
    </row>
    <row r="80" spans="2:9">
      <c r="B80" s="48"/>
      <c r="C80" s="48"/>
      <c r="D80" s="10" t="s">
        <v>80</v>
      </c>
      <c r="E80" s="11"/>
      <c r="F80" s="11"/>
      <c r="G80" s="11">
        <f t="shared" si="2"/>
        <v>0</v>
      </c>
      <c r="H80" s="11"/>
      <c r="I80" s="11">
        <f t="shared" si="3"/>
        <v>0</v>
      </c>
    </row>
    <row r="81" spans="2:9">
      <c r="B81" s="48"/>
      <c r="C81" s="48"/>
      <c r="D81" s="10" t="s">
        <v>81</v>
      </c>
      <c r="E81" s="11"/>
      <c r="F81" s="11"/>
      <c r="G81" s="11">
        <f t="shared" si="2"/>
        <v>0</v>
      </c>
      <c r="H81" s="11"/>
      <c r="I81" s="11">
        <f t="shared" si="3"/>
        <v>0</v>
      </c>
    </row>
    <row r="82" spans="2:9">
      <c r="B82" s="48"/>
      <c r="C82" s="48"/>
      <c r="D82" s="10" t="s">
        <v>82</v>
      </c>
      <c r="E82" s="11"/>
      <c r="F82" s="11"/>
      <c r="G82" s="11">
        <f t="shared" si="2"/>
        <v>0</v>
      </c>
      <c r="H82" s="11"/>
      <c r="I82" s="11">
        <f t="shared" si="3"/>
        <v>0</v>
      </c>
    </row>
    <row r="83" spans="2:9">
      <c r="B83" s="48"/>
      <c r="C83" s="48"/>
      <c r="D83" s="10" t="s">
        <v>83</v>
      </c>
      <c r="E83" s="11"/>
      <c r="F83" s="11"/>
      <c r="G83" s="11">
        <f t="shared" si="2"/>
        <v>0</v>
      </c>
      <c r="H83" s="11"/>
      <c r="I83" s="11">
        <f t="shared" si="3"/>
        <v>0</v>
      </c>
    </row>
    <row r="84" spans="2:9">
      <c r="B84" s="48"/>
      <c r="C84" s="49"/>
      <c r="D84" s="12" t="s">
        <v>84</v>
      </c>
      <c r="E84" s="13">
        <f>+E72+E75+E78+E79+E83</f>
        <v>0</v>
      </c>
      <c r="F84" s="13">
        <f>+F72+F75+F78+F79+F83</f>
        <v>0</v>
      </c>
      <c r="G84" s="13">
        <f t="shared" si="2"/>
        <v>0</v>
      </c>
      <c r="H84" s="13">
        <f>+H72+H75+H78+H79+H83</f>
        <v>0</v>
      </c>
      <c r="I84" s="13">
        <f t="shared" si="3"/>
        <v>0</v>
      </c>
    </row>
    <row r="85" spans="2:9">
      <c r="B85" s="48"/>
      <c r="C85" s="47" t="s">
        <v>27</v>
      </c>
      <c r="D85" s="10" t="s">
        <v>85</v>
      </c>
      <c r="E85" s="11">
        <v>9984000</v>
      </c>
      <c r="F85" s="11"/>
      <c r="G85" s="11">
        <f t="shared" si="2"/>
        <v>9984000</v>
      </c>
      <c r="H85" s="11"/>
      <c r="I85" s="11">
        <f t="shared" si="3"/>
        <v>9984000</v>
      </c>
    </row>
    <row r="86" spans="2:9">
      <c r="B86" s="48"/>
      <c r="C86" s="48"/>
      <c r="D86" s="10" t="s">
        <v>86</v>
      </c>
      <c r="E86" s="11">
        <f>+E87+E88+E89+E90+E91</f>
        <v>0</v>
      </c>
      <c r="F86" s="11">
        <f>+F87+F88+F89+F90+F91</f>
        <v>0</v>
      </c>
      <c r="G86" s="11">
        <f t="shared" si="2"/>
        <v>0</v>
      </c>
      <c r="H86" s="11">
        <f>+H87+H88+H89+H90+H91</f>
        <v>0</v>
      </c>
      <c r="I86" s="11">
        <f t="shared" si="3"/>
        <v>0</v>
      </c>
    </row>
    <row r="87" spans="2:9">
      <c r="B87" s="48"/>
      <c r="C87" s="48"/>
      <c r="D87" s="10" t="s">
        <v>87</v>
      </c>
      <c r="E87" s="11"/>
      <c r="F87" s="11"/>
      <c r="G87" s="11">
        <f t="shared" si="2"/>
        <v>0</v>
      </c>
      <c r="H87" s="11"/>
      <c r="I87" s="11">
        <f t="shared" si="3"/>
        <v>0</v>
      </c>
    </row>
    <row r="88" spans="2:9">
      <c r="B88" s="48"/>
      <c r="C88" s="48"/>
      <c r="D88" s="10" t="s">
        <v>88</v>
      </c>
      <c r="E88" s="11"/>
      <c r="F88" s="11"/>
      <c r="G88" s="11">
        <f t="shared" si="2"/>
        <v>0</v>
      </c>
      <c r="H88" s="11"/>
      <c r="I88" s="11">
        <f t="shared" si="3"/>
        <v>0</v>
      </c>
    </row>
    <row r="89" spans="2:9">
      <c r="B89" s="48"/>
      <c r="C89" s="48"/>
      <c r="D89" s="10" t="s">
        <v>89</v>
      </c>
      <c r="E89" s="11"/>
      <c r="F89" s="11"/>
      <c r="G89" s="11">
        <f t="shared" si="2"/>
        <v>0</v>
      </c>
      <c r="H89" s="11"/>
      <c r="I89" s="11">
        <f t="shared" si="3"/>
        <v>0</v>
      </c>
    </row>
    <row r="90" spans="2:9">
      <c r="B90" s="48"/>
      <c r="C90" s="48"/>
      <c r="D90" s="10" t="s">
        <v>90</v>
      </c>
      <c r="E90" s="11"/>
      <c r="F90" s="11"/>
      <c r="G90" s="11">
        <f t="shared" si="2"/>
        <v>0</v>
      </c>
      <c r="H90" s="11"/>
      <c r="I90" s="11">
        <f t="shared" si="3"/>
        <v>0</v>
      </c>
    </row>
    <row r="91" spans="2:9">
      <c r="B91" s="48"/>
      <c r="C91" s="48"/>
      <c r="D91" s="10" t="s">
        <v>91</v>
      </c>
      <c r="E91" s="11"/>
      <c r="F91" s="11"/>
      <c r="G91" s="11">
        <f t="shared" si="2"/>
        <v>0</v>
      </c>
      <c r="H91" s="11"/>
      <c r="I91" s="11">
        <f t="shared" si="3"/>
        <v>0</v>
      </c>
    </row>
    <row r="92" spans="2:9">
      <c r="B92" s="48"/>
      <c r="C92" s="48"/>
      <c r="D92" s="10" t="s">
        <v>92</v>
      </c>
      <c r="E92" s="11"/>
      <c r="F92" s="11"/>
      <c r="G92" s="11">
        <f t="shared" si="2"/>
        <v>0</v>
      </c>
      <c r="H92" s="11"/>
      <c r="I92" s="11">
        <f t="shared" si="3"/>
        <v>0</v>
      </c>
    </row>
    <row r="93" spans="2:9">
      <c r="B93" s="48"/>
      <c r="C93" s="48"/>
      <c r="D93" s="10" t="s">
        <v>93</v>
      </c>
      <c r="E93" s="11"/>
      <c r="F93" s="11"/>
      <c r="G93" s="11">
        <f t="shared" si="2"/>
        <v>0</v>
      </c>
      <c r="H93" s="11"/>
      <c r="I93" s="11">
        <f t="shared" si="3"/>
        <v>0</v>
      </c>
    </row>
    <row r="94" spans="2:9">
      <c r="B94" s="48"/>
      <c r="C94" s="48"/>
      <c r="D94" s="10" t="s">
        <v>94</v>
      </c>
      <c r="E94" s="11"/>
      <c r="F94" s="11"/>
      <c r="G94" s="11">
        <f t="shared" si="2"/>
        <v>0</v>
      </c>
      <c r="H94" s="11"/>
      <c r="I94" s="11">
        <f t="shared" si="3"/>
        <v>0</v>
      </c>
    </row>
    <row r="95" spans="2:9">
      <c r="B95" s="48"/>
      <c r="C95" s="49"/>
      <c r="D95" s="12" t="s">
        <v>95</v>
      </c>
      <c r="E95" s="13">
        <f>+E85+E86+E92+E93+E94</f>
        <v>9984000</v>
      </c>
      <c r="F95" s="13">
        <f>+F85+F86+F92+F93+F94</f>
        <v>0</v>
      </c>
      <c r="G95" s="13">
        <f t="shared" si="2"/>
        <v>9984000</v>
      </c>
      <c r="H95" s="13">
        <f>+H85+H86+H92+H93+H94</f>
        <v>0</v>
      </c>
      <c r="I95" s="13">
        <f t="shared" si="3"/>
        <v>9984000</v>
      </c>
    </row>
    <row r="96" spans="2:9">
      <c r="B96" s="49"/>
      <c r="C96" s="17" t="s">
        <v>96</v>
      </c>
      <c r="D96" s="15"/>
      <c r="E96" s="16">
        <f xml:space="preserve"> +E84 - E95</f>
        <v>-9984000</v>
      </c>
      <c r="F96" s="16">
        <f xml:space="preserve"> +F84 - F95</f>
        <v>0</v>
      </c>
      <c r="G96" s="16">
        <f t="shared" si="2"/>
        <v>-9984000</v>
      </c>
      <c r="H96" s="16">
        <f xml:space="preserve"> +H84 - H95</f>
        <v>0</v>
      </c>
      <c r="I96" s="16">
        <f>I84-I95</f>
        <v>-9984000</v>
      </c>
    </row>
    <row r="97" spans="2:9">
      <c r="B97" s="47" t="s">
        <v>97</v>
      </c>
      <c r="C97" s="47" t="s">
        <v>9</v>
      </c>
      <c r="D97" s="10" t="s">
        <v>98</v>
      </c>
      <c r="E97" s="11"/>
      <c r="F97" s="11"/>
      <c r="G97" s="11">
        <f t="shared" si="2"/>
        <v>0</v>
      </c>
      <c r="H97" s="11"/>
      <c r="I97" s="11">
        <f t="shared" si="3"/>
        <v>0</v>
      </c>
    </row>
    <row r="98" spans="2:9">
      <c r="B98" s="48"/>
      <c r="C98" s="48"/>
      <c r="D98" s="10" t="s">
        <v>99</v>
      </c>
      <c r="E98" s="11"/>
      <c r="F98" s="11"/>
      <c r="G98" s="11">
        <f t="shared" si="2"/>
        <v>0</v>
      </c>
      <c r="H98" s="11"/>
      <c r="I98" s="11">
        <f t="shared" si="3"/>
        <v>0</v>
      </c>
    </row>
    <row r="99" spans="2:9">
      <c r="B99" s="48"/>
      <c r="C99" s="48"/>
      <c r="D99" s="10" t="s">
        <v>100</v>
      </c>
      <c r="E99" s="11"/>
      <c r="F99" s="11"/>
      <c r="G99" s="11">
        <f t="shared" si="2"/>
        <v>0</v>
      </c>
      <c r="H99" s="11"/>
      <c r="I99" s="11">
        <f t="shared" si="3"/>
        <v>0</v>
      </c>
    </row>
    <row r="100" spans="2:9">
      <c r="B100" s="48"/>
      <c r="C100" s="48"/>
      <c r="D100" s="10" t="s">
        <v>101</v>
      </c>
      <c r="E100" s="11"/>
      <c r="F100" s="11"/>
      <c r="G100" s="11">
        <f t="shared" si="2"/>
        <v>0</v>
      </c>
      <c r="H100" s="11"/>
      <c r="I100" s="11">
        <f t="shared" si="3"/>
        <v>0</v>
      </c>
    </row>
    <row r="101" spans="2:9">
      <c r="B101" s="48"/>
      <c r="C101" s="48"/>
      <c r="D101" s="10" t="s">
        <v>102</v>
      </c>
      <c r="E101" s="11"/>
      <c r="F101" s="11"/>
      <c r="G101" s="11">
        <f t="shared" si="2"/>
        <v>0</v>
      </c>
      <c r="H101" s="11"/>
      <c r="I101" s="11">
        <f t="shared" si="3"/>
        <v>0</v>
      </c>
    </row>
    <row r="102" spans="2:9">
      <c r="B102" s="48"/>
      <c r="C102" s="48"/>
      <c r="D102" s="10" t="s">
        <v>103</v>
      </c>
      <c r="E102" s="11">
        <f>+E103+E104+E105+E106+E107</f>
        <v>0</v>
      </c>
      <c r="F102" s="11">
        <f>+F103+F104+F105+F106+F107</f>
        <v>0</v>
      </c>
      <c r="G102" s="11">
        <f t="shared" si="2"/>
        <v>0</v>
      </c>
      <c r="H102" s="11">
        <f>+H103+H104+H105+H106+H107</f>
        <v>0</v>
      </c>
      <c r="I102" s="11">
        <f t="shared" si="3"/>
        <v>0</v>
      </c>
    </row>
    <row r="103" spans="2:9">
      <c r="B103" s="48"/>
      <c r="C103" s="48"/>
      <c r="D103" s="10" t="s">
        <v>104</v>
      </c>
      <c r="E103" s="11"/>
      <c r="F103" s="11"/>
      <c r="G103" s="11">
        <f t="shared" si="2"/>
        <v>0</v>
      </c>
      <c r="H103" s="11"/>
      <c r="I103" s="11">
        <f t="shared" si="3"/>
        <v>0</v>
      </c>
    </row>
    <row r="104" spans="2:9">
      <c r="B104" s="48"/>
      <c r="C104" s="48"/>
      <c r="D104" s="10" t="s">
        <v>105</v>
      </c>
      <c r="E104" s="11"/>
      <c r="F104" s="11"/>
      <c r="G104" s="11">
        <f t="shared" si="2"/>
        <v>0</v>
      </c>
      <c r="H104" s="11"/>
      <c r="I104" s="11">
        <f t="shared" si="3"/>
        <v>0</v>
      </c>
    </row>
    <row r="105" spans="2:9">
      <c r="B105" s="48"/>
      <c r="C105" s="48"/>
      <c r="D105" s="10" t="s">
        <v>106</v>
      </c>
      <c r="E105" s="11"/>
      <c r="F105" s="11"/>
      <c r="G105" s="11">
        <f t="shared" si="2"/>
        <v>0</v>
      </c>
      <c r="H105" s="11"/>
      <c r="I105" s="11">
        <f t="shared" si="3"/>
        <v>0</v>
      </c>
    </row>
    <row r="106" spans="2:9">
      <c r="B106" s="48"/>
      <c r="C106" s="48"/>
      <c r="D106" s="10" t="s">
        <v>107</v>
      </c>
      <c r="E106" s="11"/>
      <c r="F106" s="11"/>
      <c r="G106" s="11">
        <f t="shared" si="2"/>
        <v>0</v>
      </c>
      <c r="H106" s="11"/>
      <c r="I106" s="11">
        <f t="shared" si="3"/>
        <v>0</v>
      </c>
    </row>
    <row r="107" spans="2:9">
      <c r="B107" s="48"/>
      <c r="C107" s="48"/>
      <c r="D107" s="10" t="s">
        <v>108</v>
      </c>
      <c r="E107" s="11"/>
      <c r="F107" s="11"/>
      <c r="G107" s="11">
        <f t="shared" si="2"/>
        <v>0</v>
      </c>
      <c r="H107" s="11"/>
      <c r="I107" s="11">
        <f t="shared" si="3"/>
        <v>0</v>
      </c>
    </row>
    <row r="108" spans="2:9">
      <c r="B108" s="48"/>
      <c r="C108" s="48"/>
      <c r="D108" s="10" t="s">
        <v>109</v>
      </c>
      <c r="E108" s="11"/>
      <c r="F108" s="11"/>
      <c r="G108" s="11">
        <f t="shared" si="2"/>
        <v>0</v>
      </c>
      <c r="H108" s="11"/>
      <c r="I108" s="11">
        <f t="shared" si="3"/>
        <v>0</v>
      </c>
    </row>
    <row r="109" spans="2:9">
      <c r="B109" s="48"/>
      <c r="C109" s="48"/>
      <c r="D109" s="10" t="s">
        <v>110</v>
      </c>
      <c r="E109" s="11"/>
      <c r="F109" s="11"/>
      <c r="G109" s="11">
        <f t="shared" si="2"/>
        <v>0</v>
      </c>
      <c r="H109" s="11"/>
      <c r="I109" s="11">
        <f t="shared" si="3"/>
        <v>0</v>
      </c>
    </row>
    <row r="110" spans="2:9">
      <c r="B110" s="48"/>
      <c r="C110" s="48"/>
      <c r="D110" s="10" t="s">
        <v>111</v>
      </c>
      <c r="E110" s="11"/>
      <c r="F110" s="11"/>
      <c r="G110" s="11">
        <f t="shared" si="2"/>
        <v>0</v>
      </c>
      <c r="H110" s="11"/>
      <c r="I110" s="11">
        <f t="shared" si="3"/>
        <v>0</v>
      </c>
    </row>
    <row r="111" spans="2:9">
      <c r="B111" s="48"/>
      <c r="C111" s="48"/>
      <c r="D111" s="10" t="s">
        <v>112</v>
      </c>
      <c r="E111" s="11"/>
      <c r="F111" s="11"/>
      <c r="G111" s="11">
        <f t="shared" si="2"/>
        <v>0</v>
      </c>
      <c r="H111" s="11"/>
      <c r="I111" s="11">
        <f t="shared" si="3"/>
        <v>0</v>
      </c>
    </row>
    <row r="112" spans="2:9">
      <c r="B112" s="48"/>
      <c r="C112" s="48"/>
      <c r="D112" s="10" t="s">
        <v>113</v>
      </c>
      <c r="E112" s="11"/>
      <c r="F112" s="11"/>
      <c r="G112" s="11">
        <f t="shared" si="2"/>
        <v>0</v>
      </c>
      <c r="H112" s="11"/>
      <c r="I112" s="11">
        <f t="shared" si="3"/>
        <v>0</v>
      </c>
    </row>
    <row r="113" spans="2:9">
      <c r="B113" s="48"/>
      <c r="C113" s="48"/>
      <c r="D113" s="10" t="s">
        <v>114</v>
      </c>
      <c r="E113" s="11">
        <v>11650000</v>
      </c>
      <c r="F113" s="11">
        <v>732000</v>
      </c>
      <c r="G113" s="11">
        <f t="shared" si="2"/>
        <v>12382000</v>
      </c>
      <c r="H113" s="11"/>
      <c r="I113" s="11">
        <f t="shared" si="3"/>
        <v>12382000</v>
      </c>
    </row>
    <row r="114" spans="2:9">
      <c r="B114" s="48"/>
      <c r="C114" s="48"/>
      <c r="D114" s="10" t="s">
        <v>115</v>
      </c>
      <c r="E114" s="11"/>
      <c r="F114" s="11"/>
      <c r="G114" s="11">
        <f t="shared" si="2"/>
        <v>0</v>
      </c>
      <c r="H114" s="11"/>
      <c r="I114" s="11">
        <f t="shared" si="3"/>
        <v>0</v>
      </c>
    </row>
    <row r="115" spans="2:9">
      <c r="B115" s="48"/>
      <c r="C115" s="48"/>
      <c r="D115" s="10" t="s">
        <v>116</v>
      </c>
      <c r="E115" s="11"/>
      <c r="F115" s="11"/>
      <c r="G115" s="11">
        <f t="shared" si="2"/>
        <v>0</v>
      </c>
      <c r="H115" s="11"/>
      <c r="I115" s="11">
        <f t="shared" si="3"/>
        <v>0</v>
      </c>
    </row>
    <row r="116" spans="2:9">
      <c r="B116" s="48"/>
      <c r="C116" s="49"/>
      <c r="D116" s="12" t="s">
        <v>117</v>
      </c>
      <c r="E116" s="13">
        <f>+E97+E98+E99+E100+E101+E102+E108+E109+E110+E111+E112+E113+E114+E115</f>
        <v>11650000</v>
      </c>
      <c r="F116" s="13">
        <f>+F97+F98+F99+F100+F101+F102+F108+F109+F110+F111+F112+F113+F114+F115</f>
        <v>732000</v>
      </c>
      <c r="G116" s="13">
        <f t="shared" si="2"/>
        <v>12382000</v>
      </c>
      <c r="H116" s="13">
        <f>+H97+H98+H99+H100+H101+H102+H108+H109+H110+H111+H112+H113+H114+H115</f>
        <v>0</v>
      </c>
      <c r="I116" s="13">
        <f t="shared" si="3"/>
        <v>12382000</v>
      </c>
    </row>
    <row r="117" spans="2:9">
      <c r="B117" s="48"/>
      <c r="C117" s="47" t="s">
        <v>27</v>
      </c>
      <c r="D117" s="10" t="s">
        <v>118</v>
      </c>
      <c r="E117" s="11"/>
      <c r="F117" s="11"/>
      <c r="G117" s="11">
        <f t="shared" si="2"/>
        <v>0</v>
      </c>
      <c r="H117" s="11"/>
      <c r="I117" s="11">
        <f t="shared" si="3"/>
        <v>0</v>
      </c>
    </row>
    <row r="118" spans="2:9">
      <c r="B118" s="48"/>
      <c r="C118" s="48"/>
      <c r="D118" s="10" t="s">
        <v>119</v>
      </c>
      <c r="E118" s="11"/>
      <c r="F118" s="11"/>
      <c r="G118" s="11">
        <f t="shared" si="2"/>
        <v>0</v>
      </c>
      <c r="H118" s="11"/>
      <c r="I118" s="11">
        <f t="shared" si="3"/>
        <v>0</v>
      </c>
    </row>
    <row r="119" spans="2:9">
      <c r="B119" s="48"/>
      <c r="C119" s="48"/>
      <c r="D119" s="10" t="s">
        <v>120</v>
      </c>
      <c r="E119" s="11"/>
      <c r="F119" s="11"/>
      <c r="G119" s="11">
        <f t="shared" si="2"/>
        <v>0</v>
      </c>
      <c r="H119" s="11"/>
      <c r="I119" s="11">
        <f t="shared" si="3"/>
        <v>0</v>
      </c>
    </row>
    <row r="120" spans="2:9">
      <c r="B120" s="48"/>
      <c r="C120" s="48"/>
      <c r="D120" s="10" t="s">
        <v>121</v>
      </c>
      <c r="E120" s="11"/>
      <c r="F120" s="11"/>
      <c r="G120" s="11">
        <f t="shared" si="2"/>
        <v>0</v>
      </c>
      <c r="H120" s="11"/>
      <c r="I120" s="11">
        <f t="shared" si="3"/>
        <v>0</v>
      </c>
    </row>
    <row r="121" spans="2:9">
      <c r="B121" s="48"/>
      <c r="C121" s="48"/>
      <c r="D121" s="10" t="s">
        <v>122</v>
      </c>
      <c r="E121" s="11">
        <f>+E122+E123+E124+E125+E126</f>
        <v>0</v>
      </c>
      <c r="F121" s="11">
        <f>+F122+F123+F124+F125+F126</f>
        <v>0</v>
      </c>
      <c r="G121" s="11">
        <f t="shared" si="2"/>
        <v>0</v>
      </c>
      <c r="H121" s="11">
        <f>+H122+H123+H124+H125+H126</f>
        <v>0</v>
      </c>
      <c r="I121" s="11">
        <f t="shared" si="3"/>
        <v>0</v>
      </c>
    </row>
    <row r="122" spans="2:9">
      <c r="B122" s="48"/>
      <c r="C122" s="48"/>
      <c r="D122" s="10" t="s">
        <v>123</v>
      </c>
      <c r="E122" s="11"/>
      <c r="F122" s="11"/>
      <c r="G122" s="11">
        <f t="shared" si="2"/>
        <v>0</v>
      </c>
      <c r="H122" s="11"/>
      <c r="I122" s="11">
        <f t="shared" si="3"/>
        <v>0</v>
      </c>
    </row>
    <row r="123" spans="2:9">
      <c r="B123" s="48"/>
      <c r="C123" s="48"/>
      <c r="D123" s="10" t="s">
        <v>124</v>
      </c>
      <c r="E123" s="11"/>
      <c r="F123" s="11"/>
      <c r="G123" s="11">
        <f t="shared" si="2"/>
        <v>0</v>
      </c>
      <c r="H123" s="11"/>
      <c r="I123" s="11">
        <f t="shared" si="3"/>
        <v>0</v>
      </c>
    </row>
    <row r="124" spans="2:9">
      <c r="B124" s="48"/>
      <c r="C124" s="48"/>
      <c r="D124" s="10" t="s">
        <v>125</v>
      </c>
      <c r="E124" s="11"/>
      <c r="F124" s="11"/>
      <c r="G124" s="11">
        <f t="shared" si="2"/>
        <v>0</v>
      </c>
      <c r="H124" s="11"/>
      <c r="I124" s="11">
        <f t="shared" si="3"/>
        <v>0</v>
      </c>
    </row>
    <row r="125" spans="2:9">
      <c r="B125" s="48"/>
      <c r="C125" s="48"/>
      <c r="D125" s="10" t="s">
        <v>126</v>
      </c>
      <c r="E125" s="11"/>
      <c r="F125" s="11"/>
      <c r="G125" s="11">
        <f t="shared" si="2"/>
        <v>0</v>
      </c>
      <c r="H125" s="11"/>
      <c r="I125" s="11">
        <f t="shared" si="3"/>
        <v>0</v>
      </c>
    </row>
    <row r="126" spans="2:9">
      <c r="B126" s="48"/>
      <c r="C126" s="48"/>
      <c r="D126" s="10" t="s">
        <v>127</v>
      </c>
      <c r="E126" s="11"/>
      <c r="F126" s="11"/>
      <c r="G126" s="11">
        <f t="shared" si="2"/>
        <v>0</v>
      </c>
      <c r="H126" s="11"/>
      <c r="I126" s="11">
        <f t="shared" si="3"/>
        <v>0</v>
      </c>
    </row>
    <row r="127" spans="2:9">
      <c r="B127" s="48"/>
      <c r="C127" s="48"/>
      <c r="D127" s="10" t="s">
        <v>128</v>
      </c>
      <c r="E127" s="11"/>
      <c r="F127" s="11"/>
      <c r="G127" s="11">
        <f t="shared" si="2"/>
        <v>0</v>
      </c>
      <c r="H127" s="11"/>
      <c r="I127" s="11">
        <f t="shared" si="3"/>
        <v>0</v>
      </c>
    </row>
    <row r="128" spans="2:9">
      <c r="B128" s="48"/>
      <c r="C128" s="48"/>
      <c r="D128" s="10" t="s">
        <v>129</v>
      </c>
      <c r="E128" s="11"/>
      <c r="F128" s="11"/>
      <c r="G128" s="11">
        <f t="shared" si="2"/>
        <v>0</v>
      </c>
      <c r="H128" s="11"/>
      <c r="I128" s="11">
        <f t="shared" si="3"/>
        <v>0</v>
      </c>
    </row>
    <row r="129" spans="2:9">
      <c r="B129" s="48"/>
      <c r="C129" s="48"/>
      <c r="D129" s="10" t="s">
        <v>130</v>
      </c>
      <c r="E129" s="11"/>
      <c r="F129" s="11"/>
      <c r="G129" s="11">
        <f t="shared" si="2"/>
        <v>0</v>
      </c>
      <c r="H129" s="11"/>
      <c r="I129" s="11">
        <f t="shared" si="3"/>
        <v>0</v>
      </c>
    </row>
    <row r="130" spans="2:9">
      <c r="B130" s="48"/>
      <c r="C130" s="48"/>
      <c r="D130" s="18" t="s">
        <v>131</v>
      </c>
      <c r="E130" s="19"/>
      <c r="F130" s="19"/>
      <c r="G130" s="19">
        <f t="shared" si="2"/>
        <v>0</v>
      </c>
      <c r="H130" s="19"/>
      <c r="I130" s="19">
        <f t="shared" si="3"/>
        <v>0</v>
      </c>
    </row>
    <row r="131" spans="2:9">
      <c r="B131" s="48"/>
      <c r="C131" s="48"/>
      <c r="D131" s="18" t="s">
        <v>132</v>
      </c>
      <c r="E131" s="19"/>
      <c r="F131" s="19"/>
      <c r="G131" s="19">
        <f t="shared" si="2"/>
        <v>0</v>
      </c>
      <c r="H131" s="19"/>
      <c r="I131" s="19">
        <f t="shared" si="3"/>
        <v>0</v>
      </c>
    </row>
    <row r="132" spans="2:9">
      <c r="B132" s="48"/>
      <c r="C132" s="48"/>
      <c r="D132" s="18" t="s">
        <v>133</v>
      </c>
      <c r="E132" s="19"/>
      <c r="F132" s="19"/>
      <c r="G132" s="19">
        <f t="shared" si="2"/>
        <v>0</v>
      </c>
      <c r="H132" s="19"/>
      <c r="I132" s="19">
        <f t="shared" si="3"/>
        <v>0</v>
      </c>
    </row>
    <row r="133" spans="2:9">
      <c r="B133" s="48"/>
      <c r="C133" s="48"/>
      <c r="D133" s="20" t="s">
        <v>134</v>
      </c>
      <c r="E133" s="19"/>
      <c r="F133" s="19"/>
      <c r="G133" s="19">
        <f t="shared" si="2"/>
        <v>0</v>
      </c>
      <c r="H133" s="19"/>
      <c r="I133" s="19">
        <f t="shared" si="3"/>
        <v>0</v>
      </c>
    </row>
    <row r="134" spans="2:9">
      <c r="B134" s="48"/>
      <c r="C134" s="48"/>
      <c r="D134" s="18" t="s">
        <v>135</v>
      </c>
      <c r="E134" s="19"/>
      <c r="F134" s="19"/>
      <c r="G134" s="19">
        <f t="shared" si="2"/>
        <v>0</v>
      </c>
      <c r="H134" s="19"/>
      <c r="I134" s="19">
        <f t="shared" si="3"/>
        <v>0</v>
      </c>
    </row>
    <row r="135" spans="2:9">
      <c r="B135" s="48"/>
      <c r="C135" s="49"/>
      <c r="D135" s="21" t="s">
        <v>136</v>
      </c>
      <c r="E135" s="22">
        <f>+E117+E118+E119+E120+E121+E127+E128+E129+E130+E131+E132+E133+E134</f>
        <v>0</v>
      </c>
      <c r="F135" s="22">
        <f>+F117+F118+F119+F120+F121+F127+F128+F129+F130+F131+F132+F133+F134</f>
        <v>0</v>
      </c>
      <c r="G135" s="22">
        <f t="shared" si="2"/>
        <v>0</v>
      </c>
      <c r="H135" s="22">
        <f>+H117+H118+H119+H120+H121+H127+H128+H129+H130+H131+H132+H133+H134</f>
        <v>0</v>
      </c>
      <c r="I135" s="22">
        <f t="shared" si="3"/>
        <v>0</v>
      </c>
    </row>
    <row r="136" spans="2:9">
      <c r="B136" s="49"/>
      <c r="C136" s="17" t="s">
        <v>137</v>
      </c>
      <c r="D136" s="15"/>
      <c r="E136" s="16">
        <f xml:space="preserve"> +E116 - E135</f>
        <v>11650000</v>
      </c>
      <c r="F136" s="16">
        <f xml:space="preserve"> +F116 - F135</f>
        <v>732000</v>
      </c>
      <c r="G136" s="16">
        <f t="shared" ref="G136:G139" si="4">+E136+F136</f>
        <v>12382000</v>
      </c>
      <c r="H136" s="16">
        <f xml:space="preserve"> +H116 - H135</f>
        <v>0</v>
      </c>
      <c r="I136" s="16">
        <f>I116-I135</f>
        <v>12382000</v>
      </c>
    </row>
    <row r="137" spans="2:9">
      <c r="B137" s="17" t="s">
        <v>138</v>
      </c>
      <c r="C137" s="14"/>
      <c r="D137" s="15"/>
      <c r="E137" s="16">
        <f xml:space="preserve"> +E71 +E96 +E136</f>
        <v>7744</v>
      </c>
      <c r="F137" s="16">
        <f xml:space="preserve"> +F71 +F96 +F136</f>
        <v>272</v>
      </c>
      <c r="G137" s="16">
        <f t="shared" si="4"/>
        <v>8016</v>
      </c>
      <c r="H137" s="16">
        <f xml:space="preserve"> +H71 +H96 +H136</f>
        <v>0</v>
      </c>
      <c r="I137" s="16">
        <f>I71+I96+I136</f>
        <v>8016</v>
      </c>
    </row>
    <row r="138" spans="2:9">
      <c r="B138" s="17" t="s">
        <v>139</v>
      </c>
      <c r="C138" s="14"/>
      <c r="D138" s="15"/>
      <c r="E138" s="16">
        <v>15893862</v>
      </c>
      <c r="F138" s="16">
        <v>-2734569</v>
      </c>
      <c r="G138" s="16">
        <f t="shared" si="4"/>
        <v>13159293</v>
      </c>
      <c r="H138" s="16"/>
      <c r="I138" s="16">
        <f t="shared" ref="I138" si="5">G138-ABS(H138)</f>
        <v>13159293</v>
      </c>
    </row>
    <row r="139" spans="2:9">
      <c r="B139" s="17" t="s">
        <v>140</v>
      </c>
      <c r="C139" s="14"/>
      <c r="D139" s="15"/>
      <c r="E139" s="16">
        <f xml:space="preserve"> +E137 +E138</f>
        <v>15901606</v>
      </c>
      <c r="F139" s="16">
        <f xml:space="preserve"> +F137 +F138</f>
        <v>-2734297</v>
      </c>
      <c r="G139" s="16">
        <f t="shared" si="4"/>
        <v>13167309</v>
      </c>
      <c r="H139" s="16">
        <f xml:space="preserve"> +H137 +H138</f>
        <v>0</v>
      </c>
      <c r="I139" s="16">
        <f>I137+I138</f>
        <v>13167309</v>
      </c>
    </row>
  </sheetData>
  <mergeCells count="16">
    <mergeCell ref="B97:B136"/>
    <mergeCell ref="C97:C116"/>
    <mergeCell ref="C117:C135"/>
    <mergeCell ref="B7:B71"/>
    <mergeCell ref="C7:C23"/>
    <mergeCell ref="C24:C70"/>
    <mergeCell ref="B72:B96"/>
    <mergeCell ref="C72:C84"/>
    <mergeCell ref="C85:C95"/>
    <mergeCell ref="B2:I2"/>
    <mergeCell ref="B3:I3"/>
    <mergeCell ref="B5:D6"/>
    <mergeCell ref="E5:F5"/>
    <mergeCell ref="G5:G6"/>
    <mergeCell ref="H5:H6"/>
    <mergeCell ref="I5:I6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56762-B91F-4844-A066-5E3B8253C262}">
  <sheetPr>
    <pageSetUpPr fitToPage="1"/>
  </sheetPr>
  <dimension ref="B1:I139"/>
  <sheetViews>
    <sheetView showGridLines="0" workbookViewId="0"/>
  </sheetViews>
  <sheetFormatPr defaultRowHeight="18.75"/>
  <cols>
    <col min="1" max="3" width="2.875" customWidth="1"/>
    <col min="4" max="4" width="44.375" customWidth="1"/>
    <col min="5" max="9" width="20.75" customWidth="1"/>
  </cols>
  <sheetData>
    <row r="1" spans="2:9" ht="21">
      <c r="B1" s="1"/>
      <c r="C1" s="1"/>
      <c r="D1" s="1"/>
      <c r="E1" s="1"/>
      <c r="F1" s="1"/>
      <c r="H1" s="2"/>
      <c r="I1" s="3" t="s">
        <v>0</v>
      </c>
    </row>
    <row r="2" spans="2:9" ht="21">
      <c r="B2" s="50" t="s">
        <v>144</v>
      </c>
      <c r="C2" s="50"/>
      <c r="D2" s="50"/>
      <c r="E2" s="50"/>
      <c r="F2" s="50"/>
      <c r="G2" s="50"/>
      <c r="H2" s="50"/>
      <c r="I2" s="50"/>
    </row>
    <row r="3" spans="2:9" ht="21">
      <c r="B3" s="51" t="s">
        <v>1</v>
      </c>
      <c r="C3" s="51"/>
      <c r="D3" s="51"/>
      <c r="E3" s="51"/>
      <c r="F3" s="51"/>
      <c r="G3" s="51"/>
      <c r="H3" s="51"/>
      <c r="I3" s="51"/>
    </row>
    <row r="4" spans="2:9">
      <c r="B4" s="5"/>
      <c r="C4" s="5"/>
      <c r="D4" s="5"/>
      <c r="E4" s="5"/>
      <c r="F4" s="5"/>
      <c r="G4" s="6"/>
      <c r="H4" s="6"/>
      <c r="I4" s="5" t="s">
        <v>2</v>
      </c>
    </row>
    <row r="5" spans="2:9">
      <c r="B5" s="56" t="s">
        <v>3</v>
      </c>
      <c r="C5" s="57"/>
      <c r="D5" s="58"/>
      <c r="E5" s="52" t="s">
        <v>4</v>
      </c>
      <c r="F5" s="64"/>
      <c r="G5" s="62" t="s">
        <v>5</v>
      </c>
      <c r="H5" s="62" t="s">
        <v>6</v>
      </c>
      <c r="I5" s="62" t="s">
        <v>7</v>
      </c>
    </row>
    <row r="6" spans="2:9" ht="42.75">
      <c r="B6" s="59"/>
      <c r="C6" s="60"/>
      <c r="D6" s="61"/>
      <c r="E6" s="7" t="s">
        <v>145</v>
      </c>
      <c r="F6" s="24" t="s">
        <v>146</v>
      </c>
      <c r="G6" s="63"/>
      <c r="H6" s="63"/>
      <c r="I6" s="63"/>
    </row>
    <row r="7" spans="2:9">
      <c r="B7" s="47" t="s">
        <v>8</v>
      </c>
      <c r="C7" s="47" t="s">
        <v>9</v>
      </c>
      <c r="D7" s="8" t="s">
        <v>10</v>
      </c>
      <c r="E7" s="9">
        <f>+E8</f>
        <v>966296</v>
      </c>
      <c r="F7" s="9">
        <f>+F8</f>
        <v>1794550</v>
      </c>
      <c r="G7" s="9">
        <f>+E7+F7</f>
        <v>2760846</v>
      </c>
      <c r="H7" s="9">
        <f>+H8</f>
        <v>0</v>
      </c>
      <c r="I7" s="9">
        <f>G7-ABS(H7)</f>
        <v>2760846</v>
      </c>
    </row>
    <row r="8" spans="2:9">
      <c r="B8" s="48"/>
      <c r="C8" s="48"/>
      <c r="D8" s="10" t="s">
        <v>11</v>
      </c>
      <c r="E8" s="11">
        <v>966296</v>
      </c>
      <c r="F8" s="11">
        <v>1794550</v>
      </c>
      <c r="G8" s="11">
        <f t="shared" ref="G8:G71" si="0">+E8+F8</f>
        <v>2760846</v>
      </c>
      <c r="H8" s="11"/>
      <c r="I8" s="11">
        <f t="shared" ref="I8:I70" si="1">G8-ABS(H8)</f>
        <v>2760846</v>
      </c>
    </row>
    <row r="9" spans="2:9">
      <c r="B9" s="48"/>
      <c r="C9" s="48"/>
      <c r="D9" s="10" t="s">
        <v>12</v>
      </c>
      <c r="E9" s="11">
        <f>+E10+E14+E15</f>
        <v>15887426</v>
      </c>
      <c r="F9" s="11">
        <f>+F10+F14+F15</f>
        <v>17838812</v>
      </c>
      <c r="G9" s="11">
        <f t="shared" si="0"/>
        <v>33726238</v>
      </c>
      <c r="H9" s="11">
        <f>+H10+H14+H15</f>
        <v>0</v>
      </c>
      <c r="I9" s="11">
        <f t="shared" si="1"/>
        <v>33726238</v>
      </c>
    </row>
    <row r="10" spans="2:9">
      <c r="B10" s="48"/>
      <c r="C10" s="48"/>
      <c r="D10" s="10" t="s">
        <v>13</v>
      </c>
      <c r="E10" s="11">
        <f>+E11+E12+E13</f>
        <v>15852426</v>
      </c>
      <c r="F10" s="11">
        <f>+F11+F12+F13</f>
        <v>17826012</v>
      </c>
      <c r="G10" s="11">
        <f t="shared" si="0"/>
        <v>33678438</v>
      </c>
      <c r="H10" s="11">
        <f>+H11+H12+H13</f>
        <v>0</v>
      </c>
      <c r="I10" s="11">
        <f t="shared" si="1"/>
        <v>33678438</v>
      </c>
    </row>
    <row r="11" spans="2:9">
      <c r="B11" s="48"/>
      <c r="C11" s="48"/>
      <c r="D11" s="10" t="s">
        <v>14</v>
      </c>
      <c r="E11" s="11">
        <v>15852426</v>
      </c>
      <c r="F11" s="11"/>
      <c r="G11" s="11">
        <f t="shared" si="0"/>
        <v>15852426</v>
      </c>
      <c r="H11" s="11"/>
      <c r="I11" s="11">
        <f t="shared" si="1"/>
        <v>15852426</v>
      </c>
    </row>
    <row r="12" spans="2:9">
      <c r="B12" s="48"/>
      <c r="C12" s="48"/>
      <c r="D12" s="10" t="s">
        <v>15</v>
      </c>
      <c r="E12" s="11"/>
      <c r="F12" s="11">
        <v>17826012</v>
      </c>
      <c r="G12" s="11">
        <f t="shared" si="0"/>
        <v>17826012</v>
      </c>
      <c r="H12" s="11"/>
      <c r="I12" s="11">
        <f t="shared" si="1"/>
        <v>17826012</v>
      </c>
    </row>
    <row r="13" spans="2:9">
      <c r="B13" s="48"/>
      <c r="C13" s="48"/>
      <c r="D13" s="10" t="s">
        <v>16</v>
      </c>
      <c r="E13" s="11"/>
      <c r="F13" s="11"/>
      <c r="G13" s="11">
        <f t="shared" si="0"/>
        <v>0</v>
      </c>
      <c r="H13" s="11"/>
      <c r="I13" s="11">
        <f t="shared" si="1"/>
        <v>0</v>
      </c>
    </row>
    <row r="14" spans="2:9">
      <c r="B14" s="48"/>
      <c r="C14" s="48"/>
      <c r="D14" s="10" t="s">
        <v>17</v>
      </c>
      <c r="E14" s="11">
        <v>35000</v>
      </c>
      <c r="F14" s="11">
        <v>12800</v>
      </c>
      <c r="G14" s="11">
        <f t="shared" si="0"/>
        <v>47800</v>
      </c>
      <c r="H14" s="11"/>
      <c r="I14" s="11">
        <f t="shared" si="1"/>
        <v>47800</v>
      </c>
    </row>
    <row r="15" spans="2:9">
      <c r="B15" s="48"/>
      <c r="C15" s="48"/>
      <c r="D15" s="10" t="s">
        <v>18</v>
      </c>
      <c r="E15" s="11">
        <f>+E16+E17</f>
        <v>0</v>
      </c>
      <c r="F15" s="11">
        <f>+F16+F17</f>
        <v>0</v>
      </c>
      <c r="G15" s="11">
        <f t="shared" si="0"/>
        <v>0</v>
      </c>
      <c r="H15" s="11">
        <f>+H16+H17</f>
        <v>0</v>
      </c>
      <c r="I15" s="11">
        <f t="shared" si="1"/>
        <v>0</v>
      </c>
    </row>
    <row r="16" spans="2:9">
      <c r="B16" s="48"/>
      <c r="C16" s="48"/>
      <c r="D16" s="10" t="s">
        <v>19</v>
      </c>
      <c r="E16" s="11"/>
      <c r="F16" s="11"/>
      <c r="G16" s="11">
        <f t="shared" si="0"/>
        <v>0</v>
      </c>
      <c r="H16" s="11"/>
      <c r="I16" s="11">
        <f t="shared" si="1"/>
        <v>0</v>
      </c>
    </row>
    <row r="17" spans="2:9">
      <c r="B17" s="48"/>
      <c r="C17" s="48"/>
      <c r="D17" s="10" t="s">
        <v>20</v>
      </c>
      <c r="E17" s="11"/>
      <c r="F17" s="11"/>
      <c r="G17" s="11">
        <f t="shared" si="0"/>
        <v>0</v>
      </c>
      <c r="H17" s="11"/>
      <c r="I17" s="11">
        <f t="shared" si="1"/>
        <v>0</v>
      </c>
    </row>
    <row r="18" spans="2:9">
      <c r="B18" s="48"/>
      <c r="C18" s="48"/>
      <c r="D18" s="10" t="s">
        <v>21</v>
      </c>
      <c r="E18" s="11">
        <v>68500</v>
      </c>
      <c r="F18" s="11">
        <v>69050</v>
      </c>
      <c r="G18" s="11">
        <f t="shared" si="0"/>
        <v>137550</v>
      </c>
      <c r="H18" s="11"/>
      <c r="I18" s="11">
        <f t="shared" si="1"/>
        <v>137550</v>
      </c>
    </row>
    <row r="19" spans="2:9">
      <c r="B19" s="48"/>
      <c r="C19" s="48"/>
      <c r="D19" s="10" t="s">
        <v>22</v>
      </c>
      <c r="E19" s="11"/>
      <c r="F19" s="11">
        <v>71</v>
      </c>
      <c r="G19" s="11">
        <f t="shared" si="0"/>
        <v>71</v>
      </c>
      <c r="H19" s="11"/>
      <c r="I19" s="11">
        <f t="shared" si="1"/>
        <v>71</v>
      </c>
    </row>
    <row r="20" spans="2:9">
      <c r="B20" s="48"/>
      <c r="C20" s="48"/>
      <c r="D20" s="10" t="s">
        <v>23</v>
      </c>
      <c r="E20" s="11">
        <f>+E21+E22</f>
        <v>0</v>
      </c>
      <c r="F20" s="11">
        <f>+F21+F22</f>
        <v>12000</v>
      </c>
      <c r="G20" s="11">
        <f t="shared" si="0"/>
        <v>12000</v>
      </c>
      <c r="H20" s="11">
        <f>+H21+H22</f>
        <v>0</v>
      </c>
      <c r="I20" s="11">
        <f t="shared" si="1"/>
        <v>12000</v>
      </c>
    </row>
    <row r="21" spans="2:9">
      <c r="B21" s="48"/>
      <c r="C21" s="48"/>
      <c r="D21" s="10" t="s">
        <v>24</v>
      </c>
      <c r="E21" s="11"/>
      <c r="F21" s="11"/>
      <c r="G21" s="11">
        <f t="shared" si="0"/>
        <v>0</v>
      </c>
      <c r="H21" s="11"/>
      <c r="I21" s="11">
        <f t="shared" si="1"/>
        <v>0</v>
      </c>
    </row>
    <row r="22" spans="2:9">
      <c r="B22" s="48"/>
      <c r="C22" s="48"/>
      <c r="D22" s="10" t="s">
        <v>25</v>
      </c>
      <c r="E22" s="11"/>
      <c r="F22" s="11">
        <v>12000</v>
      </c>
      <c r="G22" s="11">
        <f t="shared" si="0"/>
        <v>12000</v>
      </c>
      <c r="H22" s="11"/>
      <c r="I22" s="11">
        <f t="shared" si="1"/>
        <v>12000</v>
      </c>
    </row>
    <row r="23" spans="2:9">
      <c r="B23" s="48"/>
      <c r="C23" s="49"/>
      <c r="D23" s="12" t="s">
        <v>26</v>
      </c>
      <c r="E23" s="13">
        <f>+E7+E9+E18+E19+E20</f>
        <v>16922222</v>
      </c>
      <c r="F23" s="13">
        <f>+F7+F9+F18+F19+F20</f>
        <v>19714483</v>
      </c>
      <c r="G23" s="13">
        <f t="shared" si="0"/>
        <v>36636705</v>
      </c>
      <c r="H23" s="13">
        <f>+H7+H9+H18+H19+H20</f>
        <v>0</v>
      </c>
      <c r="I23" s="13">
        <f t="shared" si="1"/>
        <v>36636705</v>
      </c>
    </row>
    <row r="24" spans="2:9">
      <c r="B24" s="48"/>
      <c r="C24" s="47" t="s">
        <v>27</v>
      </c>
      <c r="D24" s="10" t="s">
        <v>28</v>
      </c>
      <c r="E24" s="11">
        <f>+E25+E26+E27+E28+E29+E30</f>
        <v>13671588</v>
      </c>
      <c r="F24" s="11">
        <f>+F25+F26+F27+F28+F29+F30</f>
        <v>13611589</v>
      </c>
      <c r="G24" s="11">
        <f t="shared" si="0"/>
        <v>27283177</v>
      </c>
      <c r="H24" s="11">
        <f>+H25+H26+H27+H28+H29+H30</f>
        <v>0</v>
      </c>
      <c r="I24" s="11">
        <f t="shared" si="1"/>
        <v>27283177</v>
      </c>
    </row>
    <row r="25" spans="2:9">
      <c r="B25" s="48"/>
      <c r="C25" s="48"/>
      <c r="D25" s="10" t="s">
        <v>29</v>
      </c>
      <c r="E25" s="11"/>
      <c r="F25" s="11"/>
      <c r="G25" s="11">
        <f t="shared" si="0"/>
        <v>0</v>
      </c>
      <c r="H25" s="11"/>
      <c r="I25" s="11">
        <f t="shared" si="1"/>
        <v>0</v>
      </c>
    </row>
    <row r="26" spans="2:9">
      <c r="B26" s="48"/>
      <c r="C26" s="48"/>
      <c r="D26" s="10" t="s">
        <v>30</v>
      </c>
      <c r="E26" s="11">
        <v>7628856</v>
      </c>
      <c r="F26" s="11">
        <v>7628856</v>
      </c>
      <c r="G26" s="11">
        <f t="shared" si="0"/>
        <v>15257712</v>
      </c>
      <c r="H26" s="11"/>
      <c r="I26" s="11">
        <f t="shared" si="1"/>
        <v>15257712</v>
      </c>
    </row>
    <row r="27" spans="2:9">
      <c r="B27" s="48"/>
      <c r="C27" s="48"/>
      <c r="D27" s="10" t="s">
        <v>31</v>
      </c>
      <c r="E27" s="11">
        <v>1685850</v>
      </c>
      <c r="F27" s="11">
        <v>1685850</v>
      </c>
      <c r="G27" s="11">
        <f t="shared" si="0"/>
        <v>3371700</v>
      </c>
      <c r="H27" s="11"/>
      <c r="I27" s="11">
        <f t="shared" si="1"/>
        <v>3371700</v>
      </c>
    </row>
    <row r="28" spans="2:9">
      <c r="B28" s="48"/>
      <c r="C28" s="48"/>
      <c r="D28" s="10" t="s">
        <v>32</v>
      </c>
      <c r="E28" s="11">
        <v>2379306</v>
      </c>
      <c r="F28" s="11">
        <v>2319306</v>
      </c>
      <c r="G28" s="11">
        <f t="shared" si="0"/>
        <v>4698612</v>
      </c>
      <c r="H28" s="11"/>
      <c r="I28" s="11">
        <f t="shared" si="1"/>
        <v>4698612</v>
      </c>
    </row>
    <row r="29" spans="2:9">
      <c r="B29" s="48"/>
      <c r="C29" s="48"/>
      <c r="D29" s="10" t="s">
        <v>33</v>
      </c>
      <c r="E29" s="11">
        <v>289250</v>
      </c>
      <c r="F29" s="11">
        <v>289250</v>
      </c>
      <c r="G29" s="11">
        <f t="shared" si="0"/>
        <v>578500</v>
      </c>
      <c r="H29" s="11"/>
      <c r="I29" s="11">
        <f t="shared" si="1"/>
        <v>578500</v>
      </c>
    </row>
    <row r="30" spans="2:9">
      <c r="B30" s="48"/>
      <c r="C30" s="48"/>
      <c r="D30" s="10" t="s">
        <v>34</v>
      </c>
      <c r="E30" s="11">
        <v>1688326</v>
      </c>
      <c r="F30" s="11">
        <v>1688327</v>
      </c>
      <c r="G30" s="11">
        <f t="shared" si="0"/>
        <v>3376653</v>
      </c>
      <c r="H30" s="11"/>
      <c r="I30" s="11">
        <f t="shared" si="1"/>
        <v>3376653</v>
      </c>
    </row>
    <row r="31" spans="2:9">
      <c r="B31" s="48"/>
      <c r="C31" s="48"/>
      <c r="D31" s="10" t="s">
        <v>35</v>
      </c>
      <c r="E31" s="11">
        <f>+E32+E33+E34+E35+E36+E37+E38+E39+E40+E41+E42</f>
        <v>499720</v>
      </c>
      <c r="F31" s="11">
        <f>+F32+F33+F34+F35+F36+F37+F38+F39+F40+F41+F42</f>
        <v>500867</v>
      </c>
      <c r="G31" s="11">
        <f t="shared" si="0"/>
        <v>1000587</v>
      </c>
      <c r="H31" s="11">
        <f>+H32+H33+H34+H35+H36+H37+H38+H39+H40+H41+H42</f>
        <v>0</v>
      </c>
      <c r="I31" s="11">
        <f t="shared" si="1"/>
        <v>1000587</v>
      </c>
    </row>
    <row r="32" spans="2:9">
      <c r="B32" s="48"/>
      <c r="C32" s="48"/>
      <c r="D32" s="10" t="s">
        <v>36</v>
      </c>
      <c r="E32" s="11">
        <v>10000</v>
      </c>
      <c r="F32" s="11">
        <v>10010</v>
      </c>
      <c r="G32" s="11">
        <f t="shared" si="0"/>
        <v>20010</v>
      </c>
      <c r="H32" s="11"/>
      <c r="I32" s="11">
        <f t="shared" si="1"/>
        <v>20010</v>
      </c>
    </row>
    <row r="33" spans="2:9">
      <c r="B33" s="48"/>
      <c r="C33" s="48"/>
      <c r="D33" s="10" t="s">
        <v>37</v>
      </c>
      <c r="E33" s="11"/>
      <c r="F33" s="11"/>
      <c r="G33" s="11">
        <f t="shared" si="0"/>
        <v>0</v>
      </c>
      <c r="H33" s="11"/>
      <c r="I33" s="11">
        <f t="shared" si="1"/>
        <v>0</v>
      </c>
    </row>
    <row r="34" spans="2:9">
      <c r="B34" s="48"/>
      <c r="C34" s="48"/>
      <c r="D34" s="10" t="s">
        <v>38</v>
      </c>
      <c r="E34" s="11">
        <v>119000</v>
      </c>
      <c r="F34" s="11">
        <v>119873</v>
      </c>
      <c r="G34" s="11">
        <f t="shared" si="0"/>
        <v>238873</v>
      </c>
      <c r="H34" s="11"/>
      <c r="I34" s="11">
        <f t="shared" si="1"/>
        <v>238873</v>
      </c>
    </row>
    <row r="35" spans="2:9">
      <c r="B35" s="48"/>
      <c r="C35" s="48"/>
      <c r="D35" s="10" t="s">
        <v>39</v>
      </c>
      <c r="E35" s="11">
        <v>133397</v>
      </c>
      <c r="F35" s="11">
        <v>133397</v>
      </c>
      <c r="G35" s="11">
        <f t="shared" si="0"/>
        <v>266794</v>
      </c>
      <c r="H35" s="11"/>
      <c r="I35" s="11">
        <f t="shared" si="1"/>
        <v>266794</v>
      </c>
    </row>
    <row r="36" spans="2:9">
      <c r="B36" s="48"/>
      <c r="C36" s="48"/>
      <c r="D36" s="10" t="s">
        <v>40</v>
      </c>
      <c r="E36" s="11"/>
      <c r="F36" s="11"/>
      <c r="G36" s="11">
        <f t="shared" si="0"/>
        <v>0</v>
      </c>
      <c r="H36" s="11"/>
      <c r="I36" s="11">
        <f t="shared" si="1"/>
        <v>0</v>
      </c>
    </row>
    <row r="37" spans="2:9">
      <c r="B37" s="48"/>
      <c r="C37" s="48"/>
      <c r="D37" s="10" t="s">
        <v>41</v>
      </c>
      <c r="E37" s="11">
        <v>54127</v>
      </c>
      <c r="F37" s="11">
        <v>53346</v>
      </c>
      <c r="G37" s="11">
        <f t="shared" si="0"/>
        <v>107473</v>
      </c>
      <c r="H37" s="11"/>
      <c r="I37" s="11">
        <f t="shared" si="1"/>
        <v>107473</v>
      </c>
    </row>
    <row r="38" spans="2:9">
      <c r="B38" s="48"/>
      <c r="C38" s="48"/>
      <c r="D38" s="10" t="s">
        <v>42</v>
      </c>
      <c r="E38" s="11">
        <v>9000</v>
      </c>
      <c r="F38" s="11">
        <v>9560</v>
      </c>
      <c r="G38" s="11">
        <f t="shared" si="0"/>
        <v>18560</v>
      </c>
      <c r="H38" s="11"/>
      <c r="I38" s="11">
        <f t="shared" si="1"/>
        <v>18560</v>
      </c>
    </row>
    <row r="39" spans="2:9">
      <c r="B39" s="48"/>
      <c r="C39" s="48"/>
      <c r="D39" s="10" t="s">
        <v>43</v>
      </c>
      <c r="E39" s="11"/>
      <c r="F39" s="11"/>
      <c r="G39" s="11">
        <f t="shared" si="0"/>
        <v>0</v>
      </c>
      <c r="H39" s="11"/>
      <c r="I39" s="11">
        <f t="shared" si="1"/>
        <v>0</v>
      </c>
    </row>
    <row r="40" spans="2:9">
      <c r="B40" s="48"/>
      <c r="C40" s="48"/>
      <c r="D40" s="10" t="s">
        <v>44</v>
      </c>
      <c r="E40" s="11">
        <v>78000</v>
      </c>
      <c r="F40" s="11">
        <v>78044</v>
      </c>
      <c r="G40" s="11">
        <f t="shared" si="0"/>
        <v>156044</v>
      </c>
      <c r="H40" s="11"/>
      <c r="I40" s="11">
        <f t="shared" si="1"/>
        <v>156044</v>
      </c>
    </row>
    <row r="41" spans="2:9">
      <c r="B41" s="48"/>
      <c r="C41" s="48"/>
      <c r="D41" s="10" t="s">
        <v>45</v>
      </c>
      <c r="E41" s="11">
        <v>52000</v>
      </c>
      <c r="F41" s="11">
        <v>52709</v>
      </c>
      <c r="G41" s="11">
        <f t="shared" si="0"/>
        <v>104709</v>
      </c>
      <c r="H41" s="11"/>
      <c r="I41" s="11">
        <f t="shared" si="1"/>
        <v>104709</v>
      </c>
    </row>
    <row r="42" spans="2:9">
      <c r="B42" s="48"/>
      <c r="C42" s="48"/>
      <c r="D42" s="10" t="s">
        <v>46</v>
      </c>
      <c r="E42" s="11">
        <v>44196</v>
      </c>
      <c r="F42" s="11">
        <v>43928</v>
      </c>
      <c r="G42" s="11">
        <f t="shared" si="0"/>
        <v>88124</v>
      </c>
      <c r="H42" s="11"/>
      <c r="I42" s="11">
        <f t="shared" si="1"/>
        <v>88124</v>
      </c>
    </row>
    <row r="43" spans="2:9">
      <c r="B43" s="48"/>
      <c r="C43" s="48"/>
      <c r="D43" s="10" t="s">
        <v>47</v>
      </c>
      <c r="E43" s="11">
        <f>+E44+E45+E46+E47+E48+E49+E50+E51+E52+E53+E54+E55+E56+E57+E58+E59+E60+E61+E62+E63+E64</f>
        <v>606197</v>
      </c>
      <c r="F43" s="11">
        <f>+F44+F45+F46+F47+F48+F49+F50+F51+F52+F53+F54+F55+F56+F57+F58+F59+F60+F61+F62+F63+F64</f>
        <v>661553</v>
      </c>
      <c r="G43" s="11">
        <f t="shared" si="0"/>
        <v>1267750</v>
      </c>
      <c r="H43" s="11">
        <f>+H44+H45+H46+H47+H48+H49+H50+H51+H52+H53+H54+H55+H56+H57+H58+H59+H60+H61+H62+H63+H64</f>
        <v>0</v>
      </c>
      <c r="I43" s="11">
        <f t="shared" si="1"/>
        <v>1267750</v>
      </c>
    </row>
    <row r="44" spans="2:9">
      <c r="B44" s="48"/>
      <c r="C44" s="48"/>
      <c r="D44" s="10" t="s">
        <v>48</v>
      </c>
      <c r="E44" s="11">
        <v>28000</v>
      </c>
      <c r="F44" s="11">
        <v>28920</v>
      </c>
      <c r="G44" s="11">
        <f t="shared" si="0"/>
        <v>56920</v>
      </c>
      <c r="H44" s="11"/>
      <c r="I44" s="11">
        <f t="shared" si="1"/>
        <v>56920</v>
      </c>
    </row>
    <row r="45" spans="2:9">
      <c r="B45" s="48"/>
      <c r="C45" s="48"/>
      <c r="D45" s="10" t="s">
        <v>49</v>
      </c>
      <c r="E45" s="11"/>
      <c r="F45" s="11"/>
      <c r="G45" s="11">
        <f t="shared" si="0"/>
        <v>0</v>
      </c>
      <c r="H45" s="11"/>
      <c r="I45" s="11">
        <f t="shared" si="1"/>
        <v>0</v>
      </c>
    </row>
    <row r="46" spans="2:9">
      <c r="B46" s="48"/>
      <c r="C46" s="48"/>
      <c r="D46" s="10" t="s">
        <v>50</v>
      </c>
      <c r="E46" s="11">
        <v>22000</v>
      </c>
      <c r="F46" s="11">
        <v>23732</v>
      </c>
      <c r="G46" s="11">
        <f t="shared" si="0"/>
        <v>45732</v>
      </c>
      <c r="H46" s="11"/>
      <c r="I46" s="11">
        <f t="shared" si="1"/>
        <v>45732</v>
      </c>
    </row>
    <row r="47" spans="2:9">
      <c r="B47" s="48"/>
      <c r="C47" s="48"/>
      <c r="D47" s="10" t="s">
        <v>51</v>
      </c>
      <c r="E47" s="11">
        <v>55000</v>
      </c>
      <c r="F47" s="11">
        <v>56760</v>
      </c>
      <c r="G47" s="11">
        <f t="shared" si="0"/>
        <v>111760</v>
      </c>
      <c r="H47" s="11"/>
      <c r="I47" s="11">
        <f t="shared" si="1"/>
        <v>111760</v>
      </c>
    </row>
    <row r="48" spans="2:9">
      <c r="B48" s="48"/>
      <c r="C48" s="48"/>
      <c r="D48" s="10" t="s">
        <v>52</v>
      </c>
      <c r="E48" s="11">
        <v>17000</v>
      </c>
      <c r="F48" s="11">
        <v>17782</v>
      </c>
      <c r="G48" s="11">
        <f t="shared" si="0"/>
        <v>34782</v>
      </c>
      <c r="H48" s="11"/>
      <c r="I48" s="11">
        <f t="shared" si="1"/>
        <v>34782</v>
      </c>
    </row>
    <row r="49" spans="2:9">
      <c r="B49" s="48"/>
      <c r="C49" s="48"/>
      <c r="D49" s="10" t="s">
        <v>53</v>
      </c>
      <c r="E49" s="11"/>
      <c r="F49" s="11">
        <v>1717</v>
      </c>
      <c r="G49" s="11">
        <f t="shared" si="0"/>
        <v>1717</v>
      </c>
      <c r="H49" s="11"/>
      <c r="I49" s="11">
        <f t="shared" si="1"/>
        <v>1717</v>
      </c>
    </row>
    <row r="50" spans="2:9">
      <c r="B50" s="48"/>
      <c r="C50" s="48"/>
      <c r="D50" s="10" t="s">
        <v>39</v>
      </c>
      <c r="E50" s="11">
        <v>44465</v>
      </c>
      <c r="F50" s="11">
        <v>44466</v>
      </c>
      <c r="G50" s="11">
        <f t="shared" si="0"/>
        <v>88931</v>
      </c>
      <c r="H50" s="11"/>
      <c r="I50" s="11">
        <f t="shared" si="1"/>
        <v>88931</v>
      </c>
    </row>
    <row r="51" spans="2:9">
      <c r="B51" s="48"/>
      <c r="C51" s="48"/>
      <c r="D51" s="10" t="s">
        <v>40</v>
      </c>
      <c r="E51" s="11"/>
      <c r="F51" s="11"/>
      <c r="G51" s="11">
        <f t="shared" si="0"/>
        <v>0</v>
      </c>
      <c r="H51" s="11"/>
      <c r="I51" s="11">
        <f t="shared" si="1"/>
        <v>0</v>
      </c>
    </row>
    <row r="52" spans="2:9">
      <c r="B52" s="48"/>
      <c r="C52" s="48"/>
      <c r="D52" s="10" t="s">
        <v>54</v>
      </c>
      <c r="E52" s="11"/>
      <c r="F52" s="11"/>
      <c r="G52" s="11">
        <f t="shared" si="0"/>
        <v>0</v>
      </c>
      <c r="H52" s="11"/>
      <c r="I52" s="11">
        <f t="shared" si="1"/>
        <v>0</v>
      </c>
    </row>
    <row r="53" spans="2:9">
      <c r="B53" s="48"/>
      <c r="C53" s="48"/>
      <c r="D53" s="10" t="s">
        <v>55</v>
      </c>
      <c r="E53" s="11">
        <v>114000</v>
      </c>
      <c r="F53" s="11">
        <v>115528</v>
      </c>
      <c r="G53" s="11">
        <f t="shared" si="0"/>
        <v>229528</v>
      </c>
      <c r="H53" s="11"/>
      <c r="I53" s="11">
        <f t="shared" si="1"/>
        <v>229528</v>
      </c>
    </row>
    <row r="54" spans="2:9">
      <c r="B54" s="48"/>
      <c r="C54" s="48"/>
      <c r="D54" s="10" t="s">
        <v>56</v>
      </c>
      <c r="E54" s="11"/>
      <c r="F54" s="11"/>
      <c r="G54" s="11">
        <f t="shared" si="0"/>
        <v>0</v>
      </c>
      <c r="H54" s="11"/>
      <c r="I54" s="11">
        <f t="shared" si="1"/>
        <v>0</v>
      </c>
    </row>
    <row r="55" spans="2:9">
      <c r="B55" s="48"/>
      <c r="C55" s="48"/>
      <c r="D55" s="10" t="s">
        <v>57</v>
      </c>
      <c r="E55" s="11"/>
      <c r="F55" s="11"/>
      <c r="G55" s="11">
        <f t="shared" si="0"/>
        <v>0</v>
      </c>
      <c r="H55" s="11"/>
      <c r="I55" s="11">
        <f t="shared" si="1"/>
        <v>0</v>
      </c>
    </row>
    <row r="56" spans="2:9">
      <c r="B56" s="48"/>
      <c r="C56" s="48"/>
      <c r="D56" s="10" t="s">
        <v>58</v>
      </c>
      <c r="E56" s="11">
        <v>72000</v>
      </c>
      <c r="F56" s="11">
        <v>73380</v>
      </c>
      <c r="G56" s="11">
        <f t="shared" si="0"/>
        <v>145380</v>
      </c>
      <c r="H56" s="11"/>
      <c r="I56" s="11">
        <f t="shared" si="1"/>
        <v>145380</v>
      </c>
    </row>
    <row r="57" spans="2:9">
      <c r="B57" s="48"/>
      <c r="C57" s="48"/>
      <c r="D57" s="10" t="s">
        <v>59</v>
      </c>
      <c r="E57" s="11">
        <v>4000</v>
      </c>
      <c r="F57" s="11">
        <v>4082</v>
      </c>
      <c r="G57" s="11">
        <f t="shared" si="0"/>
        <v>8082</v>
      </c>
      <c r="H57" s="11"/>
      <c r="I57" s="11">
        <f t="shared" si="1"/>
        <v>8082</v>
      </c>
    </row>
    <row r="58" spans="2:9">
      <c r="B58" s="48"/>
      <c r="C58" s="48"/>
      <c r="D58" s="10" t="s">
        <v>42</v>
      </c>
      <c r="E58" s="11">
        <v>65000</v>
      </c>
      <c r="F58" s="11">
        <v>65073</v>
      </c>
      <c r="G58" s="11">
        <f t="shared" si="0"/>
        <v>130073</v>
      </c>
      <c r="H58" s="11"/>
      <c r="I58" s="11">
        <f t="shared" si="1"/>
        <v>130073</v>
      </c>
    </row>
    <row r="59" spans="2:9">
      <c r="B59" s="48"/>
      <c r="C59" s="48"/>
      <c r="D59" s="10" t="s">
        <v>43</v>
      </c>
      <c r="E59" s="11">
        <v>107000</v>
      </c>
      <c r="F59" s="11">
        <v>108952</v>
      </c>
      <c r="G59" s="11">
        <f t="shared" si="0"/>
        <v>215952</v>
      </c>
      <c r="H59" s="11"/>
      <c r="I59" s="11">
        <f t="shared" si="1"/>
        <v>215952</v>
      </c>
    </row>
    <row r="60" spans="2:9">
      <c r="B60" s="48"/>
      <c r="C60" s="48"/>
      <c r="D60" s="10" t="s">
        <v>60</v>
      </c>
      <c r="E60" s="11"/>
      <c r="F60" s="11"/>
      <c r="G60" s="11">
        <f t="shared" si="0"/>
        <v>0</v>
      </c>
      <c r="H60" s="11"/>
      <c r="I60" s="11">
        <f t="shared" si="1"/>
        <v>0</v>
      </c>
    </row>
    <row r="61" spans="2:9">
      <c r="B61" s="48"/>
      <c r="C61" s="48"/>
      <c r="D61" s="10" t="s">
        <v>61</v>
      </c>
      <c r="E61" s="11">
        <v>21000</v>
      </c>
      <c r="F61" s="11">
        <v>62555</v>
      </c>
      <c r="G61" s="11">
        <f t="shared" si="0"/>
        <v>83555</v>
      </c>
      <c r="H61" s="11"/>
      <c r="I61" s="11">
        <f t="shared" si="1"/>
        <v>83555</v>
      </c>
    </row>
    <row r="62" spans="2:9">
      <c r="B62" s="48"/>
      <c r="C62" s="48"/>
      <c r="D62" s="10" t="s">
        <v>62</v>
      </c>
      <c r="E62" s="11">
        <v>7000</v>
      </c>
      <c r="F62" s="11">
        <v>7606</v>
      </c>
      <c r="G62" s="11">
        <f t="shared" si="0"/>
        <v>14606</v>
      </c>
      <c r="H62" s="11"/>
      <c r="I62" s="11">
        <f t="shared" si="1"/>
        <v>14606</v>
      </c>
    </row>
    <row r="63" spans="2:9">
      <c r="B63" s="48"/>
      <c r="C63" s="48"/>
      <c r="D63" s="10" t="s">
        <v>63</v>
      </c>
      <c r="E63" s="11">
        <v>35000</v>
      </c>
      <c r="F63" s="11">
        <v>36000</v>
      </c>
      <c r="G63" s="11">
        <f t="shared" si="0"/>
        <v>71000</v>
      </c>
      <c r="H63" s="11"/>
      <c r="I63" s="11">
        <f t="shared" si="1"/>
        <v>71000</v>
      </c>
    </row>
    <row r="64" spans="2:9">
      <c r="B64" s="48"/>
      <c r="C64" s="48"/>
      <c r="D64" s="10" t="s">
        <v>46</v>
      </c>
      <c r="E64" s="11">
        <v>14732</v>
      </c>
      <c r="F64" s="11">
        <v>15000</v>
      </c>
      <c r="G64" s="11">
        <f t="shared" si="0"/>
        <v>29732</v>
      </c>
      <c r="H64" s="11"/>
      <c r="I64" s="11">
        <f t="shared" si="1"/>
        <v>29732</v>
      </c>
    </row>
    <row r="65" spans="2:9">
      <c r="B65" s="48"/>
      <c r="C65" s="48"/>
      <c r="D65" s="10" t="s">
        <v>64</v>
      </c>
      <c r="E65" s="11">
        <f>+E66</f>
        <v>975686</v>
      </c>
      <c r="F65" s="11">
        <f>+F66</f>
        <v>1797277</v>
      </c>
      <c r="G65" s="11">
        <f t="shared" si="0"/>
        <v>2772963</v>
      </c>
      <c r="H65" s="11">
        <f>+H66</f>
        <v>0</v>
      </c>
      <c r="I65" s="11">
        <f t="shared" si="1"/>
        <v>2772963</v>
      </c>
    </row>
    <row r="66" spans="2:9">
      <c r="B66" s="48"/>
      <c r="C66" s="48"/>
      <c r="D66" s="10" t="s">
        <v>65</v>
      </c>
      <c r="E66" s="11">
        <f>+E67+E68</f>
        <v>975686</v>
      </c>
      <c r="F66" s="11">
        <f>+F67+F68</f>
        <v>1797277</v>
      </c>
      <c r="G66" s="11">
        <f t="shared" si="0"/>
        <v>2772963</v>
      </c>
      <c r="H66" s="11">
        <f>+H67+H68</f>
        <v>0</v>
      </c>
      <c r="I66" s="11">
        <f t="shared" si="1"/>
        <v>2772963</v>
      </c>
    </row>
    <row r="67" spans="2:9">
      <c r="B67" s="48"/>
      <c r="C67" s="48"/>
      <c r="D67" s="10" t="s">
        <v>66</v>
      </c>
      <c r="E67" s="11">
        <v>975686</v>
      </c>
      <c r="F67" s="11">
        <v>1797277</v>
      </c>
      <c r="G67" s="11">
        <f t="shared" si="0"/>
        <v>2772963</v>
      </c>
      <c r="H67" s="11"/>
      <c r="I67" s="11">
        <f t="shared" si="1"/>
        <v>2772963</v>
      </c>
    </row>
    <row r="68" spans="2:9">
      <c r="B68" s="48"/>
      <c r="C68" s="48"/>
      <c r="D68" s="10" t="s">
        <v>67</v>
      </c>
      <c r="E68" s="11"/>
      <c r="F68" s="11"/>
      <c r="G68" s="11">
        <f t="shared" si="0"/>
        <v>0</v>
      </c>
      <c r="H68" s="11"/>
      <c r="I68" s="11">
        <f t="shared" si="1"/>
        <v>0</v>
      </c>
    </row>
    <row r="69" spans="2:9">
      <c r="B69" s="48"/>
      <c r="C69" s="48"/>
      <c r="D69" s="10" t="s">
        <v>68</v>
      </c>
      <c r="E69" s="11"/>
      <c r="F69" s="11"/>
      <c r="G69" s="11">
        <f t="shared" si="0"/>
        <v>0</v>
      </c>
      <c r="H69" s="11"/>
      <c r="I69" s="11">
        <f t="shared" si="1"/>
        <v>0</v>
      </c>
    </row>
    <row r="70" spans="2:9">
      <c r="B70" s="48"/>
      <c r="C70" s="49"/>
      <c r="D70" s="12" t="s">
        <v>69</v>
      </c>
      <c r="E70" s="13">
        <f>+E24+E31+E43+E65+E69</f>
        <v>15753191</v>
      </c>
      <c r="F70" s="13">
        <f>+F24+F31+F43+F65+F69</f>
        <v>16571286</v>
      </c>
      <c r="G70" s="13">
        <f t="shared" si="0"/>
        <v>32324477</v>
      </c>
      <c r="H70" s="13">
        <f>+H24+H31+H43+H65+H69</f>
        <v>0</v>
      </c>
      <c r="I70" s="13">
        <f t="shared" si="1"/>
        <v>32324477</v>
      </c>
    </row>
    <row r="71" spans="2:9">
      <c r="B71" s="49"/>
      <c r="C71" s="14" t="s">
        <v>70</v>
      </c>
      <c r="D71" s="15"/>
      <c r="E71" s="16">
        <f xml:space="preserve"> +E23 - E70</f>
        <v>1169031</v>
      </c>
      <c r="F71" s="16">
        <f xml:space="preserve"> +F23 - F70</f>
        <v>3143197</v>
      </c>
      <c r="G71" s="16">
        <f t="shared" si="0"/>
        <v>4312228</v>
      </c>
      <c r="H71" s="16">
        <f xml:space="preserve"> +H23 - H70</f>
        <v>0</v>
      </c>
      <c r="I71" s="16">
        <f>I23-I70</f>
        <v>4312228</v>
      </c>
    </row>
    <row r="72" spans="2:9">
      <c r="B72" s="47" t="s">
        <v>71</v>
      </c>
      <c r="C72" s="47" t="s">
        <v>9</v>
      </c>
      <c r="D72" s="10" t="s">
        <v>72</v>
      </c>
      <c r="E72" s="11">
        <f>+E73+E74</f>
        <v>0</v>
      </c>
      <c r="F72" s="11">
        <f>+F73+F74</f>
        <v>590000</v>
      </c>
      <c r="G72" s="11">
        <f t="shared" ref="G72:G135" si="2">+E72+F72</f>
        <v>590000</v>
      </c>
      <c r="H72" s="11">
        <f>+H73+H74</f>
        <v>0</v>
      </c>
      <c r="I72" s="11">
        <f t="shared" ref="I72:I135" si="3">G72-ABS(H72)</f>
        <v>590000</v>
      </c>
    </row>
    <row r="73" spans="2:9">
      <c r="B73" s="48"/>
      <c r="C73" s="48"/>
      <c r="D73" s="10" t="s">
        <v>73</v>
      </c>
      <c r="E73" s="11"/>
      <c r="F73" s="11">
        <v>590000</v>
      </c>
      <c r="G73" s="11">
        <f t="shared" si="2"/>
        <v>590000</v>
      </c>
      <c r="H73" s="11"/>
      <c r="I73" s="11">
        <f t="shared" si="3"/>
        <v>590000</v>
      </c>
    </row>
    <row r="74" spans="2:9">
      <c r="B74" s="48"/>
      <c r="C74" s="48"/>
      <c r="D74" s="10" t="s">
        <v>74</v>
      </c>
      <c r="E74" s="11"/>
      <c r="F74" s="11"/>
      <c r="G74" s="11">
        <f t="shared" si="2"/>
        <v>0</v>
      </c>
      <c r="H74" s="11"/>
      <c r="I74" s="11">
        <f t="shared" si="3"/>
        <v>0</v>
      </c>
    </row>
    <row r="75" spans="2:9">
      <c r="B75" s="48"/>
      <c r="C75" s="48"/>
      <c r="D75" s="10" t="s">
        <v>75</v>
      </c>
      <c r="E75" s="11">
        <f>+E76+E77</f>
        <v>0</v>
      </c>
      <c r="F75" s="11">
        <f>+F76+F77</f>
        <v>0</v>
      </c>
      <c r="G75" s="11">
        <f t="shared" si="2"/>
        <v>0</v>
      </c>
      <c r="H75" s="11">
        <f>+H76+H77</f>
        <v>0</v>
      </c>
      <c r="I75" s="11">
        <f t="shared" si="3"/>
        <v>0</v>
      </c>
    </row>
    <row r="76" spans="2:9">
      <c r="B76" s="48"/>
      <c r="C76" s="48"/>
      <c r="D76" s="10" t="s">
        <v>76</v>
      </c>
      <c r="E76" s="11"/>
      <c r="F76" s="11"/>
      <c r="G76" s="11">
        <f t="shared" si="2"/>
        <v>0</v>
      </c>
      <c r="H76" s="11"/>
      <c r="I76" s="11">
        <f t="shared" si="3"/>
        <v>0</v>
      </c>
    </row>
    <row r="77" spans="2:9">
      <c r="B77" s="48"/>
      <c r="C77" s="48"/>
      <c r="D77" s="10" t="s">
        <v>77</v>
      </c>
      <c r="E77" s="11"/>
      <c r="F77" s="11"/>
      <c r="G77" s="11">
        <f t="shared" si="2"/>
        <v>0</v>
      </c>
      <c r="H77" s="11"/>
      <c r="I77" s="11">
        <f t="shared" si="3"/>
        <v>0</v>
      </c>
    </row>
    <row r="78" spans="2:9">
      <c r="B78" s="48"/>
      <c r="C78" s="48"/>
      <c r="D78" s="10" t="s">
        <v>78</v>
      </c>
      <c r="E78" s="11"/>
      <c r="F78" s="11"/>
      <c r="G78" s="11">
        <f t="shared" si="2"/>
        <v>0</v>
      </c>
      <c r="H78" s="11"/>
      <c r="I78" s="11">
        <f t="shared" si="3"/>
        <v>0</v>
      </c>
    </row>
    <row r="79" spans="2:9">
      <c r="B79" s="48"/>
      <c r="C79" s="48"/>
      <c r="D79" s="10" t="s">
        <v>79</v>
      </c>
      <c r="E79" s="11">
        <f>+E80+E81+E82</f>
        <v>0</v>
      </c>
      <c r="F79" s="11">
        <f>+F80+F81+F82</f>
        <v>0</v>
      </c>
      <c r="G79" s="11">
        <f t="shared" si="2"/>
        <v>0</v>
      </c>
      <c r="H79" s="11">
        <f>+H80+H81+H82</f>
        <v>0</v>
      </c>
      <c r="I79" s="11">
        <f t="shared" si="3"/>
        <v>0</v>
      </c>
    </row>
    <row r="80" spans="2:9">
      <c r="B80" s="48"/>
      <c r="C80" s="48"/>
      <c r="D80" s="10" t="s">
        <v>80</v>
      </c>
      <c r="E80" s="11"/>
      <c r="F80" s="11"/>
      <c r="G80" s="11">
        <f t="shared" si="2"/>
        <v>0</v>
      </c>
      <c r="H80" s="11"/>
      <c r="I80" s="11">
        <f t="shared" si="3"/>
        <v>0</v>
      </c>
    </row>
    <row r="81" spans="2:9">
      <c r="B81" s="48"/>
      <c r="C81" s="48"/>
      <c r="D81" s="10" t="s">
        <v>81</v>
      </c>
      <c r="E81" s="11"/>
      <c r="F81" s="11"/>
      <c r="G81" s="11">
        <f t="shared" si="2"/>
        <v>0</v>
      </c>
      <c r="H81" s="11"/>
      <c r="I81" s="11">
        <f t="shared" si="3"/>
        <v>0</v>
      </c>
    </row>
    <row r="82" spans="2:9">
      <c r="B82" s="48"/>
      <c r="C82" s="48"/>
      <c r="D82" s="10" t="s">
        <v>82</v>
      </c>
      <c r="E82" s="11"/>
      <c r="F82" s="11"/>
      <c r="G82" s="11">
        <f t="shared" si="2"/>
        <v>0</v>
      </c>
      <c r="H82" s="11"/>
      <c r="I82" s="11">
        <f t="shared" si="3"/>
        <v>0</v>
      </c>
    </row>
    <row r="83" spans="2:9">
      <c r="B83" s="48"/>
      <c r="C83" s="48"/>
      <c r="D83" s="10" t="s">
        <v>83</v>
      </c>
      <c r="E83" s="11"/>
      <c r="F83" s="11"/>
      <c r="G83" s="11">
        <f t="shared" si="2"/>
        <v>0</v>
      </c>
      <c r="H83" s="11"/>
      <c r="I83" s="11">
        <f t="shared" si="3"/>
        <v>0</v>
      </c>
    </row>
    <row r="84" spans="2:9">
      <c r="B84" s="48"/>
      <c r="C84" s="49"/>
      <c r="D84" s="12" t="s">
        <v>84</v>
      </c>
      <c r="E84" s="13">
        <f>+E72+E75+E78+E79+E83</f>
        <v>0</v>
      </c>
      <c r="F84" s="13">
        <f>+F72+F75+F78+F79+F83</f>
        <v>590000</v>
      </c>
      <c r="G84" s="13">
        <f t="shared" si="2"/>
        <v>590000</v>
      </c>
      <c r="H84" s="13">
        <f>+H72+H75+H78+H79+H83</f>
        <v>0</v>
      </c>
      <c r="I84" s="13">
        <f t="shared" si="3"/>
        <v>590000</v>
      </c>
    </row>
    <row r="85" spans="2:9">
      <c r="B85" s="48"/>
      <c r="C85" s="47" t="s">
        <v>27</v>
      </c>
      <c r="D85" s="10" t="s">
        <v>85</v>
      </c>
      <c r="E85" s="11"/>
      <c r="F85" s="11"/>
      <c r="G85" s="11">
        <f t="shared" si="2"/>
        <v>0</v>
      </c>
      <c r="H85" s="11"/>
      <c r="I85" s="11">
        <f t="shared" si="3"/>
        <v>0</v>
      </c>
    </row>
    <row r="86" spans="2:9">
      <c r="B86" s="48"/>
      <c r="C86" s="48"/>
      <c r="D86" s="10" t="s">
        <v>86</v>
      </c>
      <c r="E86" s="11">
        <f>+E87+E88+E89+E90+E91</f>
        <v>0</v>
      </c>
      <c r="F86" s="11">
        <f>+F87+F88+F89+F90+F91</f>
        <v>0</v>
      </c>
      <c r="G86" s="11">
        <f t="shared" si="2"/>
        <v>0</v>
      </c>
      <c r="H86" s="11">
        <f>+H87+H88+H89+H90+H91</f>
        <v>0</v>
      </c>
      <c r="I86" s="11">
        <f t="shared" si="3"/>
        <v>0</v>
      </c>
    </row>
    <row r="87" spans="2:9">
      <c r="B87" s="48"/>
      <c r="C87" s="48"/>
      <c r="D87" s="10" t="s">
        <v>87</v>
      </c>
      <c r="E87" s="11"/>
      <c r="F87" s="11"/>
      <c r="G87" s="11">
        <f t="shared" si="2"/>
        <v>0</v>
      </c>
      <c r="H87" s="11"/>
      <c r="I87" s="11">
        <f t="shared" si="3"/>
        <v>0</v>
      </c>
    </row>
    <row r="88" spans="2:9">
      <c r="B88" s="48"/>
      <c r="C88" s="48"/>
      <c r="D88" s="10" t="s">
        <v>88</v>
      </c>
      <c r="E88" s="11"/>
      <c r="F88" s="11"/>
      <c r="G88" s="11">
        <f t="shared" si="2"/>
        <v>0</v>
      </c>
      <c r="H88" s="11"/>
      <c r="I88" s="11">
        <f t="shared" si="3"/>
        <v>0</v>
      </c>
    </row>
    <row r="89" spans="2:9">
      <c r="B89" s="48"/>
      <c r="C89" s="48"/>
      <c r="D89" s="10" t="s">
        <v>89</v>
      </c>
      <c r="E89" s="11"/>
      <c r="F89" s="11"/>
      <c r="G89" s="11">
        <f t="shared" si="2"/>
        <v>0</v>
      </c>
      <c r="H89" s="11"/>
      <c r="I89" s="11">
        <f t="shared" si="3"/>
        <v>0</v>
      </c>
    </row>
    <row r="90" spans="2:9">
      <c r="B90" s="48"/>
      <c r="C90" s="48"/>
      <c r="D90" s="10" t="s">
        <v>90</v>
      </c>
      <c r="E90" s="11"/>
      <c r="F90" s="11"/>
      <c r="G90" s="11">
        <f t="shared" si="2"/>
        <v>0</v>
      </c>
      <c r="H90" s="11"/>
      <c r="I90" s="11">
        <f t="shared" si="3"/>
        <v>0</v>
      </c>
    </row>
    <row r="91" spans="2:9">
      <c r="B91" s="48"/>
      <c r="C91" s="48"/>
      <c r="D91" s="10" t="s">
        <v>91</v>
      </c>
      <c r="E91" s="11"/>
      <c r="F91" s="11"/>
      <c r="G91" s="11">
        <f t="shared" si="2"/>
        <v>0</v>
      </c>
      <c r="H91" s="11"/>
      <c r="I91" s="11">
        <f t="shared" si="3"/>
        <v>0</v>
      </c>
    </row>
    <row r="92" spans="2:9">
      <c r="B92" s="48"/>
      <c r="C92" s="48"/>
      <c r="D92" s="10" t="s">
        <v>92</v>
      </c>
      <c r="E92" s="11"/>
      <c r="F92" s="11"/>
      <c r="G92" s="11">
        <f t="shared" si="2"/>
        <v>0</v>
      </c>
      <c r="H92" s="11"/>
      <c r="I92" s="11">
        <f t="shared" si="3"/>
        <v>0</v>
      </c>
    </row>
    <row r="93" spans="2:9">
      <c r="B93" s="48"/>
      <c r="C93" s="48"/>
      <c r="D93" s="10" t="s">
        <v>93</v>
      </c>
      <c r="E93" s="11"/>
      <c r="F93" s="11"/>
      <c r="G93" s="11">
        <f t="shared" si="2"/>
        <v>0</v>
      </c>
      <c r="H93" s="11"/>
      <c r="I93" s="11">
        <f t="shared" si="3"/>
        <v>0</v>
      </c>
    </row>
    <row r="94" spans="2:9">
      <c r="B94" s="48"/>
      <c r="C94" s="48"/>
      <c r="D94" s="10" t="s">
        <v>94</v>
      </c>
      <c r="E94" s="11"/>
      <c r="F94" s="11"/>
      <c r="G94" s="11">
        <f t="shared" si="2"/>
        <v>0</v>
      </c>
      <c r="H94" s="11"/>
      <c r="I94" s="11">
        <f t="shared" si="3"/>
        <v>0</v>
      </c>
    </row>
    <row r="95" spans="2:9">
      <c r="B95" s="48"/>
      <c r="C95" s="49"/>
      <c r="D95" s="12" t="s">
        <v>95</v>
      </c>
      <c r="E95" s="13">
        <f>+E85+E86+E92+E93+E94</f>
        <v>0</v>
      </c>
      <c r="F95" s="13">
        <f>+F85+F86+F92+F93+F94</f>
        <v>0</v>
      </c>
      <c r="G95" s="13">
        <f t="shared" si="2"/>
        <v>0</v>
      </c>
      <c r="H95" s="13">
        <f>+H85+H86+H92+H93+H94</f>
        <v>0</v>
      </c>
      <c r="I95" s="13">
        <f t="shared" si="3"/>
        <v>0</v>
      </c>
    </row>
    <row r="96" spans="2:9">
      <c r="B96" s="49"/>
      <c r="C96" s="17" t="s">
        <v>96</v>
      </c>
      <c r="D96" s="15"/>
      <c r="E96" s="16">
        <f xml:space="preserve"> +E84 - E95</f>
        <v>0</v>
      </c>
      <c r="F96" s="16">
        <f xml:space="preserve"> +F84 - F95</f>
        <v>590000</v>
      </c>
      <c r="G96" s="16">
        <f t="shared" si="2"/>
        <v>590000</v>
      </c>
      <c r="H96" s="16">
        <f xml:space="preserve"> +H84 - H95</f>
        <v>0</v>
      </c>
      <c r="I96" s="16">
        <f>I84-I95</f>
        <v>590000</v>
      </c>
    </row>
    <row r="97" spans="2:9">
      <c r="B97" s="47" t="s">
        <v>97</v>
      </c>
      <c r="C97" s="47" t="s">
        <v>9</v>
      </c>
      <c r="D97" s="10" t="s">
        <v>98</v>
      </c>
      <c r="E97" s="11"/>
      <c r="F97" s="11"/>
      <c r="G97" s="11">
        <f t="shared" si="2"/>
        <v>0</v>
      </c>
      <c r="H97" s="11"/>
      <c r="I97" s="11">
        <f t="shared" si="3"/>
        <v>0</v>
      </c>
    </row>
    <row r="98" spans="2:9">
      <c r="B98" s="48"/>
      <c r="C98" s="48"/>
      <c r="D98" s="10" t="s">
        <v>99</v>
      </c>
      <c r="E98" s="11"/>
      <c r="F98" s="11"/>
      <c r="G98" s="11">
        <f t="shared" si="2"/>
        <v>0</v>
      </c>
      <c r="H98" s="11"/>
      <c r="I98" s="11">
        <f t="shared" si="3"/>
        <v>0</v>
      </c>
    </row>
    <row r="99" spans="2:9">
      <c r="B99" s="48"/>
      <c r="C99" s="48"/>
      <c r="D99" s="10" t="s">
        <v>100</v>
      </c>
      <c r="E99" s="11"/>
      <c r="F99" s="11"/>
      <c r="G99" s="11">
        <f t="shared" si="2"/>
        <v>0</v>
      </c>
      <c r="H99" s="11"/>
      <c r="I99" s="11">
        <f t="shared" si="3"/>
        <v>0</v>
      </c>
    </row>
    <row r="100" spans="2:9">
      <c r="B100" s="48"/>
      <c r="C100" s="48"/>
      <c r="D100" s="10" t="s">
        <v>101</v>
      </c>
      <c r="E100" s="11"/>
      <c r="F100" s="11"/>
      <c r="G100" s="11">
        <f t="shared" si="2"/>
        <v>0</v>
      </c>
      <c r="H100" s="11"/>
      <c r="I100" s="11">
        <f t="shared" si="3"/>
        <v>0</v>
      </c>
    </row>
    <row r="101" spans="2:9">
      <c r="B101" s="48"/>
      <c r="C101" s="48"/>
      <c r="D101" s="10" t="s">
        <v>102</v>
      </c>
      <c r="E101" s="11"/>
      <c r="F101" s="11"/>
      <c r="G101" s="11">
        <f t="shared" si="2"/>
        <v>0</v>
      </c>
      <c r="H101" s="11"/>
      <c r="I101" s="11">
        <f t="shared" si="3"/>
        <v>0</v>
      </c>
    </row>
    <row r="102" spans="2:9">
      <c r="B102" s="48"/>
      <c r="C102" s="48"/>
      <c r="D102" s="10" t="s">
        <v>103</v>
      </c>
      <c r="E102" s="11">
        <f>+E103+E104+E105+E106+E107</f>
        <v>0</v>
      </c>
      <c r="F102" s="11">
        <f>+F103+F104+F105+F106+F107</f>
        <v>0</v>
      </c>
      <c r="G102" s="11">
        <f t="shared" si="2"/>
        <v>0</v>
      </c>
      <c r="H102" s="11">
        <f>+H103+H104+H105+H106+H107</f>
        <v>0</v>
      </c>
      <c r="I102" s="11">
        <f t="shared" si="3"/>
        <v>0</v>
      </c>
    </row>
    <row r="103" spans="2:9">
      <c r="B103" s="48"/>
      <c r="C103" s="48"/>
      <c r="D103" s="10" t="s">
        <v>104</v>
      </c>
      <c r="E103" s="11"/>
      <c r="F103" s="11"/>
      <c r="G103" s="11">
        <f t="shared" si="2"/>
        <v>0</v>
      </c>
      <c r="H103" s="11"/>
      <c r="I103" s="11">
        <f t="shared" si="3"/>
        <v>0</v>
      </c>
    </row>
    <row r="104" spans="2:9">
      <c r="B104" s="48"/>
      <c r="C104" s="48"/>
      <c r="D104" s="10" t="s">
        <v>105</v>
      </c>
      <c r="E104" s="11"/>
      <c r="F104" s="11"/>
      <c r="G104" s="11">
        <f t="shared" si="2"/>
        <v>0</v>
      </c>
      <c r="H104" s="11"/>
      <c r="I104" s="11">
        <f t="shared" si="3"/>
        <v>0</v>
      </c>
    </row>
    <row r="105" spans="2:9">
      <c r="B105" s="48"/>
      <c r="C105" s="48"/>
      <c r="D105" s="10" t="s">
        <v>106</v>
      </c>
      <c r="E105" s="11"/>
      <c r="F105" s="11"/>
      <c r="G105" s="11">
        <f t="shared" si="2"/>
        <v>0</v>
      </c>
      <c r="H105" s="11"/>
      <c r="I105" s="11">
        <f t="shared" si="3"/>
        <v>0</v>
      </c>
    </row>
    <row r="106" spans="2:9">
      <c r="B106" s="48"/>
      <c r="C106" s="48"/>
      <c r="D106" s="10" t="s">
        <v>107</v>
      </c>
      <c r="E106" s="11"/>
      <c r="F106" s="11"/>
      <c r="G106" s="11">
        <f t="shared" si="2"/>
        <v>0</v>
      </c>
      <c r="H106" s="11"/>
      <c r="I106" s="11">
        <f t="shared" si="3"/>
        <v>0</v>
      </c>
    </row>
    <row r="107" spans="2:9">
      <c r="B107" s="48"/>
      <c r="C107" s="48"/>
      <c r="D107" s="10" t="s">
        <v>108</v>
      </c>
      <c r="E107" s="11"/>
      <c r="F107" s="11"/>
      <c r="G107" s="11">
        <f t="shared" si="2"/>
        <v>0</v>
      </c>
      <c r="H107" s="11"/>
      <c r="I107" s="11">
        <f t="shared" si="3"/>
        <v>0</v>
      </c>
    </row>
    <row r="108" spans="2:9">
      <c r="B108" s="48"/>
      <c r="C108" s="48"/>
      <c r="D108" s="10" t="s">
        <v>109</v>
      </c>
      <c r="E108" s="11"/>
      <c r="F108" s="11"/>
      <c r="G108" s="11">
        <f t="shared" si="2"/>
        <v>0</v>
      </c>
      <c r="H108" s="11"/>
      <c r="I108" s="11">
        <f t="shared" si="3"/>
        <v>0</v>
      </c>
    </row>
    <row r="109" spans="2:9">
      <c r="B109" s="48"/>
      <c r="C109" s="48"/>
      <c r="D109" s="10" t="s">
        <v>110</v>
      </c>
      <c r="E109" s="11"/>
      <c r="F109" s="11"/>
      <c r="G109" s="11">
        <f t="shared" si="2"/>
        <v>0</v>
      </c>
      <c r="H109" s="11"/>
      <c r="I109" s="11">
        <f t="shared" si="3"/>
        <v>0</v>
      </c>
    </row>
    <row r="110" spans="2:9">
      <c r="B110" s="48"/>
      <c r="C110" s="48"/>
      <c r="D110" s="10" t="s">
        <v>111</v>
      </c>
      <c r="E110" s="11"/>
      <c r="F110" s="11"/>
      <c r="G110" s="11">
        <f t="shared" si="2"/>
        <v>0</v>
      </c>
      <c r="H110" s="11"/>
      <c r="I110" s="11">
        <f t="shared" si="3"/>
        <v>0</v>
      </c>
    </row>
    <row r="111" spans="2:9">
      <c r="B111" s="48"/>
      <c r="C111" s="48"/>
      <c r="D111" s="10" t="s">
        <v>112</v>
      </c>
      <c r="E111" s="11"/>
      <c r="F111" s="11"/>
      <c r="G111" s="11">
        <f t="shared" si="2"/>
        <v>0</v>
      </c>
      <c r="H111" s="11"/>
      <c r="I111" s="11">
        <f t="shared" si="3"/>
        <v>0</v>
      </c>
    </row>
    <row r="112" spans="2:9">
      <c r="B112" s="48"/>
      <c r="C112" s="48"/>
      <c r="D112" s="10" t="s">
        <v>113</v>
      </c>
      <c r="E112" s="11"/>
      <c r="F112" s="11"/>
      <c r="G112" s="11">
        <f t="shared" si="2"/>
        <v>0</v>
      </c>
      <c r="H112" s="11"/>
      <c r="I112" s="11">
        <f t="shared" si="3"/>
        <v>0</v>
      </c>
    </row>
    <row r="113" spans="2:9">
      <c r="B113" s="48"/>
      <c r="C113" s="48"/>
      <c r="D113" s="10" t="s">
        <v>114</v>
      </c>
      <c r="E113" s="11"/>
      <c r="F113" s="11"/>
      <c r="G113" s="11">
        <f t="shared" si="2"/>
        <v>0</v>
      </c>
      <c r="H113" s="11"/>
      <c r="I113" s="11">
        <f t="shared" si="3"/>
        <v>0</v>
      </c>
    </row>
    <row r="114" spans="2:9">
      <c r="B114" s="48"/>
      <c r="C114" s="48"/>
      <c r="D114" s="10" t="s">
        <v>115</v>
      </c>
      <c r="E114" s="11"/>
      <c r="F114" s="11"/>
      <c r="G114" s="11">
        <f t="shared" si="2"/>
        <v>0</v>
      </c>
      <c r="H114" s="11"/>
      <c r="I114" s="11">
        <f t="shared" si="3"/>
        <v>0</v>
      </c>
    </row>
    <row r="115" spans="2:9">
      <c r="B115" s="48"/>
      <c r="C115" s="48"/>
      <c r="D115" s="10" t="s">
        <v>116</v>
      </c>
      <c r="E115" s="11"/>
      <c r="F115" s="11"/>
      <c r="G115" s="11">
        <f t="shared" si="2"/>
        <v>0</v>
      </c>
      <c r="H115" s="11"/>
      <c r="I115" s="11">
        <f t="shared" si="3"/>
        <v>0</v>
      </c>
    </row>
    <row r="116" spans="2:9">
      <c r="B116" s="48"/>
      <c r="C116" s="49"/>
      <c r="D116" s="12" t="s">
        <v>117</v>
      </c>
      <c r="E116" s="13">
        <f>+E97+E98+E99+E100+E101+E102+E108+E109+E110+E111+E112+E113+E114+E115</f>
        <v>0</v>
      </c>
      <c r="F116" s="13">
        <f>+F97+F98+F99+F100+F101+F102+F108+F109+F110+F111+F112+F113+F114+F115</f>
        <v>0</v>
      </c>
      <c r="G116" s="13">
        <f t="shared" si="2"/>
        <v>0</v>
      </c>
      <c r="H116" s="13">
        <f>+H97+H98+H99+H100+H101+H102+H108+H109+H110+H111+H112+H113+H114+H115</f>
        <v>0</v>
      </c>
      <c r="I116" s="13">
        <f t="shared" si="3"/>
        <v>0</v>
      </c>
    </row>
    <row r="117" spans="2:9">
      <c r="B117" s="48"/>
      <c r="C117" s="47" t="s">
        <v>27</v>
      </c>
      <c r="D117" s="10" t="s">
        <v>118</v>
      </c>
      <c r="E117" s="11"/>
      <c r="F117" s="11"/>
      <c r="G117" s="11">
        <f t="shared" si="2"/>
        <v>0</v>
      </c>
      <c r="H117" s="11"/>
      <c r="I117" s="11">
        <f t="shared" si="3"/>
        <v>0</v>
      </c>
    </row>
    <row r="118" spans="2:9">
      <c r="B118" s="48"/>
      <c r="C118" s="48"/>
      <c r="D118" s="10" t="s">
        <v>119</v>
      </c>
      <c r="E118" s="11"/>
      <c r="F118" s="11"/>
      <c r="G118" s="11">
        <f t="shared" si="2"/>
        <v>0</v>
      </c>
      <c r="H118" s="11"/>
      <c r="I118" s="11">
        <f t="shared" si="3"/>
        <v>0</v>
      </c>
    </row>
    <row r="119" spans="2:9">
      <c r="B119" s="48"/>
      <c r="C119" s="48"/>
      <c r="D119" s="10" t="s">
        <v>120</v>
      </c>
      <c r="E119" s="11"/>
      <c r="F119" s="11"/>
      <c r="G119" s="11">
        <f t="shared" si="2"/>
        <v>0</v>
      </c>
      <c r="H119" s="11"/>
      <c r="I119" s="11">
        <f t="shared" si="3"/>
        <v>0</v>
      </c>
    </row>
    <row r="120" spans="2:9">
      <c r="B120" s="48"/>
      <c r="C120" s="48"/>
      <c r="D120" s="10" t="s">
        <v>121</v>
      </c>
      <c r="E120" s="11"/>
      <c r="F120" s="11"/>
      <c r="G120" s="11">
        <f t="shared" si="2"/>
        <v>0</v>
      </c>
      <c r="H120" s="11"/>
      <c r="I120" s="11">
        <f t="shared" si="3"/>
        <v>0</v>
      </c>
    </row>
    <row r="121" spans="2:9">
      <c r="B121" s="48"/>
      <c r="C121" s="48"/>
      <c r="D121" s="10" t="s">
        <v>122</v>
      </c>
      <c r="E121" s="11">
        <f>+E122+E123+E124+E125+E126</f>
        <v>0</v>
      </c>
      <c r="F121" s="11">
        <f>+F122+F123+F124+F125+F126</f>
        <v>590000</v>
      </c>
      <c r="G121" s="11">
        <f t="shared" si="2"/>
        <v>590000</v>
      </c>
      <c r="H121" s="11">
        <f>+H122+H123+H124+H125+H126</f>
        <v>0</v>
      </c>
      <c r="I121" s="11">
        <f t="shared" si="3"/>
        <v>590000</v>
      </c>
    </row>
    <row r="122" spans="2:9">
      <c r="B122" s="48"/>
      <c r="C122" s="48"/>
      <c r="D122" s="10" t="s">
        <v>123</v>
      </c>
      <c r="E122" s="11"/>
      <c r="F122" s="11"/>
      <c r="G122" s="11">
        <f t="shared" si="2"/>
        <v>0</v>
      </c>
      <c r="H122" s="11"/>
      <c r="I122" s="11">
        <f t="shared" si="3"/>
        <v>0</v>
      </c>
    </row>
    <row r="123" spans="2:9">
      <c r="B123" s="48"/>
      <c r="C123" s="48"/>
      <c r="D123" s="10" t="s">
        <v>124</v>
      </c>
      <c r="E123" s="11"/>
      <c r="F123" s="11"/>
      <c r="G123" s="11">
        <f t="shared" si="2"/>
        <v>0</v>
      </c>
      <c r="H123" s="11"/>
      <c r="I123" s="11">
        <f t="shared" si="3"/>
        <v>0</v>
      </c>
    </row>
    <row r="124" spans="2:9">
      <c r="B124" s="48"/>
      <c r="C124" s="48"/>
      <c r="D124" s="10" t="s">
        <v>125</v>
      </c>
      <c r="E124" s="11"/>
      <c r="F124" s="11">
        <v>590000</v>
      </c>
      <c r="G124" s="11">
        <f t="shared" si="2"/>
        <v>590000</v>
      </c>
      <c r="H124" s="11"/>
      <c r="I124" s="11">
        <f t="shared" si="3"/>
        <v>590000</v>
      </c>
    </row>
    <row r="125" spans="2:9">
      <c r="B125" s="48"/>
      <c r="C125" s="48"/>
      <c r="D125" s="10" t="s">
        <v>126</v>
      </c>
      <c r="E125" s="11"/>
      <c r="F125" s="11"/>
      <c r="G125" s="11">
        <f t="shared" si="2"/>
        <v>0</v>
      </c>
      <c r="H125" s="11"/>
      <c r="I125" s="11">
        <f t="shared" si="3"/>
        <v>0</v>
      </c>
    </row>
    <row r="126" spans="2:9">
      <c r="B126" s="48"/>
      <c r="C126" s="48"/>
      <c r="D126" s="10" t="s">
        <v>127</v>
      </c>
      <c r="E126" s="11"/>
      <c r="F126" s="11"/>
      <c r="G126" s="11">
        <f t="shared" si="2"/>
        <v>0</v>
      </c>
      <c r="H126" s="11"/>
      <c r="I126" s="11">
        <f t="shared" si="3"/>
        <v>0</v>
      </c>
    </row>
    <row r="127" spans="2:9">
      <c r="B127" s="48"/>
      <c r="C127" s="48"/>
      <c r="D127" s="10" t="s">
        <v>128</v>
      </c>
      <c r="E127" s="11"/>
      <c r="F127" s="11"/>
      <c r="G127" s="11">
        <f t="shared" si="2"/>
        <v>0</v>
      </c>
      <c r="H127" s="11"/>
      <c r="I127" s="11">
        <f t="shared" si="3"/>
        <v>0</v>
      </c>
    </row>
    <row r="128" spans="2:9">
      <c r="B128" s="48"/>
      <c r="C128" s="48"/>
      <c r="D128" s="10" t="s">
        <v>129</v>
      </c>
      <c r="E128" s="11"/>
      <c r="F128" s="11"/>
      <c r="G128" s="11">
        <f t="shared" si="2"/>
        <v>0</v>
      </c>
      <c r="H128" s="11"/>
      <c r="I128" s="11">
        <f t="shared" si="3"/>
        <v>0</v>
      </c>
    </row>
    <row r="129" spans="2:9">
      <c r="B129" s="48"/>
      <c r="C129" s="48"/>
      <c r="D129" s="10" t="s">
        <v>130</v>
      </c>
      <c r="E129" s="11"/>
      <c r="F129" s="11"/>
      <c r="G129" s="11">
        <f t="shared" si="2"/>
        <v>0</v>
      </c>
      <c r="H129" s="11"/>
      <c r="I129" s="11">
        <f t="shared" si="3"/>
        <v>0</v>
      </c>
    </row>
    <row r="130" spans="2:9">
      <c r="B130" s="48"/>
      <c r="C130" s="48"/>
      <c r="D130" s="18" t="s">
        <v>131</v>
      </c>
      <c r="E130" s="19"/>
      <c r="F130" s="19"/>
      <c r="G130" s="19">
        <f t="shared" si="2"/>
        <v>0</v>
      </c>
      <c r="H130" s="19"/>
      <c r="I130" s="19">
        <f t="shared" si="3"/>
        <v>0</v>
      </c>
    </row>
    <row r="131" spans="2:9">
      <c r="B131" s="48"/>
      <c r="C131" s="48"/>
      <c r="D131" s="18" t="s">
        <v>132</v>
      </c>
      <c r="E131" s="19"/>
      <c r="F131" s="19"/>
      <c r="G131" s="19">
        <f t="shared" si="2"/>
        <v>0</v>
      </c>
      <c r="H131" s="19"/>
      <c r="I131" s="19">
        <f t="shared" si="3"/>
        <v>0</v>
      </c>
    </row>
    <row r="132" spans="2:9">
      <c r="B132" s="48"/>
      <c r="C132" s="48"/>
      <c r="D132" s="18" t="s">
        <v>133</v>
      </c>
      <c r="E132" s="19">
        <v>1169000</v>
      </c>
      <c r="F132" s="19">
        <v>3134000</v>
      </c>
      <c r="G132" s="19">
        <f t="shared" si="2"/>
        <v>4303000</v>
      </c>
      <c r="H132" s="19"/>
      <c r="I132" s="19">
        <f t="shared" si="3"/>
        <v>4303000</v>
      </c>
    </row>
    <row r="133" spans="2:9">
      <c r="B133" s="48"/>
      <c r="C133" s="48"/>
      <c r="D133" s="20" t="s">
        <v>134</v>
      </c>
      <c r="E133" s="19"/>
      <c r="F133" s="19"/>
      <c r="G133" s="19">
        <f t="shared" si="2"/>
        <v>0</v>
      </c>
      <c r="H133" s="19"/>
      <c r="I133" s="19">
        <f t="shared" si="3"/>
        <v>0</v>
      </c>
    </row>
    <row r="134" spans="2:9">
      <c r="B134" s="48"/>
      <c r="C134" s="48"/>
      <c r="D134" s="18" t="s">
        <v>135</v>
      </c>
      <c r="E134" s="19"/>
      <c r="F134" s="19"/>
      <c r="G134" s="19">
        <f t="shared" si="2"/>
        <v>0</v>
      </c>
      <c r="H134" s="19"/>
      <c r="I134" s="19">
        <f t="shared" si="3"/>
        <v>0</v>
      </c>
    </row>
    <row r="135" spans="2:9">
      <c r="B135" s="48"/>
      <c r="C135" s="49"/>
      <c r="D135" s="21" t="s">
        <v>136</v>
      </c>
      <c r="E135" s="22">
        <f>+E117+E118+E119+E120+E121+E127+E128+E129+E130+E131+E132+E133+E134</f>
        <v>1169000</v>
      </c>
      <c r="F135" s="22">
        <f>+F117+F118+F119+F120+F121+F127+F128+F129+F130+F131+F132+F133+F134</f>
        <v>3724000</v>
      </c>
      <c r="G135" s="22">
        <f t="shared" si="2"/>
        <v>4893000</v>
      </c>
      <c r="H135" s="22">
        <f>+H117+H118+H119+H120+H121+H127+H128+H129+H130+H131+H132+H133+H134</f>
        <v>0</v>
      </c>
      <c r="I135" s="22">
        <f t="shared" si="3"/>
        <v>4893000</v>
      </c>
    </row>
    <row r="136" spans="2:9">
      <c r="B136" s="49"/>
      <c r="C136" s="17" t="s">
        <v>137</v>
      </c>
      <c r="D136" s="15"/>
      <c r="E136" s="16">
        <f xml:space="preserve"> +E116 - E135</f>
        <v>-1169000</v>
      </c>
      <c r="F136" s="16">
        <f xml:space="preserve"> +F116 - F135</f>
        <v>-3724000</v>
      </c>
      <c r="G136" s="16">
        <f t="shared" ref="G136:G139" si="4">+E136+F136</f>
        <v>-4893000</v>
      </c>
      <c r="H136" s="16">
        <f xml:space="preserve"> +H116 - H135</f>
        <v>0</v>
      </c>
      <c r="I136" s="16">
        <f>I116-I135</f>
        <v>-4893000</v>
      </c>
    </row>
    <row r="137" spans="2:9">
      <c r="B137" s="17" t="s">
        <v>138</v>
      </c>
      <c r="C137" s="14"/>
      <c r="D137" s="15"/>
      <c r="E137" s="16">
        <f xml:space="preserve"> +E71 +E96 +E136</f>
        <v>31</v>
      </c>
      <c r="F137" s="16">
        <f xml:space="preserve"> +F71 +F96 +F136</f>
        <v>9197</v>
      </c>
      <c r="G137" s="16">
        <f t="shared" si="4"/>
        <v>9228</v>
      </c>
      <c r="H137" s="16">
        <f xml:space="preserve"> +H71 +H96 +H136</f>
        <v>0</v>
      </c>
      <c r="I137" s="16">
        <f>I71+I96+I136</f>
        <v>9228</v>
      </c>
    </row>
    <row r="138" spans="2:9">
      <c r="B138" s="17" t="s">
        <v>139</v>
      </c>
      <c r="C138" s="14"/>
      <c r="D138" s="15"/>
      <c r="E138" s="16">
        <v>639415</v>
      </c>
      <c r="F138" s="16">
        <v>5288427</v>
      </c>
      <c r="G138" s="16">
        <f t="shared" si="4"/>
        <v>5927842</v>
      </c>
      <c r="H138" s="16"/>
      <c r="I138" s="16">
        <f t="shared" ref="I138" si="5">G138-ABS(H138)</f>
        <v>5927842</v>
      </c>
    </row>
    <row r="139" spans="2:9">
      <c r="B139" s="17" t="s">
        <v>140</v>
      </c>
      <c r="C139" s="14"/>
      <c r="D139" s="15"/>
      <c r="E139" s="16">
        <f xml:space="preserve"> +E137 +E138</f>
        <v>639446</v>
      </c>
      <c r="F139" s="16">
        <f xml:space="preserve"> +F137 +F138</f>
        <v>5297624</v>
      </c>
      <c r="G139" s="16">
        <f t="shared" si="4"/>
        <v>5937070</v>
      </c>
      <c r="H139" s="16">
        <f xml:space="preserve"> +H137 +H138</f>
        <v>0</v>
      </c>
      <c r="I139" s="16">
        <f>I137+I138</f>
        <v>5937070</v>
      </c>
    </row>
  </sheetData>
  <mergeCells count="16">
    <mergeCell ref="B97:B136"/>
    <mergeCell ref="C97:C116"/>
    <mergeCell ref="C117:C135"/>
    <mergeCell ref="B7:B71"/>
    <mergeCell ref="C7:C23"/>
    <mergeCell ref="C24:C70"/>
    <mergeCell ref="B72:B96"/>
    <mergeCell ref="C72:C84"/>
    <mergeCell ref="C85:C95"/>
    <mergeCell ref="B2:I2"/>
    <mergeCell ref="B3:I3"/>
    <mergeCell ref="B5:D6"/>
    <mergeCell ref="E5:F5"/>
    <mergeCell ref="G5:G6"/>
    <mergeCell ref="H5:H6"/>
    <mergeCell ref="I5:I6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56759-454B-4FF7-950F-39B9C59D1744}">
  <sheetPr>
    <pageSetUpPr fitToPage="1"/>
  </sheetPr>
  <dimension ref="B1:J139"/>
  <sheetViews>
    <sheetView showGridLines="0" workbookViewId="0"/>
  </sheetViews>
  <sheetFormatPr defaultRowHeight="18.75"/>
  <cols>
    <col min="1" max="3" width="2.875" customWidth="1"/>
    <col min="4" max="4" width="44.375" customWidth="1"/>
    <col min="5" max="10" width="20.75" customWidth="1"/>
  </cols>
  <sheetData>
    <row r="1" spans="2:10" ht="21">
      <c r="B1" s="1"/>
      <c r="C1" s="1"/>
      <c r="D1" s="1"/>
      <c r="E1" s="1"/>
      <c r="F1" s="1"/>
      <c r="G1" s="1"/>
      <c r="I1" s="2"/>
      <c r="J1" s="3" t="s">
        <v>0</v>
      </c>
    </row>
    <row r="2" spans="2:10" ht="21">
      <c r="B2" s="50" t="s">
        <v>147</v>
      </c>
      <c r="C2" s="50"/>
      <c r="D2" s="50"/>
      <c r="E2" s="50"/>
      <c r="F2" s="50"/>
      <c r="G2" s="50"/>
      <c r="H2" s="50"/>
      <c r="I2" s="50"/>
      <c r="J2" s="50"/>
    </row>
    <row r="3" spans="2:10" ht="21">
      <c r="B3" s="51" t="s">
        <v>1</v>
      </c>
      <c r="C3" s="51"/>
      <c r="D3" s="51"/>
      <c r="E3" s="51"/>
      <c r="F3" s="51"/>
      <c r="G3" s="51"/>
      <c r="H3" s="51"/>
      <c r="I3" s="51"/>
      <c r="J3" s="51"/>
    </row>
    <row r="4" spans="2:10">
      <c r="B4" s="5"/>
      <c r="C4" s="5"/>
      <c r="D4" s="5"/>
      <c r="E4" s="5"/>
      <c r="F4" s="5"/>
      <c r="G4" s="5"/>
      <c r="H4" s="6"/>
      <c r="I4" s="6"/>
      <c r="J4" s="5" t="s">
        <v>2</v>
      </c>
    </row>
    <row r="5" spans="2:10">
      <c r="B5" s="56" t="s">
        <v>3</v>
      </c>
      <c r="C5" s="57"/>
      <c r="D5" s="58"/>
      <c r="E5" s="52" t="s">
        <v>4</v>
      </c>
      <c r="F5" s="64"/>
      <c r="G5" s="64"/>
      <c r="H5" s="62" t="s">
        <v>5</v>
      </c>
      <c r="I5" s="62" t="s">
        <v>6</v>
      </c>
      <c r="J5" s="62" t="s">
        <v>7</v>
      </c>
    </row>
    <row r="6" spans="2:10" ht="42.75">
      <c r="B6" s="59"/>
      <c r="C6" s="60"/>
      <c r="D6" s="61"/>
      <c r="E6" s="7" t="s">
        <v>148</v>
      </c>
      <c r="F6" s="24" t="s">
        <v>149</v>
      </c>
      <c r="G6" s="24" t="s">
        <v>150</v>
      </c>
      <c r="H6" s="63"/>
      <c r="I6" s="63"/>
      <c r="J6" s="63"/>
    </row>
    <row r="7" spans="2:10">
      <c r="B7" s="47" t="s">
        <v>8</v>
      </c>
      <c r="C7" s="47" t="s">
        <v>9</v>
      </c>
      <c r="D7" s="8" t="s">
        <v>10</v>
      </c>
      <c r="E7" s="9">
        <f>+E8</f>
        <v>8700143</v>
      </c>
      <c r="F7" s="9">
        <f>+F8</f>
        <v>5320542</v>
      </c>
      <c r="G7" s="9">
        <f>+G8</f>
        <v>2851250</v>
      </c>
      <c r="H7" s="9">
        <f>+E7+F7+G7</f>
        <v>16871935</v>
      </c>
      <c r="I7" s="9">
        <f>+I8</f>
        <v>0</v>
      </c>
      <c r="J7" s="9">
        <f>H7-ABS(I7)</f>
        <v>16871935</v>
      </c>
    </row>
    <row r="8" spans="2:10">
      <c r="B8" s="48"/>
      <c r="C8" s="48"/>
      <c r="D8" s="10" t="s">
        <v>11</v>
      </c>
      <c r="E8" s="11">
        <v>8700143</v>
      </c>
      <c r="F8" s="11">
        <v>5320542</v>
      </c>
      <c r="G8" s="11">
        <v>2851250</v>
      </c>
      <c r="H8" s="11">
        <f t="shared" ref="H8:H71" si="0">+E8+F8+G8</f>
        <v>16871935</v>
      </c>
      <c r="I8" s="11"/>
      <c r="J8" s="11">
        <f t="shared" ref="J8:J70" si="1">H8-ABS(I8)</f>
        <v>16871935</v>
      </c>
    </row>
    <row r="9" spans="2:10">
      <c r="B9" s="48"/>
      <c r="C9" s="48"/>
      <c r="D9" s="10" t="s">
        <v>12</v>
      </c>
      <c r="E9" s="11">
        <f>+E10+E14+E15</f>
        <v>17477518</v>
      </c>
      <c r="F9" s="11">
        <f>+F10+F14+F15</f>
        <v>17906644</v>
      </c>
      <c r="G9" s="11">
        <f>+G10+G14+G15</f>
        <v>14916675</v>
      </c>
      <c r="H9" s="11">
        <f t="shared" si="0"/>
        <v>50300837</v>
      </c>
      <c r="I9" s="11">
        <f>+I10+I14+I15</f>
        <v>0</v>
      </c>
      <c r="J9" s="11">
        <f t="shared" si="1"/>
        <v>50300837</v>
      </c>
    </row>
    <row r="10" spans="2:10">
      <c r="B10" s="48"/>
      <c r="C10" s="48"/>
      <c r="D10" s="10" t="s">
        <v>13</v>
      </c>
      <c r="E10" s="11">
        <f>+E11+E12+E13</f>
        <v>17477518</v>
      </c>
      <c r="F10" s="11">
        <f>+F11+F12+F13</f>
        <v>17890177</v>
      </c>
      <c r="G10" s="11">
        <f>+G11+G12+G13</f>
        <v>14890008</v>
      </c>
      <c r="H10" s="11">
        <f t="shared" si="0"/>
        <v>50257703</v>
      </c>
      <c r="I10" s="11">
        <f>+I11+I12+I13</f>
        <v>0</v>
      </c>
      <c r="J10" s="11">
        <f t="shared" si="1"/>
        <v>50257703</v>
      </c>
    </row>
    <row r="11" spans="2:10">
      <c r="B11" s="48"/>
      <c r="C11" s="48"/>
      <c r="D11" s="10" t="s">
        <v>14</v>
      </c>
      <c r="E11" s="11"/>
      <c r="F11" s="11"/>
      <c r="G11" s="11"/>
      <c r="H11" s="11">
        <f t="shared" si="0"/>
        <v>0</v>
      </c>
      <c r="I11" s="11"/>
      <c r="J11" s="11">
        <f t="shared" si="1"/>
        <v>0</v>
      </c>
    </row>
    <row r="12" spans="2:10">
      <c r="B12" s="48"/>
      <c r="C12" s="48"/>
      <c r="D12" s="10" t="s">
        <v>15</v>
      </c>
      <c r="E12" s="11">
        <v>17477518</v>
      </c>
      <c r="F12" s="11">
        <v>17890177</v>
      </c>
      <c r="G12" s="11">
        <v>14890008</v>
      </c>
      <c r="H12" s="11">
        <f t="shared" si="0"/>
        <v>50257703</v>
      </c>
      <c r="I12" s="11"/>
      <c r="J12" s="11">
        <f t="shared" si="1"/>
        <v>50257703</v>
      </c>
    </row>
    <row r="13" spans="2:10">
      <c r="B13" s="48"/>
      <c r="C13" s="48"/>
      <c r="D13" s="10" t="s">
        <v>16</v>
      </c>
      <c r="E13" s="11"/>
      <c r="F13" s="11"/>
      <c r="G13" s="11"/>
      <c r="H13" s="11">
        <f t="shared" si="0"/>
        <v>0</v>
      </c>
      <c r="I13" s="11"/>
      <c r="J13" s="11">
        <f t="shared" si="1"/>
        <v>0</v>
      </c>
    </row>
    <row r="14" spans="2:10">
      <c r="B14" s="48"/>
      <c r="C14" s="48"/>
      <c r="D14" s="10" t="s">
        <v>17</v>
      </c>
      <c r="E14" s="11"/>
      <c r="F14" s="11"/>
      <c r="G14" s="11"/>
      <c r="H14" s="11">
        <f t="shared" si="0"/>
        <v>0</v>
      </c>
      <c r="I14" s="11"/>
      <c r="J14" s="11">
        <f t="shared" si="1"/>
        <v>0</v>
      </c>
    </row>
    <row r="15" spans="2:10">
      <c r="B15" s="48"/>
      <c r="C15" s="48"/>
      <c r="D15" s="10" t="s">
        <v>18</v>
      </c>
      <c r="E15" s="11">
        <f>+E16+E17</f>
        <v>0</v>
      </c>
      <c r="F15" s="11">
        <f>+F16+F17</f>
        <v>16467</v>
      </c>
      <c r="G15" s="11">
        <f>+G16+G17</f>
        <v>26667</v>
      </c>
      <c r="H15" s="11">
        <f t="shared" si="0"/>
        <v>43134</v>
      </c>
      <c r="I15" s="11">
        <f>+I16+I17</f>
        <v>0</v>
      </c>
      <c r="J15" s="11">
        <f t="shared" si="1"/>
        <v>43134</v>
      </c>
    </row>
    <row r="16" spans="2:10">
      <c r="B16" s="48"/>
      <c r="C16" s="48"/>
      <c r="D16" s="10" t="s">
        <v>19</v>
      </c>
      <c r="E16" s="11"/>
      <c r="F16" s="11"/>
      <c r="G16" s="11"/>
      <c r="H16" s="11">
        <f t="shared" si="0"/>
        <v>0</v>
      </c>
      <c r="I16" s="11"/>
      <c r="J16" s="11">
        <f t="shared" si="1"/>
        <v>0</v>
      </c>
    </row>
    <row r="17" spans="2:10">
      <c r="B17" s="48"/>
      <c r="C17" s="48"/>
      <c r="D17" s="10" t="s">
        <v>20</v>
      </c>
      <c r="E17" s="11"/>
      <c r="F17" s="11">
        <v>16467</v>
      </c>
      <c r="G17" s="11">
        <v>26667</v>
      </c>
      <c r="H17" s="11">
        <f t="shared" si="0"/>
        <v>43134</v>
      </c>
      <c r="I17" s="11"/>
      <c r="J17" s="11">
        <f t="shared" si="1"/>
        <v>43134</v>
      </c>
    </row>
    <row r="18" spans="2:10">
      <c r="B18" s="48"/>
      <c r="C18" s="48"/>
      <c r="D18" s="10" t="s">
        <v>21</v>
      </c>
      <c r="E18" s="11">
        <v>57221</v>
      </c>
      <c r="F18" s="11">
        <v>65275</v>
      </c>
      <c r="G18" s="11">
        <v>275</v>
      </c>
      <c r="H18" s="11">
        <f t="shared" si="0"/>
        <v>122771</v>
      </c>
      <c r="I18" s="11"/>
      <c r="J18" s="11">
        <f t="shared" si="1"/>
        <v>122771</v>
      </c>
    </row>
    <row r="19" spans="2:10">
      <c r="B19" s="48"/>
      <c r="C19" s="48"/>
      <c r="D19" s="10" t="s">
        <v>22</v>
      </c>
      <c r="E19" s="11">
        <v>8</v>
      </c>
      <c r="F19" s="11">
        <v>4</v>
      </c>
      <c r="G19" s="11">
        <v>10</v>
      </c>
      <c r="H19" s="11">
        <f t="shared" si="0"/>
        <v>22</v>
      </c>
      <c r="I19" s="11"/>
      <c r="J19" s="11">
        <f t="shared" si="1"/>
        <v>22</v>
      </c>
    </row>
    <row r="20" spans="2:10">
      <c r="B20" s="48"/>
      <c r="C20" s="48"/>
      <c r="D20" s="10" t="s">
        <v>23</v>
      </c>
      <c r="E20" s="11">
        <f>+E21+E22</f>
        <v>4500</v>
      </c>
      <c r="F20" s="11">
        <f>+F21+F22</f>
        <v>20000</v>
      </c>
      <c r="G20" s="11">
        <f>+G21+G22</f>
        <v>0</v>
      </c>
      <c r="H20" s="11">
        <f t="shared" si="0"/>
        <v>24500</v>
      </c>
      <c r="I20" s="11">
        <f>+I21+I22</f>
        <v>0</v>
      </c>
      <c r="J20" s="11">
        <f t="shared" si="1"/>
        <v>24500</v>
      </c>
    </row>
    <row r="21" spans="2:10">
      <c r="B21" s="48"/>
      <c r="C21" s="48"/>
      <c r="D21" s="10" t="s">
        <v>24</v>
      </c>
      <c r="E21" s="11"/>
      <c r="F21" s="11">
        <v>20000</v>
      </c>
      <c r="G21" s="11"/>
      <c r="H21" s="11">
        <f t="shared" si="0"/>
        <v>20000</v>
      </c>
      <c r="I21" s="11"/>
      <c r="J21" s="11">
        <f t="shared" si="1"/>
        <v>20000</v>
      </c>
    </row>
    <row r="22" spans="2:10">
      <c r="B22" s="48"/>
      <c r="C22" s="48"/>
      <c r="D22" s="10" t="s">
        <v>25</v>
      </c>
      <c r="E22" s="11">
        <v>4500</v>
      </c>
      <c r="F22" s="11"/>
      <c r="G22" s="11"/>
      <c r="H22" s="11">
        <f t="shared" si="0"/>
        <v>4500</v>
      </c>
      <c r="I22" s="11"/>
      <c r="J22" s="11">
        <f t="shared" si="1"/>
        <v>4500</v>
      </c>
    </row>
    <row r="23" spans="2:10">
      <c r="B23" s="48"/>
      <c r="C23" s="49"/>
      <c r="D23" s="12" t="s">
        <v>26</v>
      </c>
      <c r="E23" s="13">
        <f>+E7+E9+E18+E19+E20</f>
        <v>26239390</v>
      </c>
      <c r="F23" s="13">
        <f>+F7+F9+F18+F19+F20</f>
        <v>23312465</v>
      </c>
      <c r="G23" s="13">
        <f>+G7+G9+G18+G19+G20</f>
        <v>17768210</v>
      </c>
      <c r="H23" s="13">
        <f t="shared" si="0"/>
        <v>67320065</v>
      </c>
      <c r="I23" s="13">
        <f>+I7+I9+I18+I19+I20</f>
        <v>0</v>
      </c>
      <c r="J23" s="13">
        <f t="shared" si="1"/>
        <v>67320065</v>
      </c>
    </row>
    <row r="24" spans="2:10">
      <c r="B24" s="48"/>
      <c r="C24" s="47" t="s">
        <v>27</v>
      </c>
      <c r="D24" s="10" t="s">
        <v>28</v>
      </c>
      <c r="E24" s="11">
        <f>+E25+E26+E27+E28+E29+E30</f>
        <v>16756767</v>
      </c>
      <c r="F24" s="11">
        <f>+F25+F26+F27+F28+F29+F30</f>
        <v>16062615</v>
      </c>
      <c r="G24" s="11">
        <f>+G25+G26+G27+G28+G29+G30</f>
        <v>14510354</v>
      </c>
      <c r="H24" s="11">
        <f t="shared" si="0"/>
        <v>47329736</v>
      </c>
      <c r="I24" s="11">
        <f>+I25+I26+I27+I28+I29+I30</f>
        <v>0</v>
      </c>
      <c r="J24" s="11">
        <f t="shared" si="1"/>
        <v>47329736</v>
      </c>
    </row>
    <row r="25" spans="2:10">
      <c r="B25" s="48"/>
      <c r="C25" s="48"/>
      <c r="D25" s="10" t="s">
        <v>29</v>
      </c>
      <c r="E25" s="11"/>
      <c r="F25" s="11"/>
      <c r="G25" s="11"/>
      <c r="H25" s="11">
        <f t="shared" si="0"/>
        <v>0</v>
      </c>
      <c r="I25" s="11"/>
      <c r="J25" s="11">
        <f t="shared" si="1"/>
        <v>0</v>
      </c>
    </row>
    <row r="26" spans="2:10">
      <c r="B26" s="48"/>
      <c r="C26" s="48"/>
      <c r="D26" s="10" t="s">
        <v>30</v>
      </c>
      <c r="E26" s="11">
        <v>6623034</v>
      </c>
      <c r="F26" s="11">
        <v>6862949</v>
      </c>
      <c r="G26" s="11">
        <v>4384072</v>
      </c>
      <c r="H26" s="11">
        <f t="shared" si="0"/>
        <v>17870055</v>
      </c>
      <c r="I26" s="11"/>
      <c r="J26" s="11">
        <f t="shared" si="1"/>
        <v>17870055</v>
      </c>
    </row>
    <row r="27" spans="2:10">
      <c r="B27" s="48"/>
      <c r="C27" s="48"/>
      <c r="D27" s="10" t="s">
        <v>31</v>
      </c>
      <c r="E27" s="11">
        <v>1395900</v>
      </c>
      <c r="F27" s="11">
        <v>1452600</v>
      </c>
      <c r="G27" s="11">
        <v>889600</v>
      </c>
      <c r="H27" s="11">
        <f t="shared" si="0"/>
        <v>3738100</v>
      </c>
      <c r="I27" s="11"/>
      <c r="J27" s="11">
        <f t="shared" si="1"/>
        <v>3738100</v>
      </c>
    </row>
    <row r="28" spans="2:10">
      <c r="B28" s="48"/>
      <c r="C28" s="48"/>
      <c r="D28" s="10" t="s">
        <v>32</v>
      </c>
      <c r="E28" s="11">
        <v>7260998</v>
      </c>
      <c r="F28" s="11">
        <v>5363517</v>
      </c>
      <c r="G28" s="11">
        <v>7622495</v>
      </c>
      <c r="H28" s="11">
        <f t="shared" si="0"/>
        <v>20247010</v>
      </c>
      <c r="I28" s="11"/>
      <c r="J28" s="11">
        <f t="shared" si="1"/>
        <v>20247010</v>
      </c>
    </row>
    <row r="29" spans="2:10">
      <c r="B29" s="48"/>
      <c r="C29" s="48"/>
      <c r="D29" s="10" t="s">
        <v>33</v>
      </c>
      <c r="E29" s="11">
        <v>178000</v>
      </c>
      <c r="F29" s="11">
        <v>356000</v>
      </c>
      <c r="G29" s="11">
        <v>445000</v>
      </c>
      <c r="H29" s="11">
        <f t="shared" si="0"/>
        <v>979000</v>
      </c>
      <c r="I29" s="11"/>
      <c r="J29" s="11">
        <f t="shared" si="1"/>
        <v>979000</v>
      </c>
    </row>
    <row r="30" spans="2:10">
      <c r="B30" s="48"/>
      <c r="C30" s="48"/>
      <c r="D30" s="10" t="s">
        <v>34</v>
      </c>
      <c r="E30" s="11">
        <v>1298835</v>
      </c>
      <c r="F30" s="11">
        <v>2027549</v>
      </c>
      <c r="G30" s="11">
        <v>1169187</v>
      </c>
      <c r="H30" s="11">
        <f t="shared" si="0"/>
        <v>4495571</v>
      </c>
      <c r="I30" s="11"/>
      <c r="J30" s="11">
        <f t="shared" si="1"/>
        <v>4495571</v>
      </c>
    </row>
    <row r="31" spans="2:10">
      <c r="B31" s="48"/>
      <c r="C31" s="48"/>
      <c r="D31" s="10" t="s">
        <v>35</v>
      </c>
      <c r="E31" s="11">
        <f>+E32+E33+E34+E35+E36+E37+E38+E39+E40+E41+E42</f>
        <v>418938</v>
      </c>
      <c r="F31" s="11">
        <f>+F32+F33+F34+F35+F36+F37+F38+F39+F40+F41+F42</f>
        <v>675059</v>
      </c>
      <c r="G31" s="11">
        <f>+G32+G33+G34+G35+G36+G37+G38+G39+G40+G41+G42</f>
        <v>714474</v>
      </c>
      <c r="H31" s="11">
        <f t="shared" si="0"/>
        <v>1808471</v>
      </c>
      <c r="I31" s="11">
        <f>+I32+I33+I34+I35+I36+I37+I38+I39+I40+I41+I42</f>
        <v>0</v>
      </c>
      <c r="J31" s="11">
        <f t="shared" si="1"/>
        <v>1808471</v>
      </c>
    </row>
    <row r="32" spans="2:10">
      <c r="B32" s="48"/>
      <c r="C32" s="48"/>
      <c r="D32" s="10" t="s">
        <v>36</v>
      </c>
      <c r="E32" s="11"/>
      <c r="F32" s="11">
        <v>4265</v>
      </c>
      <c r="G32" s="11">
        <v>6996</v>
      </c>
      <c r="H32" s="11">
        <f t="shared" si="0"/>
        <v>11261</v>
      </c>
      <c r="I32" s="11"/>
      <c r="J32" s="11">
        <f t="shared" si="1"/>
        <v>11261</v>
      </c>
    </row>
    <row r="33" spans="2:10">
      <c r="B33" s="48"/>
      <c r="C33" s="48"/>
      <c r="D33" s="10" t="s">
        <v>37</v>
      </c>
      <c r="E33" s="11"/>
      <c r="F33" s="11">
        <v>30500</v>
      </c>
      <c r="G33" s="11"/>
      <c r="H33" s="11">
        <f t="shared" si="0"/>
        <v>30500</v>
      </c>
      <c r="I33" s="11"/>
      <c r="J33" s="11">
        <f t="shared" si="1"/>
        <v>30500</v>
      </c>
    </row>
    <row r="34" spans="2:10">
      <c r="B34" s="48"/>
      <c r="C34" s="48"/>
      <c r="D34" s="10" t="s">
        <v>38</v>
      </c>
      <c r="E34" s="11">
        <v>94573</v>
      </c>
      <c r="F34" s="11">
        <v>94305</v>
      </c>
      <c r="G34" s="11">
        <v>116542</v>
      </c>
      <c r="H34" s="11">
        <f t="shared" si="0"/>
        <v>305420</v>
      </c>
      <c r="I34" s="11"/>
      <c r="J34" s="11">
        <f t="shared" si="1"/>
        <v>305420</v>
      </c>
    </row>
    <row r="35" spans="2:10">
      <c r="B35" s="48"/>
      <c r="C35" s="48"/>
      <c r="D35" s="10" t="s">
        <v>39</v>
      </c>
      <c r="E35" s="11">
        <v>19025</v>
      </c>
      <c r="F35" s="11">
        <v>310000</v>
      </c>
      <c r="G35" s="11">
        <v>307448</v>
      </c>
      <c r="H35" s="11">
        <f t="shared" si="0"/>
        <v>636473</v>
      </c>
      <c r="I35" s="11"/>
      <c r="J35" s="11">
        <f t="shared" si="1"/>
        <v>636473</v>
      </c>
    </row>
    <row r="36" spans="2:10">
      <c r="B36" s="48"/>
      <c r="C36" s="48"/>
      <c r="D36" s="10" t="s">
        <v>40</v>
      </c>
      <c r="E36" s="11"/>
      <c r="F36" s="11"/>
      <c r="G36" s="11"/>
      <c r="H36" s="11">
        <f t="shared" si="0"/>
        <v>0</v>
      </c>
      <c r="I36" s="11"/>
      <c r="J36" s="11">
        <f t="shared" si="1"/>
        <v>0</v>
      </c>
    </row>
    <row r="37" spans="2:10">
      <c r="B37" s="48"/>
      <c r="C37" s="48"/>
      <c r="D37" s="10" t="s">
        <v>41</v>
      </c>
      <c r="E37" s="11">
        <v>165000</v>
      </c>
      <c r="F37" s="11">
        <v>79713</v>
      </c>
      <c r="G37" s="11">
        <v>55859</v>
      </c>
      <c r="H37" s="11">
        <f t="shared" si="0"/>
        <v>300572</v>
      </c>
      <c r="I37" s="11"/>
      <c r="J37" s="11">
        <f t="shared" si="1"/>
        <v>300572</v>
      </c>
    </row>
    <row r="38" spans="2:10">
      <c r="B38" s="48"/>
      <c r="C38" s="48"/>
      <c r="D38" s="10" t="s">
        <v>42</v>
      </c>
      <c r="E38" s="11">
        <v>9570</v>
      </c>
      <c r="F38" s="11">
        <v>9570</v>
      </c>
      <c r="G38" s="11">
        <v>9570</v>
      </c>
      <c r="H38" s="11">
        <f t="shared" si="0"/>
        <v>28710</v>
      </c>
      <c r="I38" s="11"/>
      <c r="J38" s="11">
        <f t="shared" si="1"/>
        <v>28710</v>
      </c>
    </row>
    <row r="39" spans="2:10">
      <c r="B39" s="48"/>
      <c r="C39" s="48"/>
      <c r="D39" s="10" t="s">
        <v>43</v>
      </c>
      <c r="E39" s="11">
        <v>32750</v>
      </c>
      <c r="F39" s="11"/>
      <c r="G39" s="11"/>
      <c r="H39" s="11">
        <f t="shared" si="0"/>
        <v>32750</v>
      </c>
      <c r="I39" s="11"/>
      <c r="J39" s="11">
        <f t="shared" si="1"/>
        <v>32750</v>
      </c>
    </row>
    <row r="40" spans="2:10">
      <c r="B40" s="48"/>
      <c r="C40" s="48"/>
      <c r="D40" s="10" t="s">
        <v>44</v>
      </c>
      <c r="E40" s="11">
        <v>42660</v>
      </c>
      <c r="F40" s="11">
        <v>48341</v>
      </c>
      <c r="G40" s="11">
        <v>42670</v>
      </c>
      <c r="H40" s="11">
        <f t="shared" si="0"/>
        <v>133671</v>
      </c>
      <c r="I40" s="11"/>
      <c r="J40" s="11">
        <f t="shared" si="1"/>
        <v>133671</v>
      </c>
    </row>
    <row r="41" spans="2:10">
      <c r="B41" s="48"/>
      <c r="C41" s="48"/>
      <c r="D41" s="10" t="s">
        <v>45</v>
      </c>
      <c r="E41" s="11">
        <v>30360</v>
      </c>
      <c r="F41" s="11">
        <v>50239</v>
      </c>
      <c r="G41" s="11">
        <v>134691</v>
      </c>
      <c r="H41" s="11">
        <f t="shared" si="0"/>
        <v>215290</v>
      </c>
      <c r="I41" s="11"/>
      <c r="J41" s="11">
        <f t="shared" si="1"/>
        <v>215290</v>
      </c>
    </row>
    <row r="42" spans="2:10">
      <c r="B42" s="48"/>
      <c r="C42" s="48"/>
      <c r="D42" s="10" t="s">
        <v>46</v>
      </c>
      <c r="E42" s="11">
        <v>25000</v>
      </c>
      <c r="F42" s="11">
        <v>48126</v>
      </c>
      <c r="G42" s="11">
        <v>40698</v>
      </c>
      <c r="H42" s="11">
        <f t="shared" si="0"/>
        <v>113824</v>
      </c>
      <c r="I42" s="11"/>
      <c r="J42" s="11">
        <f t="shared" si="1"/>
        <v>113824</v>
      </c>
    </row>
    <row r="43" spans="2:10">
      <c r="B43" s="48"/>
      <c r="C43" s="48"/>
      <c r="D43" s="10" t="s">
        <v>47</v>
      </c>
      <c r="E43" s="11">
        <f>+E44+E45+E46+E47+E48+E49+E50+E51+E52+E53+E54+E55+E56+E57+E58+E59+E60+E61+E62+E63+E64</f>
        <v>1287024</v>
      </c>
      <c r="F43" s="11">
        <f>+F44+F45+F46+F47+F48+F49+F50+F51+F52+F53+F54+F55+F56+F57+F58+F59+F60+F61+F62+F63+F64</f>
        <v>1024307</v>
      </c>
      <c r="G43" s="11">
        <f>+G44+G45+G46+G47+G48+G49+G50+G51+G52+G53+G54+G55+G56+G57+G58+G59+G60+G61+G62+G63+G64</f>
        <v>1184603</v>
      </c>
      <c r="H43" s="11">
        <f t="shared" si="0"/>
        <v>3495934</v>
      </c>
      <c r="I43" s="11">
        <f>+I44+I45+I46+I47+I48+I49+I50+I51+I52+I53+I54+I55+I56+I57+I58+I59+I60+I61+I62+I63+I64</f>
        <v>0</v>
      </c>
      <c r="J43" s="11">
        <f t="shared" si="1"/>
        <v>3495934</v>
      </c>
    </row>
    <row r="44" spans="2:10">
      <c r="B44" s="48"/>
      <c r="C44" s="48"/>
      <c r="D44" s="10" t="s">
        <v>48</v>
      </c>
      <c r="E44" s="11">
        <v>14338</v>
      </c>
      <c r="F44" s="11">
        <v>28128</v>
      </c>
      <c r="G44" s="11">
        <v>10591</v>
      </c>
      <c r="H44" s="11">
        <f t="shared" si="0"/>
        <v>53057</v>
      </c>
      <c r="I44" s="11"/>
      <c r="J44" s="11">
        <f t="shared" si="1"/>
        <v>53057</v>
      </c>
    </row>
    <row r="45" spans="2:10">
      <c r="B45" s="48"/>
      <c r="C45" s="48"/>
      <c r="D45" s="10" t="s">
        <v>49</v>
      </c>
      <c r="E45" s="11"/>
      <c r="F45" s="11"/>
      <c r="G45" s="11"/>
      <c r="H45" s="11">
        <f t="shared" si="0"/>
        <v>0</v>
      </c>
      <c r="I45" s="11"/>
      <c r="J45" s="11">
        <f t="shared" si="1"/>
        <v>0</v>
      </c>
    </row>
    <row r="46" spans="2:10">
      <c r="B46" s="48"/>
      <c r="C46" s="48"/>
      <c r="D46" s="10" t="s">
        <v>50</v>
      </c>
      <c r="E46" s="11">
        <v>25072</v>
      </c>
      <c r="F46" s="11">
        <v>14104</v>
      </c>
      <c r="G46" s="11">
        <v>28994</v>
      </c>
      <c r="H46" s="11">
        <f t="shared" si="0"/>
        <v>68170</v>
      </c>
      <c r="I46" s="11"/>
      <c r="J46" s="11">
        <f t="shared" si="1"/>
        <v>68170</v>
      </c>
    </row>
    <row r="47" spans="2:10">
      <c r="B47" s="48"/>
      <c r="C47" s="48"/>
      <c r="D47" s="10" t="s">
        <v>51</v>
      </c>
      <c r="E47" s="11">
        <v>83000</v>
      </c>
      <c r="F47" s="11">
        <v>72000</v>
      </c>
      <c r="G47" s="11">
        <v>21600</v>
      </c>
      <c r="H47" s="11">
        <f t="shared" si="0"/>
        <v>176600</v>
      </c>
      <c r="I47" s="11"/>
      <c r="J47" s="11">
        <f t="shared" si="1"/>
        <v>176600</v>
      </c>
    </row>
    <row r="48" spans="2:10">
      <c r="B48" s="48"/>
      <c r="C48" s="48"/>
      <c r="D48" s="10" t="s">
        <v>52</v>
      </c>
      <c r="E48" s="11">
        <v>90973</v>
      </c>
      <c r="F48" s="11">
        <v>33927</v>
      </c>
      <c r="G48" s="11">
        <v>23939</v>
      </c>
      <c r="H48" s="11">
        <f t="shared" si="0"/>
        <v>148839</v>
      </c>
      <c r="I48" s="11"/>
      <c r="J48" s="11">
        <f t="shared" si="1"/>
        <v>148839</v>
      </c>
    </row>
    <row r="49" spans="2:10">
      <c r="B49" s="48"/>
      <c r="C49" s="48"/>
      <c r="D49" s="10" t="s">
        <v>53</v>
      </c>
      <c r="E49" s="11">
        <v>103206</v>
      </c>
      <c r="F49" s="11">
        <v>36000</v>
      </c>
      <c r="G49" s="11">
        <v>100013</v>
      </c>
      <c r="H49" s="11">
        <f t="shared" si="0"/>
        <v>239219</v>
      </c>
      <c r="I49" s="11"/>
      <c r="J49" s="11">
        <f t="shared" si="1"/>
        <v>239219</v>
      </c>
    </row>
    <row r="50" spans="2:10">
      <c r="B50" s="48"/>
      <c r="C50" s="48"/>
      <c r="D50" s="10" t="s">
        <v>39</v>
      </c>
      <c r="E50" s="11">
        <v>8154</v>
      </c>
      <c r="F50" s="11">
        <v>61076</v>
      </c>
      <c r="G50" s="11">
        <v>138906</v>
      </c>
      <c r="H50" s="11">
        <f t="shared" si="0"/>
        <v>208136</v>
      </c>
      <c r="I50" s="11"/>
      <c r="J50" s="11">
        <f t="shared" si="1"/>
        <v>208136</v>
      </c>
    </row>
    <row r="51" spans="2:10">
      <c r="B51" s="48"/>
      <c r="C51" s="48"/>
      <c r="D51" s="10" t="s">
        <v>40</v>
      </c>
      <c r="E51" s="11"/>
      <c r="F51" s="11">
        <v>5328</v>
      </c>
      <c r="G51" s="11"/>
      <c r="H51" s="11">
        <f t="shared" si="0"/>
        <v>5328</v>
      </c>
      <c r="I51" s="11"/>
      <c r="J51" s="11">
        <f t="shared" si="1"/>
        <v>5328</v>
      </c>
    </row>
    <row r="52" spans="2:10">
      <c r="B52" s="48"/>
      <c r="C52" s="48"/>
      <c r="D52" s="10" t="s">
        <v>54</v>
      </c>
      <c r="E52" s="11"/>
      <c r="F52" s="11">
        <v>67544</v>
      </c>
      <c r="G52" s="11">
        <v>34614</v>
      </c>
      <c r="H52" s="11">
        <f t="shared" si="0"/>
        <v>102158</v>
      </c>
      <c r="I52" s="11"/>
      <c r="J52" s="11">
        <f t="shared" si="1"/>
        <v>102158</v>
      </c>
    </row>
    <row r="53" spans="2:10">
      <c r="B53" s="48"/>
      <c r="C53" s="48"/>
      <c r="D53" s="10" t="s">
        <v>55</v>
      </c>
      <c r="E53" s="11">
        <v>225368</v>
      </c>
      <c r="F53" s="11">
        <v>148338</v>
      </c>
      <c r="G53" s="11">
        <v>164105</v>
      </c>
      <c r="H53" s="11">
        <f t="shared" si="0"/>
        <v>537811</v>
      </c>
      <c r="I53" s="11"/>
      <c r="J53" s="11">
        <f t="shared" si="1"/>
        <v>537811</v>
      </c>
    </row>
    <row r="54" spans="2:10">
      <c r="B54" s="48"/>
      <c r="C54" s="48"/>
      <c r="D54" s="10" t="s">
        <v>56</v>
      </c>
      <c r="E54" s="11"/>
      <c r="F54" s="11"/>
      <c r="G54" s="11"/>
      <c r="H54" s="11">
        <f t="shared" si="0"/>
        <v>0</v>
      </c>
      <c r="I54" s="11"/>
      <c r="J54" s="11">
        <f t="shared" si="1"/>
        <v>0</v>
      </c>
    </row>
    <row r="55" spans="2:10">
      <c r="B55" s="48"/>
      <c r="C55" s="48"/>
      <c r="D55" s="10" t="s">
        <v>57</v>
      </c>
      <c r="E55" s="11"/>
      <c r="F55" s="11"/>
      <c r="G55" s="11"/>
      <c r="H55" s="11">
        <f t="shared" si="0"/>
        <v>0</v>
      </c>
      <c r="I55" s="11"/>
      <c r="J55" s="11">
        <f t="shared" si="1"/>
        <v>0</v>
      </c>
    </row>
    <row r="56" spans="2:10">
      <c r="B56" s="48"/>
      <c r="C56" s="48"/>
      <c r="D56" s="10" t="s">
        <v>58</v>
      </c>
      <c r="E56" s="11">
        <v>135684</v>
      </c>
      <c r="F56" s="11">
        <v>96912</v>
      </c>
      <c r="G56" s="11">
        <v>116304</v>
      </c>
      <c r="H56" s="11">
        <f t="shared" si="0"/>
        <v>348900</v>
      </c>
      <c r="I56" s="11"/>
      <c r="J56" s="11">
        <f t="shared" si="1"/>
        <v>348900</v>
      </c>
    </row>
    <row r="57" spans="2:10">
      <c r="B57" s="48"/>
      <c r="C57" s="48"/>
      <c r="D57" s="10" t="s">
        <v>59</v>
      </c>
      <c r="E57" s="11">
        <v>2616</v>
      </c>
      <c r="F57" s="11">
        <v>2956</v>
      </c>
      <c r="G57" s="11">
        <v>6220</v>
      </c>
      <c r="H57" s="11">
        <f t="shared" si="0"/>
        <v>11792</v>
      </c>
      <c r="I57" s="11"/>
      <c r="J57" s="11">
        <f t="shared" si="1"/>
        <v>11792</v>
      </c>
    </row>
    <row r="58" spans="2:10">
      <c r="B58" s="48"/>
      <c r="C58" s="48"/>
      <c r="D58" s="10" t="s">
        <v>42</v>
      </c>
      <c r="E58" s="11">
        <v>165228</v>
      </c>
      <c r="F58" s="11">
        <v>153452</v>
      </c>
      <c r="G58" s="11">
        <v>154001</v>
      </c>
      <c r="H58" s="11">
        <f t="shared" si="0"/>
        <v>472681</v>
      </c>
      <c r="I58" s="11"/>
      <c r="J58" s="11">
        <f t="shared" si="1"/>
        <v>472681</v>
      </c>
    </row>
    <row r="59" spans="2:10">
      <c r="B59" s="48"/>
      <c r="C59" s="48"/>
      <c r="D59" s="10" t="s">
        <v>43</v>
      </c>
      <c r="E59" s="11">
        <v>130179</v>
      </c>
      <c r="F59" s="11">
        <v>64536</v>
      </c>
      <c r="G59" s="11">
        <v>205880</v>
      </c>
      <c r="H59" s="11">
        <f t="shared" si="0"/>
        <v>400595</v>
      </c>
      <c r="I59" s="11"/>
      <c r="J59" s="11">
        <f t="shared" si="1"/>
        <v>400595</v>
      </c>
    </row>
    <row r="60" spans="2:10">
      <c r="B60" s="48"/>
      <c r="C60" s="48"/>
      <c r="D60" s="10" t="s">
        <v>60</v>
      </c>
      <c r="E60" s="11"/>
      <c r="F60" s="11"/>
      <c r="G60" s="11"/>
      <c r="H60" s="11">
        <f t="shared" si="0"/>
        <v>0</v>
      </c>
      <c r="I60" s="11"/>
      <c r="J60" s="11">
        <f t="shared" si="1"/>
        <v>0</v>
      </c>
    </row>
    <row r="61" spans="2:10">
      <c r="B61" s="48"/>
      <c r="C61" s="48"/>
      <c r="D61" s="10" t="s">
        <v>61</v>
      </c>
      <c r="E61" s="11">
        <v>248226</v>
      </c>
      <c r="F61" s="11">
        <v>154888</v>
      </c>
      <c r="G61" s="11">
        <v>90236</v>
      </c>
      <c r="H61" s="11">
        <f t="shared" si="0"/>
        <v>493350</v>
      </c>
      <c r="I61" s="11"/>
      <c r="J61" s="11">
        <f t="shared" si="1"/>
        <v>493350</v>
      </c>
    </row>
    <row r="62" spans="2:10">
      <c r="B62" s="48"/>
      <c r="C62" s="48"/>
      <c r="D62" s="10" t="s">
        <v>62</v>
      </c>
      <c r="E62" s="11"/>
      <c r="F62" s="11">
        <v>26160</v>
      </c>
      <c r="G62" s="11">
        <v>26160</v>
      </c>
      <c r="H62" s="11">
        <f t="shared" si="0"/>
        <v>52320</v>
      </c>
      <c r="I62" s="11"/>
      <c r="J62" s="11">
        <f t="shared" si="1"/>
        <v>52320</v>
      </c>
    </row>
    <row r="63" spans="2:10">
      <c r="B63" s="48"/>
      <c r="C63" s="48"/>
      <c r="D63" s="10" t="s">
        <v>63</v>
      </c>
      <c r="E63" s="11">
        <v>36480</v>
      </c>
      <c r="F63" s="11">
        <v>38333</v>
      </c>
      <c r="G63" s="11">
        <v>38040</v>
      </c>
      <c r="H63" s="11">
        <f t="shared" si="0"/>
        <v>112853</v>
      </c>
      <c r="I63" s="11"/>
      <c r="J63" s="11">
        <f t="shared" si="1"/>
        <v>112853</v>
      </c>
    </row>
    <row r="64" spans="2:10">
      <c r="B64" s="48"/>
      <c r="C64" s="48"/>
      <c r="D64" s="10" t="s">
        <v>46</v>
      </c>
      <c r="E64" s="11">
        <v>18500</v>
      </c>
      <c r="F64" s="11">
        <v>20625</v>
      </c>
      <c r="G64" s="11">
        <v>25000</v>
      </c>
      <c r="H64" s="11">
        <f t="shared" si="0"/>
        <v>64125</v>
      </c>
      <c r="I64" s="11"/>
      <c r="J64" s="11">
        <f t="shared" si="1"/>
        <v>64125</v>
      </c>
    </row>
    <row r="65" spans="2:10">
      <c r="B65" s="48"/>
      <c r="C65" s="48"/>
      <c r="D65" s="10" t="s">
        <v>64</v>
      </c>
      <c r="E65" s="11">
        <f>+E66</f>
        <v>9278316</v>
      </c>
      <c r="F65" s="11">
        <f>+F66</f>
        <v>5338674</v>
      </c>
      <c r="G65" s="11">
        <f>+G66</f>
        <v>2879197</v>
      </c>
      <c r="H65" s="11">
        <f t="shared" si="0"/>
        <v>17496187</v>
      </c>
      <c r="I65" s="11">
        <f>+I66</f>
        <v>0</v>
      </c>
      <c r="J65" s="11">
        <f t="shared" si="1"/>
        <v>17496187</v>
      </c>
    </row>
    <row r="66" spans="2:10">
      <c r="B66" s="48"/>
      <c r="C66" s="48"/>
      <c r="D66" s="10" t="s">
        <v>65</v>
      </c>
      <c r="E66" s="11">
        <f>+E67+E68</f>
        <v>9278316</v>
      </c>
      <c r="F66" s="11">
        <f>+F67+F68</f>
        <v>5338674</v>
      </c>
      <c r="G66" s="11">
        <f>+G67+G68</f>
        <v>2879197</v>
      </c>
      <c r="H66" s="11">
        <f t="shared" si="0"/>
        <v>17496187</v>
      </c>
      <c r="I66" s="11">
        <f>+I67+I68</f>
        <v>0</v>
      </c>
      <c r="J66" s="11">
        <f t="shared" si="1"/>
        <v>17496187</v>
      </c>
    </row>
    <row r="67" spans="2:10">
      <c r="B67" s="48"/>
      <c r="C67" s="48"/>
      <c r="D67" s="10" t="s">
        <v>66</v>
      </c>
      <c r="E67" s="11">
        <v>9278316</v>
      </c>
      <c r="F67" s="11">
        <v>5338674</v>
      </c>
      <c r="G67" s="11">
        <v>2879197</v>
      </c>
      <c r="H67" s="11">
        <f t="shared" si="0"/>
        <v>17496187</v>
      </c>
      <c r="I67" s="11"/>
      <c r="J67" s="11">
        <f t="shared" si="1"/>
        <v>17496187</v>
      </c>
    </row>
    <row r="68" spans="2:10">
      <c r="B68" s="48"/>
      <c r="C68" s="48"/>
      <c r="D68" s="10" t="s">
        <v>67</v>
      </c>
      <c r="E68" s="11"/>
      <c r="F68" s="11"/>
      <c r="G68" s="11"/>
      <c r="H68" s="11">
        <f t="shared" si="0"/>
        <v>0</v>
      </c>
      <c r="I68" s="11"/>
      <c r="J68" s="11">
        <f t="shared" si="1"/>
        <v>0</v>
      </c>
    </row>
    <row r="69" spans="2:10">
      <c r="B69" s="48"/>
      <c r="C69" s="48"/>
      <c r="D69" s="10" t="s">
        <v>68</v>
      </c>
      <c r="E69" s="11"/>
      <c r="F69" s="11"/>
      <c r="G69" s="11"/>
      <c r="H69" s="11">
        <f t="shared" si="0"/>
        <v>0</v>
      </c>
      <c r="I69" s="11"/>
      <c r="J69" s="11">
        <f t="shared" si="1"/>
        <v>0</v>
      </c>
    </row>
    <row r="70" spans="2:10">
      <c r="B70" s="48"/>
      <c r="C70" s="49"/>
      <c r="D70" s="12" t="s">
        <v>69</v>
      </c>
      <c r="E70" s="13">
        <f>+E24+E31+E43+E65+E69</f>
        <v>27741045</v>
      </c>
      <c r="F70" s="13">
        <f>+F24+F31+F43+F65+F69</f>
        <v>23100655</v>
      </c>
      <c r="G70" s="13">
        <f>+G24+G31+G43+G65+G69</f>
        <v>19288628</v>
      </c>
      <c r="H70" s="13">
        <f t="shared" si="0"/>
        <v>70130328</v>
      </c>
      <c r="I70" s="13">
        <f>+I24+I31+I43+I65+I69</f>
        <v>0</v>
      </c>
      <c r="J70" s="13">
        <f t="shared" si="1"/>
        <v>70130328</v>
      </c>
    </row>
    <row r="71" spans="2:10">
      <c r="B71" s="49"/>
      <c r="C71" s="14" t="s">
        <v>70</v>
      </c>
      <c r="D71" s="15"/>
      <c r="E71" s="16">
        <f xml:space="preserve"> +E23 - E70</f>
        <v>-1501655</v>
      </c>
      <c r="F71" s="16">
        <f xml:space="preserve"> +F23 - F70</f>
        <v>211810</v>
      </c>
      <c r="G71" s="16">
        <f xml:space="preserve"> +G23 - G70</f>
        <v>-1520418</v>
      </c>
      <c r="H71" s="16">
        <f t="shared" si="0"/>
        <v>-2810263</v>
      </c>
      <c r="I71" s="16">
        <f xml:space="preserve"> +I23 - I70</f>
        <v>0</v>
      </c>
      <c r="J71" s="16">
        <f>J23-J70</f>
        <v>-2810263</v>
      </c>
    </row>
    <row r="72" spans="2:10">
      <c r="B72" s="47" t="s">
        <v>71</v>
      </c>
      <c r="C72" s="47" t="s">
        <v>9</v>
      </c>
      <c r="D72" s="10" t="s">
        <v>72</v>
      </c>
      <c r="E72" s="11">
        <f>+E73+E74</f>
        <v>100000</v>
      </c>
      <c r="F72" s="11">
        <f>+F73+F74</f>
        <v>0</v>
      </c>
      <c r="G72" s="11">
        <f>+G73+G74</f>
        <v>0</v>
      </c>
      <c r="H72" s="11">
        <f t="shared" ref="H72:H135" si="2">+E72+F72+G72</f>
        <v>100000</v>
      </c>
      <c r="I72" s="11">
        <f>+I73+I74</f>
        <v>0</v>
      </c>
      <c r="J72" s="11">
        <f t="shared" ref="J72:J135" si="3">H72-ABS(I72)</f>
        <v>100000</v>
      </c>
    </row>
    <row r="73" spans="2:10">
      <c r="B73" s="48"/>
      <c r="C73" s="48"/>
      <c r="D73" s="10" t="s">
        <v>73</v>
      </c>
      <c r="E73" s="11">
        <v>100000</v>
      </c>
      <c r="F73" s="11"/>
      <c r="G73" s="11"/>
      <c r="H73" s="11">
        <f t="shared" si="2"/>
        <v>100000</v>
      </c>
      <c r="I73" s="11"/>
      <c r="J73" s="11">
        <f t="shared" si="3"/>
        <v>100000</v>
      </c>
    </row>
    <row r="74" spans="2:10">
      <c r="B74" s="48"/>
      <c r="C74" s="48"/>
      <c r="D74" s="10" t="s">
        <v>74</v>
      </c>
      <c r="E74" s="11"/>
      <c r="F74" s="11"/>
      <c r="G74" s="11"/>
      <c r="H74" s="11">
        <f t="shared" si="2"/>
        <v>0</v>
      </c>
      <c r="I74" s="11"/>
      <c r="J74" s="11">
        <f t="shared" si="3"/>
        <v>0</v>
      </c>
    </row>
    <row r="75" spans="2:10">
      <c r="B75" s="48"/>
      <c r="C75" s="48"/>
      <c r="D75" s="10" t="s">
        <v>75</v>
      </c>
      <c r="E75" s="11">
        <f>+E76+E77</f>
        <v>0</v>
      </c>
      <c r="F75" s="11">
        <f>+F76+F77</f>
        <v>0</v>
      </c>
      <c r="G75" s="11">
        <f>+G76+G77</f>
        <v>0</v>
      </c>
      <c r="H75" s="11">
        <f t="shared" si="2"/>
        <v>0</v>
      </c>
      <c r="I75" s="11">
        <f>+I76+I77</f>
        <v>0</v>
      </c>
      <c r="J75" s="11">
        <f t="shared" si="3"/>
        <v>0</v>
      </c>
    </row>
    <row r="76" spans="2:10">
      <c r="B76" s="48"/>
      <c r="C76" s="48"/>
      <c r="D76" s="10" t="s">
        <v>76</v>
      </c>
      <c r="E76" s="11"/>
      <c r="F76" s="11"/>
      <c r="G76" s="11"/>
      <c r="H76" s="11">
        <f t="shared" si="2"/>
        <v>0</v>
      </c>
      <c r="I76" s="11"/>
      <c r="J76" s="11">
        <f t="shared" si="3"/>
        <v>0</v>
      </c>
    </row>
    <row r="77" spans="2:10">
      <c r="B77" s="48"/>
      <c r="C77" s="48"/>
      <c r="D77" s="10" t="s">
        <v>77</v>
      </c>
      <c r="E77" s="11"/>
      <c r="F77" s="11"/>
      <c r="G77" s="11"/>
      <c r="H77" s="11">
        <f t="shared" si="2"/>
        <v>0</v>
      </c>
      <c r="I77" s="11"/>
      <c r="J77" s="11">
        <f t="shared" si="3"/>
        <v>0</v>
      </c>
    </row>
    <row r="78" spans="2:10">
      <c r="B78" s="48"/>
      <c r="C78" s="48"/>
      <c r="D78" s="10" t="s">
        <v>78</v>
      </c>
      <c r="E78" s="11"/>
      <c r="F78" s="11"/>
      <c r="G78" s="11"/>
      <c r="H78" s="11">
        <f t="shared" si="2"/>
        <v>0</v>
      </c>
      <c r="I78" s="11"/>
      <c r="J78" s="11">
        <f t="shared" si="3"/>
        <v>0</v>
      </c>
    </row>
    <row r="79" spans="2:10">
      <c r="B79" s="48"/>
      <c r="C79" s="48"/>
      <c r="D79" s="10" t="s">
        <v>79</v>
      </c>
      <c r="E79" s="11">
        <f>+E80+E81+E82</f>
        <v>0</v>
      </c>
      <c r="F79" s="11">
        <f>+F80+F81+F82</f>
        <v>0</v>
      </c>
      <c r="G79" s="11">
        <f>+G80+G81+G82</f>
        <v>0</v>
      </c>
      <c r="H79" s="11">
        <f t="shared" si="2"/>
        <v>0</v>
      </c>
      <c r="I79" s="11">
        <f>+I80+I81+I82</f>
        <v>0</v>
      </c>
      <c r="J79" s="11">
        <f t="shared" si="3"/>
        <v>0</v>
      </c>
    </row>
    <row r="80" spans="2:10">
      <c r="B80" s="48"/>
      <c r="C80" s="48"/>
      <c r="D80" s="10" t="s">
        <v>80</v>
      </c>
      <c r="E80" s="11"/>
      <c r="F80" s="11"/>
      <c r="G80" s="11"/>
      <c r="H80" s="11">
        <f t="shared" si="2"/>
        <v>0</v>
      </c>
      <c r="I80" s="11"/>
      <c r="J80" s="11">
        <f t="shared" si="3"/>
        <v>0</v>
      </c>
    </row>
    <row r="81" spans="2:10">
      <c r="B81" s="48"/>
      <c r="C81" s="48"/>
      <c r="D81" s="10" t="s">
        <v>81</v>
      </c>
      <c r="E81" s="11"/>
      <c r="F81" s="11"/>
      <c r="G81" s="11"/>
      <c r="H81" s="11">
        <f t="shared" si="2"/>
        <v>0</v>
      </c>
      <c r="I81" s="11"/>
      <c r="J81" s="11">
        <f t="shared" si="3"/>
        <v>0</v>
      </c>
    </row>
    <row r="82" spans="2:10">
      <c r="B82" s="48"/>
      <c r="C82" s="48"/>
      <c r="D82" s="10" t="s">
        <v>82</v>
      </c>
      <c r="E82" s="11"/>
      <c r="F82" s="11"/>
      <c r="G82" s="11"/>
      <c r="H82" s="11">
        <f t="shared" si="2"/>
        <v>0</v>
      </c>
      <c r="I82" s="11"/>
      <c r="J82" s="11">
        <f t="shared" si="3"/>
        <v>0</v>
      </c>
    </row>
    <row r="83" spans="2:10">
      <c r="B83" s="48"/>
      <c r="C83" s="48"/>
      <c r="D83" s="10" t="s">
        <v>83</v>
      </c>
      <c r="E83" s="11"/>
      <c r="F83" s="11"/>
      <c r="G83" s="11"/>
      <c r="H83" s="11">
        <f t="shared" si="2"/>
        <v>0</v>
      </c>
      <c r="I83" s="11"/>
      <c r="J83" s="11">
        <f t="shared" si="3"/>
        <v>0</v>
      </c>
    </row>
    <row r="84" spans="2:10">
      <c r="B84" s="48"/>
      <c r="C84" s="49"/>
      <c r="D84" s="12" t="s">
        <v>84</v>
      </c>
      <c r="E84" s="13">
        <f>+E72+E75+E78+E79+E83</f>
        <v>100000</v>
      </c>
      <c r="F84" s="13">
        <f>+F72+F75+F78+F79+F83</f>
        <v>0</v>
      </c>
      <c r="G84" s="13">
        <f>+G72+G75+G78+G79+G83</f>
        <v>0</v>
      </c>
      <c r="H84" s="13">
        <f t="shared" si="2"/>
        <v>100000</v>
      </c>
      <c r="I84" s="13">
        <f>+I72+I75+I78+I79+I83</f>
        <v>0</v>
      </c>
      <c r="J84" s="13">
        <f t="shared" si="3"/>
        <v>100000</v>
      </c>
    </row>
    <row r="85" spans="2:10">
      <c r="B85" s="48"/>
      <c r="C85" s="47" t="s">
        <v>27</v>
      </c>
      <c r="D85" s="10" t="s">
        <v>85</v>
      </c>
      <c r="E85" s="11"/>
      <c r="F85" s="11"/>
      <c r="G85" s="11"/>
      <c r="H85" s="11">
        <f t="shared" si="2"/>
        <v>0</v>
      </c>
      <c r="I85" s="11"/>
      <c r="J85" s="11">
        <f t="shared" si="3"/>
        <v>0</v>
      </c>
    </row>
    <row r="86" spans="2:10">
      <c r="B86" s="48"/>
      <c r="C86" s="48"/>
      <c r="D86" s="10" t="s">
        <v>86</v>
      </c>
      <c r="E86" s="11">
        <f>+E87+E88+E89+E90+E91</f>
        <v>106700</v>
      </c>
      <c r="F86" s="11">
        <f>+F87+F88+F89+F90+F91</f>
        <v>0</v>
      </c>
      <c r="G86" s="11">
        <f>+G87+G88+G89+G90+G91</f>
        <v>0</v>
      </c>
      <c r="H86" s="11">
        <f t="shared" si="2"/>
        <v>106700</v>
      </c>
      <c r="I86" s="11">
        <f>+I87+I88+I89+I90+I91</f>
        <v>0</v>
      </c>
      <c r="J86" s="11">
        <f t="shared" si="3"/>
        <v>106700</v>
      </c>
    </row>
    <row r="87" spans="2:10">
      <c r="B87" s="48"/>
      <c r="C87" s="48"/>
      <c r="D87" s="10" t="s">
        <v>87</v>
      </c>
      <c r="E87" s="11"/>
      <c r="F87" s="11"/>
      <c r="G87" s="11"/>
      <c r="H87" s="11">
        <f t="shared" si="2"/>
        <v>0</v>
      </c>
      <c r="I87" s="11"/>
      <c r="J87" s="11">
        <f t="shared" si="3"/>
        <v>0</v>
      </c>
    </row>
    <row r="88" spans="2:10">
      <c r="B88" s="48"/>
      <c r="C88" s="48"/>
      <c r="D88" s="10" t="s">
        <v>88</v>
      </c>
      <c r="E88" s="11"/>
      <c r="F88" s="11"/>
      <c r="G88" s="11"/>
      <c r="H88" s="11">
        <f t="shared" si="2"/>
        <v>0</v>
      </c>
      <c r="I88" s="11"/>
      <c r="J88" s="11">
        <f t="shared" si="3"/>
        <v>0</v>
      </c>
    </row>
    <row r="89" spans="2:10">
      <c r="B89" s="48"/>
      <c r="C89" s="48"/>
      <c r="D89" s="10" t="s">
        <v>89</v>
      </c>
      <c r="E89" s="11"/>
      <c r="F89" s="11"/>
      <c r="G89" s="11"/>
      <c r="H89" s="11">
        <f t="shared" si="2"/>
        <v>0</v>
      </c>
      <c r="I89" s="11"/>
      <c r="J89" s="11">
        <f t="shared" si="3"/>
        <v>0</v>
      </c>
    </row>
    <row r="90" spans="2:10">
      <c r="B90" s="48"/>
      <c r="C90" s="48"/>
      <c r="D90" s="10" t="s">
        <v>90</v>
      </c>
      <c r="E90" s="11">
        <v>106700</v>
      </c>
      <c r="F90" s="11"/>
      <c r="G90" s="11"/>
      <c r="H90" s="11">
        <f t="shared" si="2"/>
        <v>106700</v>
      </c>
      <c r="I90" s="11"/>
      <c r="J90" s="11">
        <f t="shared" si="3"/>
        <v>106700</v>
      </c>
    </row>
    <row r="91" spans="2:10">
      <c r="B91" s="48"/>
      <c r="C91" s="48"/>
      <c r="D91" s="10" t="s">
        <v>91</v>
      </c>
      <c r="E91" s="11"/>
      <c r="F91" s="11"/>
      <c r="G91" s="11"/>
      <c r="H91" s="11">
        <f t="shared" si="2"/>
        <v>0</v>
      </c>
      <c r="I91" s="11"/>
      <c r="J91" s="11">
        <f t="shared" si="3"/>
        <v>0</v>
      </c>
    </row>
    <row r="92" spans="2:10">
      <c r="B92" s="48"/>
      <c r="C92" s="48"/>
      <c r="D92" s="10" t="s">
        <v>92</v>
      </c>
      <c r="E92" s="11"/>
      <c r="F92" s="11"/>
      <c r="G92" s="11"/>
      <c r="H92" s="11">
        <f t="shared" si="2"/>
        <v>0</v>
      </c>
      <c r="I92" s="11"/>
      <c r="J92" s="11">
        <f t="shared" si="3"/>
        <v>0</v>
      </c>
    </row>
    <row r="93" spans="2:10">
      <c r="B93" s="48"/>
      <c r="C93" s="48"/>
      <c r="D93" s="10" t="s">
        <v>93</v>
      </c>
      <c r="E93" s="11"/>
      <c r="F93" s="11"/>
      <c r="G93" s="11"/>
      <c r="H93" s="11">
        <f t="shared" si="2"/>
        <v>0</v>
      </c>
      <c r="I93" s="11"/>
      <c r="J93" s="11">
        <f t="shared" si="3"/>
        <v>0</v>
      </c>
    </row>
    <row r="94" spans="2:10">
      <c r="B94" s="48"/>
      <c r="C94" s="48"/>
      <c r="D94" s="10" t="s">
        <v>94</v>
      </c>
      <c r="E94" s="11"/>
      <c r="F94" s="11"/>
      <c r="G94" s="11"/>
      <c r="H94" s="11">
        <f t="shared" si="2"/>
        <v>0</v>
      </c>
      <c r="I94" s="11"/>
      <c r="J94" s="11">
        <f t="shared" si="3"/>
        <v>0</v>
      </c>
    </row>
    <row r="95" spans="2:10">
      <c r="B95" s="48"/>
      <c r="C95" s="49"/>
      <c r="D95" s="12" t="s">
        <v>95</v>
      </c>
      <c r="E95" s="13">
        <f>+E85+E86+E92+E93+E94</f>
        <v>106700</v>
      </c>
      <c r="F95" s="13">
        <f>+F85+F86+F92+F93+F94</f>
        <v>0</v>
      </c>
      <c r="G95" s="13">
        <f>+G85+G86+G92+G93+G94</f>
        <v>0</v>
      </c>
      <c r="H95" s="13">
        <f t="shared" si="2"/>
        <v>106700</v>
      </c>
      <c r="I95" s="13">
        <f>+I85+I86+I92+I93+I94</f>
        <v>0</v>
      </c>
      <c r="J95" s="13">
        <f t="shared" si="3"/>
        <v>106700</v>
      </c>
    </row>
    <row r="96" spans="2:10">
      <c r="B96" s="49"/>
      <c r="C96" s="17" t="s">
        <v>96</v>
      </c>
      <c r="D96" s="15"/>
      <c r="E96" s="16">
        <f xml:space="preserve"> +E84 - E95</f>
        <v>-6700</v>
      </c>
      <c r="F96" s="16">
        <f xml:space="preserve"> +F84 - F95</f>
        <v>0</v>
      </c>
      <c r="G96" s="16">
        <f xml:space="preserve"> +G84 - G95</f>
        <v>0</v>
      </c>
      <c r="H96" s="16">
        <f t="shared" si="2"/>
        <v>-6700</v>
      </c>
      <c r="I96" s="16">
        <f xml:space="preserve"> +I84 - I95</f>
        <v>0</v>
      </c>
      <c r="J96" s="16">
        <f>J84-J95</f>
        <v>-6700</v>
      </c>
    </row>
    <row r="97" spans="2:10">
      <c r="B97" s="47" t="s">
        <v>97</v>
      </c>
      <c r="C97" s="47" t="s">
        <v>9</v>
      </c>
      <c r="D97" s="10" t="s">
        <v>98</v>
      </c>
      <c r="E97" s="11"/>
      <c r="F97" s="11"/>
      <c r="G97" s="11"/>
      <c r="H97" s="11">
        <f t="shared" si="2"/>
        <v>0</v>
      </c>
      <c r="I97" s="11"/>
      <c r="J97" s="11">
        <f t="shared" si="3"/>
        <v>0</v>
      </c>
    </row>
    <row r="98" spans="2:10">
      <c r="B98" s="48"/>
      <c r="C98" s="48"/>
      <c r="D98" s="10" t="s">
        <v>99</v>
      </c>
      <c r="E98" s="11"/>
      <c r="F98" s="11"/>
      <c r="G98" s="11"/>
      <c r="H98" s="11">
        <f t="shared" si="2"/>
        <v>0</v>
      </c>
      <c r="I98" s="11"/>
      <c r="J98" s="11">
        <f t="shared" si="3"/>
        <v>0</v>
      </c>
    </row>
    <row r="99" spans="2:10">
      <c r="B99" s="48"/>
      <c r="C99" s="48"/>
      <c r="D99" s="10" t="s">
        <v>100</v>
      </c>
      <c r="E99" s="11"/>
      <c r="F99" s="11"/>
      <c r="G99" s="11"/>
      <c r="H99" s="11">
        <f t="shared" si="2"/>
        <v>0</v>
      </c>
      <c r="I99" s="11"/>
      <c r="J99" s="11">
        <f t="shared" si="3"/>
        <v>0</v>
      </c>
    </row>
    <row r="100" spans="2:10">
      <c r="B100" s="48"/>
      <c r="C100" s="48"/>
      <c r="D100" s="10" t="s">
        <v>101</v>
      </c>
      <c r="E100" s="11"/>
      <c r="F100" s="11"/>
      <c r="G100" s="11"/>
      <c r="H100" s="11">
        <f t="shared" si="2"/>
        <v>0</v>
      </c>
      <c r="I100" s="11"/>
      <c r="J100" s="11">
        <f t="shared" si="3"/>
        <v>0</v>
      </c>
    </row>
    <row r="101" spans="2:10">
      <c r="B101" s="48"/>
      <c r="C101" s="48"/>
      <c r="D101" s="10" t="s">
        <v>102</v>
      </c>
      <c r="E101" s="11"/>
      <c r="F101" s="11"/>
      <c r="G101" s="11"/>
      <c r="H101" s="11">
        <f t="shared" si="2"/>
        <v>0</v>
      </c>
      <c r="I101" s="11"/>
      <c r="J101" s="11">
        <f t="shared" si="3"/>
        <v>0</v>
      </c>
    </row>
    <row r="102" spans="2:10">
      <c r="B102" s="48"/>
      <c r="C102" s="48"/>
      <c r="D102" s="10" t="s">
        <v>103</v>
      </c>
      <c r="E102" s="11">
        <f>+E103+E104+E105+E106+E107</f>
        <v>146000</v>
      </c>
      <c r="F102" s="11">
        <f>+F103+F104+F105+F106+F107</f>
        <v>0</v>
      </c>
      <c r="G102" s="11">
        <f>+G103+G104+G105+G106+G107</f>
        <v>0</v>
      </c>
      <c r="H102" s="11">
        <f t="shared" si="2"/>
        <v>146000</v>
      </c>
      <c r="I102" s="11">
        <f>+I103+I104+I105+I106+I107</f>
        <v>0</v>
      </c>
      <c r="J102" s="11">
        <f t="shared" si="3"/>
        <v>146000</v>
      </c>
    </row>
    <row r="103" spans="2:10">
      <c r="B103" s="48"/>
      <c r="C103" s="48"/>
      <c r="D103" s="10" t="s">
        <v>104</v>
      </c>
      <c r="E103" s="11"/>
      <c r="F103" s="11"/>
      <c r="G103" s="11"/>
      <c r="H103" s="11">
        <f t="shared" si="2"/>
        <v>0</v>
      </c>
      <c r="I103" s="11"/>
      <c r="J103" s="11">
        <f t="shared" si="3"/>
        <v>0</v>
      </c>
    </row>
    <row r="104" spans="2:10">
      <c r="B104" s="48"/>
      <c r="C104" s="48"/>
      <c r="D104" s="10" t="s">
        <v>105</v>
      </c>
      <c r="E104" s="11"/>
      <c r="F104" s="11"/>
      <c r="G104" s="11"/>
      <c r="H104" s="11">
        <f t="shared" si="2"/>
        <v>0</v>
      </c>
      <c r="I104" s="11"/>
      <c r="J104" s="11">
        <f t="shared" si="3"/>
        <v>0</v>
      </c>
    </row>
    <row r="105" spans="2:10">
      <c r="B105" s="48"/>
      <c r="C105" s="48"/>
      <c r="D105" s="10" t="s">
        <v>106</v>
      </c>
      <c r="E105" s="11">
        <v>146000</v>
      </c>
      <c r="F105" s="11"/>
      <c r="G105" s="11"/>
      <c r="H105" s="11">
        <f t="shared" si="2"/>
        <v>146000</v>
      </c>
      <c r="I105" s="11"/>
      <c r="J105" s="11">
        <f t="shared" si="3"/>
        <v>146000</v>
      </c>
    </row>
    <row r="106" spans="2:10">
      <c r="B106" s="48"/>
      <c r="C106" s="48"/>
      <c r="D106" s="10" t="s">
        <v>107</v>
      </c>
      <c r="E106" s="11"/>
      <c r="F106" s="11"/>
      <c r="G106" s="11"/>
      <c r="H106" s="11">
        <f t="shared" si="2"/>
        <v>0</v>
      </c>
      <c r="I106" s="11"/>
      <c r="J106" s="11">
        <f t="shared" si="3"/>
        <v>0</v>
      </c>
    </row>
    <row r="107" spans="2:10">
      <c r="B107" s="48"/>
      <c r="C107" s="48"/>
      <c r="D107" s="10" t="s">
        <v>108</v>
      </c>
      <c r="E107" s="11"/>
      <c r="F107" s="11"/>
      <c r="G107" s="11"/>
      <c r="H107" s="11">
        <f t="shared" si="2"/>
        <v>0</v>
      </c>
      <c r="I107" s="11"/>
      <c r="J107" s="11">
        <f t="shared" si="3"/>
        <v>0</v>
      </c>
    </row>
    <row r="108" spans="2:10">
      <c r="B108" s="48"/>
      <c r="C108" s="48"/>
      <c r="D108" s="10" t="s">
        <v>109</v>
      </c>
      <c r="E108" s="11"/>
      <c r="F108" s="11"/>
      <c r="G108" s="11"/>
      <c r="H108" s="11">
        <f t="shared" si="2"/>
        <v>0</v>
      </c>
      <c r="I108" s="11"/>
      <c r="J108" s="11">
        <f t="shared" si="3"/>
        <v>0</v>
      </c>
    </row>
    <row r="109" spans="2:10">
      <c r="B109" s="48"/>
      <c r="C109" s="48"/>
      <c r="D109" s="10" t="s">
        <v>110</v>
      </c>
      <c r="E109" s="11"/>
      <c r="F109" s="11"/>
      <c r="G109" s="11"/>
      <c r="H109" s="11">
        <f t="shared" si="2"/>
        <v>0</v>
      </c>
      <c r="I109" s="11"/>
      <c r="J109" s="11">
        <f t="shared" si="3"/>
        <v>0</v>
      </c>
    </row>
    <row r="110" spans="2:10">
      <c r="B110" s="48"/>
      <c r="C110" s="48"/>
      <c r="D110" s="10" t="s">
        <v>111</v>
      </c>
      <c r="E110" s="11"/>
      <c r="F110" s="11"/>
      <c r="G110" s="11"/>
      <c r="H110" s="11">
        <f t="shared" si="2"/>
        <v>0</v>
      </c>
      <c r="I110" s="11"/>
      <c r="J110" s="11">
        <f t="shared" si="3"/>
        <v>0</v>
      </c>
    </row>
    <row r="111" spans="2:10">
      <c r="B111" s="48"/>
      <c r="C111" s="48"/>
      <c r="D111" s="10" t="s">
        <v>112</v>
      </c>
      <c r="E111" s="11"/>
      <c r="F111" s="11"/>
      <c r="G111" s="11"/>
      <c r="H111" s="11">
        <f t="shared" si="2"/>
        <v>0</v>
      </c>
      <c r="I111" s="11"/>
      <c r="J111" s="11">
        <f t="shared" si="3"/>
        <v>0</v>
      </c>
    </row>
    <row r="112" spans="2:10">
      <c r="B112" s="48"/>
      <c r="C112" s="48"/>
      <c r="D112" s="10" t="s">
        <v>113</v>
      </c>
      <c r="E112" s="11"/>
      <c r="F112" s="11"/>
      <c r="G112" s="11"/>
      <c r="H112" s="11">
        <f t="shared" si="2"/>
        <v>0</v>
      </c>
      <c r="I112" s="11"/>
      <c r="J112" s="11">
        <f t="shared" si="3"/>
        <v>0</v>
      </c>
    </row>
    <row r="113" spans="2:10">
      <c r="B113" s="48"/>
      <c r="C113" s="48"/>
      <c r="D113" s="10" t="s">
        <v>114</v>
      </c>
      <c r="E113" s="11">
        <v>1362000</v>
      </c>
      <c r="F113" s="11">
        <v>-208000</v>
      </c>
      <c r="G113" s="11">
        <v>1522000</v>
      </c>
      <c r="H113" s="11">
        <f t="shared" si="2"/>
        <v>2676000</v>
      </c>
      <c r="I113" s="11"/>
      <c r="J113" s="11">
        <f t="shared" si="3"/>
        <v>2676000</v>
      </c>
    </row>
    <row r="114" spans="2:10">
      <c r="B114" s="48"/>
      <c r="C114" s="48"/>
      <c r="D114" s="10" t="s">
        <v>115</v>
      </c>
      <c r="E114" s="11"/>
      <c r="F114" s="11"/>
      <c r="G114" s="11"/>
      <c r="H114" s="11">
        <f t="shared" si="2"/>
        <v>0</v>
      </c>
      <c r="I114" s="11"/>
      <c r="J114" s="11">
        <f t="shared" si="3"/>
        <v>0</v>
      </c>
    </row>
    <row r="115" spans="2:10">
      <c r="B115" s="48"/>
      <c r="C115" s="48"/>
      <c r="D115" s="10" t="s">
        <v>116</v>
      </c>
      <c r="E115" s="11"/>
      <c r="F115" s="11"/>
      <c r="G115" s="11"/>
      <c r="H115" s="11">
        <f t="shared" si="2"/>
        <v>0</v>
      </c>
      <c r="I115" s="11"/>
      <c r="J115" s="11">
        <f t="shared" si="3"/>
        <v>0</v>
      </c>
    </row>
    <row r="116" spans="2:10">
      <c r="B116" s="48"/>
      <c r="C116" s="49"/>
      <c r="D116" s="12" t="s">
        <v>117</v>
      </c>
      <c r="E116" s="13">
        <f>+E97+E98+E99+E100+E101+E102+E108+E109+E110+E111+E112+E113+E114+E115</f>
        <v>1508000</v>
      </c>
      <c r="F116" s="13">
        <f>+F97+F98+F99+F100+F101+F102+F108+F109+F110+F111+F112+F113+F114+F115</f>
        <v>-208000</v>
      </c>
      <c r="G116" s="13">
        <f>+G97+G98+G99+G100+G101+G102+G108+G109+G110+G111+G112+G113+G114+G115</f>
        <v>1522000</v>
      </c>
      <c r="H116" s="13">
        <f t="shared" si="2"/>
        <v>2822000</v>
      </c>
      <c r="I116" s="13">
        <f>+I97+I98+I99+I100+I101+I102+I108+I109+I110+I111+I112+I113+I114+I115</f>
        <v>0</v>
      </c>
      <c r="J116" s="13">
        <f t="shared" si="3"/>
        <v>2822000</v>
      </c>
    </row>
    <row r="117" spans="2:10">
      <c r="B117" s="48"/>
      <c r="C117" s="47" t="s">
        <v>27</v>
      </c>
      <c r="D117" s="10" t="s">
        <v>118</v>
      </c>
      <c r="E117" s="11"/>
      <c r="F117" s="11"/>
      <c r="G117" s="11"/>
      <c r="H117" s="11">
        <f t="shared" si="2"/>
        <v>0</v>
      </c>
      <c r="I117" s="11"/>
      <c r="J117" s="11">
        <f t="shared" si="3"/>
        <v>0</v>
      </c>
    </row>
    <row r="118" spans="2:10">
      <c r="B118" s="48"/>
      <c r="C118" s="48"/>
      <c r="D118" s="10" t="s">
        <v>119</v>
      </c>
      <c r="E118" s="11"/>
      <c r="F118" s="11"/>
      <c r="G118" s="11"/>
      <c r="H118" s="11">
        <f t="shared" si="2"/>
        <v>0</v>
      </c>
      <c r="I118" s="11"/>
      <c r="J118" s="11">
        <f t="shared" si="3"/>
        <v>0</v>
      </c>
    </row>
    <row r="119" spans="2:10">
      <c r="B119" s="48"/>
      <c r="C119" s="48"/>
      <c r="D119" s="10" t="s">
        <v>120</v>
      </c>
      <c r="E119" s="11"/>
      <c r="F119" s="11"/>
      <c r="G119" s="11"/>
      <c r="H119" s="11">
        <f t="shared" si="2"/>
        <v>0</v>
      </c>
      <c r="I119" s="11"/>
      <c r="J119" s="11">
        <f t="shared" si="3"/>
        <v>0</v>
      </c>
    </row>
    <row r="120" spans="2:10">
      <c r="B120" s="48"/>
      <c r="C120" s="48"/>
      <c r="D120" s="10" t="s">
        <v>121</v>
      </c>
      <c r="E120" s="11"/>
      <c r="F120" s="11"/>
      <c r="G120" s="11"/>
      <c r="H120" s="11">
        <f t="shared" si="2"/>
        <v>0</v>
      </c>
      <c r="I120" s="11"/>
      <c r="J120" s="11">
        <f t="shared" si="3"/>
        <v>0</v>
      </c>
    </row>
    <row r="121" spans="2:10">
      <c r="B121" s="48"/>
      <c r="C121" s="48"/>
      <c r="D121" s="10" t="s">
        <v>122</v>
      </c>
      <c r="E121" s="11">
        <f>+E122+E123+E124+E125+E126</f>
        <v>0</v>
      </c>
      <c r="F121" s="11">
        <f>+F122+F123+F124+F125+F126</f>
        <v>0</v>
      </c>
      <c r="G121" s="11">
        <f>+G122+G123+G124+G125+G126</f>
        <v>0</v>
      </c>
      <c r="H121" s="11">
        <f t="shared" si="2"/>
        <v>0</v>
      </c>
      <c r="I121" s="11">
        <f>+I122+I123+I124+I125+I126</f>
        <v>0</v>
      </c>
      <c r="J121" s="11">
        <f t="shared" si="3"/>
        <v>0</v>
      </c>
    </row>
    <row r="122" spans="2:10">
      <c r="B122" s="48"/>
      <c r="C122" s="48"/>
      <c r="D122" s="10" t="s">
        <v>123</v>
      </c>
      <c r="E122" s="11"/>
      <c r="F122" s="11"/>
      <c r="G122" s="11"/>
      <c r="H122" s="11">
        <f t="shared" si="2"/>
        <v>0</v>
      </c>
      <c r="I122" s="11"/>
      <c r="J122" s="11">
        <f t="shared" si="3"/>
        <v>0</v>
      </c>
    </row>
    <row r="123" spans="2:10">
      <c r="B123" s="48"/>
      <c r="C123" s="48"/>
      <c r="D123" s="10" t="s">
        <v>124</v>
      </c>
      <c r="E123" s="11"/>
      <c r="F123" s="11"/>
      <c r="G123" s="11"/>
      <c r="H123" s="11">
        <f t="shared" si="2"/>
        <v>0</v>
      </c>
      <c r="I123" s="11"/>
      <c r="J123" s="11">
        <f t="shared" si="3"/>
        <v>0</v>
      </c>
    </row>
    <row r="124" spans="2:10">
      <c r="B124" s="48"/>
      <c r="C124" s="48"/>
      <c r="D124" s="10" t="s">
        <v>125</v>
      </c>
      <c r="E124" s="11"/>
      <c r="F124" s="11"/>
      <c r="G124" s="11"/>
      <c r="H124" s="11">
        <f t="shared" si="2"/>
        <v>0</v>
      </c>
      <c r="I124" s="11"/>
      <c r="J124" s="11">
        <f t="shared" si="3"/>
        <v>0</v>
      </c>
    </row>
    <row r="125" spans="2:10">
      <c r="B125" s="48"/>
      <c r="C125" s="48"/>
      <c r="D125" s="10" t="s">
        <v>126</v>
      </c>
      <c r="E125" s="11"/>
      <c r="F125" s="11"/>
      <c r="G125" s="11"/>
      <c r="H125" s="11">
        <f t="shared" si="2"/>
        <v>0</v>
      </c>
      <c r="I125" s="11"/>
      <c r="J125" s="11">
        <f t="shared" si="3"/>
        <v>0</v>
      </c>
    </row>
    <row r="126" spans="2:10">
      <c r="B126" s="48"/>
      <c r="C126" s="48"/>
      <c r="D126" s="10" t="s">
        <v>127</v>
      </c>
      <c r="E126" s="11"/>
      <c r="F126" s="11"/>
      <c r="G126" s="11"/>
      <c r="H126" s="11">
        <f t="shared" si="2"/>
        <v>0</v>
      </c>
      <c r="I126" s="11"/>
      <c r="J126" s="11">
        <f t="shared" si="3"/>
        <v>0</v>
      </c>
    </row>
    <row r="127" spans="2:10">
      <c r="B127" s="48"/>
      <c r="C127" s="48"/>
      <c r="D127" s="10" t="s">
        <v>128</v>
      </c>
      <c r="E127" s="11"/>
      <c r="F127" s="11"/>
      <c r="G127" s="11"/>
      <c r="H127" s="11">
        <f t="shared" si="2"/>
        <v>0</v>
      </c>
      <c r="I127" s="11"/>
      <c r="J127" s="11">
        <f t="shared" si="3"/>
        <v>0</v>
      </c>
    </row>
    <row r="128" spans="2:10">
      <c r="B128" s="48"/>
      <c r="C128" s="48"/>
      <c r="D128" s="10" t="s">
        <v>129</v>
      </c>
      <c r="E128" s="11"/>
      <c r="F128" s="11"/>
      <c r="G128" s="11"/>
      <c r="H128" s="11">
        <f t="shared" si="2"/>
        <v>0</v>
      </c>
      <c r="I128" s="11"/>
      <c r="J128" s="11">
        <f t="shared" si="3"/>
        <v>0</v>
      </c>
    </row>
    <row r="129" spans="2:10">
      <c r="B129" s="48"/>
      <c r="C129" s="48"/>
      <c r="D129" s="10" t="s">
        <v>130</v>
      </c>
      <c r="E129" s="11"/>
      <c r="F129" s="11"/>
      <c r="G129" s="11"/>
      <c r="H129" s="11">
        <f t="shared" si="2"/>
        <v>0</v>
      </c>
      <c r="I129" s="11"/>
      <c r="J129" s="11">
        <f t="shared" si="3"/>
        <v>0</v>
      </c>
    </row>
    <row r="130" spans="2:10">
      <c r="B130" s="48"/>
      <c r="C130" s="48"/>
      <c r="D130" s="18" t="s">
        <v>131</v>
      </c>
      <c r="E130" s="19"/>
      <c r="F130" s="19"/>
      <c r="G130" s="19"/>
      <c r="H130" s="19">
        <f t="shared" si="2"/>
        <v>0</v>
      </c>
      <c r="I130" s="19"/>
      <c r="J130" s="19">
        <f t="shared" si="3"/>
        <v>0</v>
      </c>
    </row>
    <row r="131" spans="2:10">
      <c r="B131" s="48"/>
      <c r="C131" s="48"/>
      <c r="D131" s="18" t="s">
        <v>132</v>
      </c>
      <c r="E131" s="19"/>
      <c r="F131" s="19"/>
      <c r="G131" s="19"/>
      <c r="H131" s="19">
        <f t="shared" si="2"/>
        <v>0</v>
      </c>
      <c r="I131" s="19"/>
      <c r="J131" s="19">
        <f t="shared" si="3"/>
        <v>0</v>
      </c>
    </row>
    <row r="132" spans="2:10">
      <c r="B132" s="48"/>
      <c r="C132" s="48"/>
      <c r="D132" s="18" t="s">
        <v>133</v>
      </c>
      <c r="E132" s="19"/>
      <c r="F132" s="19"/>
      <c r="G132" s="19"/>
      <c r="H132" s="19">
        <f t="shared" si="2"/>
        <v>0</v>
      </c>
      <c r="I132" s="19"/>
      <c r="J132" s="19">
        <f t="shared" si="3"/>
        <v>0</v>
      </c>
    </row>
    <row r="133" spans="2:10">
      <c r="B133" s="48"/>
      <c r="C133" s="48"/>
      <c r="D133" s="20" t="s">
        <v>134</v>
      </c>
      <c r="E133" s="19"/>
      <c r="F133" s="19"/>
      <c r="G133" s="19"/>
      <c r="H133" s="19">
        <f t="shared" si="2"/>
        <v>0</v>
      </c>
      <c r="I133" s="19"/>
      <c r="J133" s="19">
        <f t="shared" si="3"/>
        <v>0</v>
      </c>
    </row>
    <row r="134" spans="2:10">
      <c r="B134" s="48"/>
      <c r="C134" s="48"/>
      <c r="D134" s="18" t="s">
        <v>135</v>
      </c>
      <c r="E134" s="19"/>
      <c r="F134" s="19"/>
      <c r="G134" s="19"/>
      <c r="H134" s="19">
        <f t="shared" si="2"/>
        <v>0</v>
      </c>
      <c r="I134" s="19"/>
      <c r="J134" s="19">
        <f t="shared" si="3"/>
        <v>0</v>
      </c>
    </row>
    <row r="135" spans="2:10">
      <c r="B135" s="48"/>
      <c r="C135" s="49"/>
      <c r="D135" s="21" t="s">
        <v>136</v>
      </c>
      <c r="E135" s="22">
        <f>+E117+E118+E119+E120+E121+E127+E128+E129+E130+E131+E132+E133+E134</f>
        <v>0</v>
      </c>
      <c r="F135" s="22">
        <f>+F117+F118+F119+F120+F121+F127+F128+F129+F130+F131+F132+F133+F134</f>
        <v>0</v>
      </c>
      <c r="G135" s="22">
        <f>+G117+G118+G119+G120+G121+G127+G128+G129+G130+G131+G132+G133+G134</f>
        <v>0</v>
      </c>
      <c r="H135" s="22">
        <f t="shared" si="2"/>
        <v>0</v>
      </c>
      <c r="I135" s="22">
        <f>+I117+I118+I119+I120+I121+I127+I128+I129+I130+I131+I132+I133+I134</f>
        <v>0</v>
      </c>
      <c r="J135" s="22">
        <f t="shared" si="3"/>
        <v>0</v>
      </c>
    </row>
    <row r="136" spans="2:10">
      <c r="B136" s="49"/>
      <c r="C136" s="17" t="s">
        <v>137</v>
      </c>
      <c r="D136" s="15"/>
      <c r="E136" s="16">
        <f xml:space="preserve"> +E116 - E135</f>
        <v>1508000</v>
      </c>
      <c r="F136" s="16">
        <f xml:space="preserve"> +F116 - F135</f>
        <v>-208000</v>
      </c>
      <c r="G136" s="16">
        <f xml:space="preserve"> +G116 - G135</f>
        <v>1522000</v>
      </c>
      <c r="H136" s="16">
        <f t="shared" ref="H136:H139" si="4">+E136+F136+G136</f>
        <v>2822000</v>
      </c>
      <c r="I136" s="16">
        <f xml:space="preserve"> +I116 - I135</f>
        <v>0</v>
      </c>
      <c r="J136" s="16">
        <f>J116-J135</f>
        <v>2822000</v>
      </c>
    </row>
    <row r="137" spans="2:10">
      <c r="B137" s="17" t="s">
        <v>138</v>
      </c>
      <c r="C137" s="14"/>
      <c r="D137" s="15"/>
      <c r="E137" s="16">
        <f xml:space="preserve"> +E71 +E96 +E136</f>
        <v>-355</v>
      </c>
      <c r="F137" s="16">
        <f xml:space="preserve"> +F71 +F96 +F136</f>
        <v>3810</v>
      </c>
      <c r="G137" s="16">
        <f xml:space="preserve"> +G71 +G96 +G136</f>
        <v>1582</v>
      </c>
      <c r="H137" s="16">
        <f t="shared" si="4"/>
        <v>5037</v>
      </c>
      <c r="I137" s="16">
        <f xml:space="preserve"> +I71 +I96 +I136</f>
        <v>0</v>
      </c>
      <c r="J137" s="16">
        <f>J71+J96+J136</f>
        <v>5037</v>
      </c>
    </row>
    <row r="138" spans="2:10">
      <c r="B138" s="17" t="s">
        <v>139</v>
      </c>
      <c r="C138" s="14"/>
      <c r="D138" s="15"/>
      <c r="E138" s="16">
        <v>4871400</v>
      </c>
      <c r="F138" s="16">
        <v>4295904</v>
      </c>
      <c r="G138" s="16">
        <v>5551764</v>
      </c>
      <c r="H138" s="16">
        <f t="shared" si="4"/>
        <v>14719068</v>
      </c>
      <c r="I138" s="16"/>
      <c r="J138" s="16">
        <f t="shared" ref="J138" si="5">H138-ABS(I138)</f>
        <v>14719068</v>
      </c>
    </row>
    <row r="139" spans="2:10">
      <c r="B139" s="17" t="s">
        <v>140</v>
      </c>
      <c r="C139" s="14"/>
      <c r="D139" s="15"/>
      <c r="E139" s="16">
        <f xml:space="preserve"> +E137 +E138</f>
        <v>4871045</v>
      </c>
      <c r="F139" s="16">
        <f xml:space="preserve"> +F137 +F138</f>
        <v>4299714</v>
      </c>
      <c r="G139" s="16">
        <f xml:space="preserve"> +G137 +G138</f>
        <v>5553346</v>
      </c>
      <c r="H139" s="16">
        <f t="shared" si="4"/>
        <v>14724105</v>
      </c>
      <c r="I139" s="16">
        <f xml:space="preserve"> +I137 +I138</f>
        <v>0</v>
      </c>
      <c r="J139" s="16">
        <f>J137+J138</f>
        <v>14724105</v>
      </c>
    </row>
  </sheetData>
  <mergeCells count="16">
    <mergeCell ref="B97:B136"/>
    <mergeCell ref="C97:C116"/>
    <mergeCell ref="C117:C135"/>
    <mergeCell ref="B7:B71"/>
    <mergeCell ref="C7:C23"/>
    <mergeCell ref="C24:C70"/>
    <mergeCell ref="B72:B96"/>
    <mergeCell ref="C72:C84"/>
    <mergeCell ref="C85:C95"/>
    <mergeCell ref="B2:J2"/>
    <mergeCell ref="B3:J3"/>
    <mergeCell ref="B5:D6"/>
    <mergeCell ref="E5:G5"/>
    <mergeCell ref="H5:H6"/>
    <mergeCell ref="I5:I6"/>
    <mergeCell ref="J5:J6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D18DE-C850-4494-9DA7-85499B895D76}">
  <dimension ref="B2:R64"/>
  <sheetViews>
    <sheetView workbookViewId="0">
      <selection activeCell="B1" sqref="B1"/>
    </sheetView>
  </sheetViews>
  <sheetFormatPr defaultRowHeight="18.75"/>
  <cols>
    <col min="1" max="3" width="2.875" customWidth="1"/>
    <col min="4" max="4" width="44.375" customWidth="1"/>
    <col min="5" max="18" width="20.75" customWidth="1"/>
  </cols>
  <sheetData>
    <row r="2" spans="2:18" ht="2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27"/>
      <c r="R2" s="27" t="s">
        <v>161</v>
      </c>
    </row>
    <row r="3" spans="2:18" ht="21">
      <c r="B3" s="50" t="s">
        <v>162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2:18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6"/>
      <c r="R4" s="6"/>
    </row>
    <row r="5" spans="2:18" ht="21">
      <c r="B5" s="51" t="s">
        <v>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8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5" t="s">
        <v>2</v>
      </c>
    </row>
    <row r="7" spans="2:18">
      <c r="B7" s="53" t="s">
        <v>3</v>
      </c>
      <c r="C7" s="54"/>
      <c r="D7" s="55"/>
      <c r="E7" s="41" t="s">
        <v>163</v>
      </c>
      <c r="F7" s="41" t="s">
        <v>164</v>
      </c>
      <c r="G7" s="41" t="s">
        <v>165</v>
      </c>
      <c r="H7" s="41" t="s">
        <v>166</v>
      </c>
      <c r="I7" s="41" t="s">
        <v>167</v>
      </c>
      <c r="J7" s="41" t="s">
        <v>168</v>
      </c>
      <c r="K7" s="41" t="s">
        <v>169</v>
      </c>
      <c r="L7" s="41" t="s">
        <v>170</v>
      </c>
      <c r="M7" s="41" t="s">
        <v>171</v>
      </c>
      <c r="N7" s="41" t="s">
        <v>172</v>
      </c>
      <c r="O7" s="41" t="s">
        <v>173</v>
      </c>
      <c r="P7" s="42" t="s">
        <v>5</v>
      </c>
      <c r="Q7" s="42" t="s">
        <v>174</v>
      </c>
      <c r="R7" s="42" t="s">
        <v>175</v>
      </c>
    </row>
    <row r="8" spans="2:18">
      <c r="B8" s="47" t="s">
        <v>8</v>
      </c>
      <c r="C8" s="47" t="s">
        <v>9</v>
      </c>
      <c r="D8" s="8" t="s">
        <v>10</v>
      </c>
      <c r="E8" s="9"/>
      <c r="F8" s="9">
        <v>1695065</v>
      </c>
      <c r="G8" s="9">
        <v>4366191</v>
      </c>
      <c r="H8" s="9">
        <v>2760846</v>
      </c>
      <c r="I8" s="9">
        <v>2213385</v>
      </c>
      <c r="J8" s="9">
        <v>8733752</v>
      </c>
      <c r="K8" s="9">
        <v>7438729</v>
      </c>
      <c r="L8" s="9">
        <v>2550074</v>
      </c>
      <c r="M8" s="9">
        <v>16871935</v>
      </c>
      <c r="N8" s="9"/>
      <c r="O8" s="9">
        <v>3881081</v>
      </c>
      <c r="P8" s="9">
        <f>+E8+F8+G8+H8+I8+J8+K8+L8+M8+N8+O8</f>
        <v>50511058</v>
      </c>
      <c r="Q8" s="43"/>
      <c r="R8" s="9">
        <f>P8-ABS(Q8)</f>
        <v>50511058</v>
      </c>
    </row>
    <row r="9" spans="2:18">
      <c r="B9" s="48"/>
      <c r="C9" s="48"/>
      <c r="D9" s="10" t="s">
        <v>12</v>
      </c>
      <c r="E9" s="11">
        <v>1025480</v>
      </c>
      <c r="F9" s="11">
        <v>46729590</v>
      </c>
      <c r="G9" s="11">
        <v>41863905</v>
      </c>
      <c r="H9" s="11">
        <v>33726238</v>
      </c>
      <c r="I9" s="11">
        <v>30091535</v>
      </c>
      <c r="J9" s="11">
        <v>31951240</v>
      </c>
      <c r="K9" s="11">
        <v>41996763</v>
      </c>
      <c r="L9" s="11">
        <v>35571092</v>
      </c>
      <c r="M9" s="11">
        <v>50300837</v>
      </c>
      <c r="N9" s="11">
        <v>9281351</v>
      </c>
      <c r="O9" s="11">
        <v>24926770</v>
      </c>
      <c r="P9" s="11">
        <f t="shared" ref="P9:P64" si="0">+E9+F9+G9+H9+I9+J9+K9+L9+M9+N9+O9</f>
        <v>347464801</v>
      </c>
      <c r="Q9" s="44"/>
      <c r="R9" s="11">
        <f t="shared" ref="R9:R63" si="1">P9-ABS(Q9)</f>
        <v>347464801</v>
      </c>
    </row>
    <row r="10" spans="2:18">
      <c r="B10" s="48"/>
      <c r="C10" s="48"/>
      <c r="D10" s="10" t="s">
        <v>21</v>
      </c>
      <c r="E10" s="11">
        <v>50000</v>
      </c>
      <c r="F10" s="11">
        <v>95550</v>
      </c>
      <c r="G10" s="11">
        <v>98550</v>
      </c>
      <c r="H10" s="11">
        <v>137550</v>
      </c>
      <c r="I10" s="11">
        <v>20550</v>
      </c>
      <c r="J10" s="11">
        <v>88550</v>
      </c>
      <c r="K10" s="11">
        <v>95550</v>
      </c>
      <c r="L10" s="11">
        <v>20550</v>
      </c>
      <c r="M10" s="11">
        <v>122771</v>
      </c>
      <c r="N10" s="11"/>
      <c r="O10" s="11">
        <v>20325</v>
      </c>
      <c r="P10" s="11">
        <f t="shared" si="0"/>
        <v>749946</v>
      </c>
      <c r="Q10" s="44"/>
      <c r="R10" s="11">
        <f t="shared" si="1"/>
        <v>749946</v>
      </c>
    </row>
    <row r="11" spans="2:18">
      <c r="B11" s="48"/>
      <c r="C11" s="48"/>
      <c r="D11" s="10" t="s">
        <v>22</v>
      </c>
      <c r="E11" s="11">
        <v>22245</v>
      </c>
      <c r="F11" s="11">
        <v>253</v>
      </c>
      <c r="G11" s="11">
        <v>382</v>
      </c>
      <c r="H11" s="11">
        <v>71</v>
      </c>
      <c r="I11" s="11">
        <v>778</v>
      </c>
      <c r="J11" s="11">
        <v>207</v>
      </c>
      <c r="K11" s="11">
        <v>179</v>
      </c>
      <c r="L11" s="11">
        <v>294</v>
      </c>
      <c r="M11" s="11">
        <v>22</v>
      </c>
      <c r="N11" s="11">
        <v>50</v>
      </c>
      <c r="O11" s="11">
        <v>240</v>
      </c>
      <c r="P11" s="11">
        <f t="shared" si="0"/>
        <v>24721</v>
      </c>
      <c r="Q11" s="44"/>
      <c r="R11" s="11">
        <f t="shared" si="1"/>
        <v>24721</v>
      </c>
    </row>
    <row r="12" spans="2:18">
      <c r="B12" s="48"/>
      <c r="C12" s="48"/>
      <c r="D12" s="10" t="s">
        <v>23</v>
      </c>
      <c r="E12" s="11">
        <v>18000</v>
      </c>
      <c r="F12" s="11">
        <v>20980</v>
      </c>
      <c r="G12" s="11"/>
      <c r="H12" s="11">
        <v>12000</v>
      </c>
      <c r="I12" s="11">
        <v>10000</v>
      </c>
      <c r="J12" s="11">
        <v>16000</v>
      </c>
      <c r="K12" s="11">
        <v>10000</v>
      </c>
      <c r="L12" s="11">
        <v>10000</v>
      </c>
      <c r="M12" s="11">
        <v>24500</v>
      </c>
      <c r="N12" s="11"/>
      <c r="O12" s="11">
        <v>10000</v>
      </c>
      <c r="P12" s="11">
        <f t="shared" si="0"/>
        <v>131480</v>
      </c>
      <c r="Q12" s="45"/>
      <c r="R12" s="11">
        <f t="shared" si="1"/>
        <v>131480</v>
      </c>
    </row>
    <row r="13" spans="2:18">
      <c r="B13" s="48"/>
      <c r="C13" s="49"/>
      <c r="D13" s="28" t="s">
        <v>26</v>
      </c>
      <c r="E13" s="29">
        <f t="shared" ref="E13:O13" si="2">+E8+E9+E10+E11+E12</f>
        <v>1115725</v>
      </c>
      <c r="F13" s="29">
        <f t="shared" si="2"/>
        <v>48541438</v>
      </c>
      <c r="G13" s="29">
        <f t="shared" si="2"/>
        <v>46329028</v>
      </c>
      <c r="H13" s="29">
        <f t="shared" si="2"/>
        <v>36636705</v>
      </c>
      <c r="I13" s="29">
        <f t="shared" si="2"/>
        <v>32336248</v>
      </c>
      <c r="J13" s="29">
        <f t="shared" si="2"/>
        <v>40789749</v>
      </c>
      <c r="K13" s="29">
        <f t="shared" si="2"/>
        <v>49541221</v>
      </c>
      <c r="L13" s="29">
        <f t="shared" si="2"/>
        <v>38152010</v>
      </c>
      <c r="M13" s="29">
        <f t="shared" si="2"/>
        <v>67320065</v>
      </c>
      <c r="N13" s="29">
        <f t="shared" si="2"/>
        <v>9281401</v>
      </c>
      <c r="O13" s="29">
        <f t="shared" si="2"/>
        <v>28838416</v>
      </c>
      <c r="P13" s="29">
        <f t="shared" si="0"/>
        <v>398882006</v>
      </c>
      <c r="Q13" s="46">
        <f>+Q8+Q9+Q10+Q11+Q12</f>
        <v>0</v>
      </c>
      <c r="R13" s="29">
        <f t="shared" si="1"/>
        <v>398882006</v>
      </c>
    </row>
    <row r="14" spans="2:18">
      <c r="B14" s="48"/>
      <c r="C14" s="47" t="s">
        <v>27</v>
      </c>
      <c r="D14" s="10" t="s">
        <v>28</v>
      </c>
      <c r="E14" s="11">
        <v>18086469</v>
      </c>
      <c r="F14" s="11">
        <v>43527686</v>
      </c>
      <c r="G14" s="11">
        <v>24598143</v>
      </c>
      <c r="H14" s="11">
        <v>27283177</v>
      </c>
      <c r="I14" s="11">
        <v>22936476</v>
      </c>
      <c r="J14" s="11">
        <v>23536634</v>
      </c>
      <c r="K14" s="11">
        <v>25248942</v>
      </c>
      <c r="L14" s="11">
        <v>23561150</v>
      </c>
      <c r="M14" s="11">
        <v>47329736</v>
      </c>
      <c r="N14" s="11">
        <v>12259610</v>
      </c>
      <c r="O14" s="11">
        <v>16545383</v>
      </c>
      <c r="P14" s="11">
        <f t="shared" si="0"/>
        <v>284913406</v>
      </c>
      <c r="Q14" s="43"/>
      <c r="R14" s="11">
        <f t="shared" si="1"/>
        <v>284913406</v>
      </c>
    </row>
    <row r="15" spans="2:18">
      <c r="B15" s="48"/>
      <c r="C15" s="48"/>
      <c r="D15" s="10" t="s">
        <v>35</v>
      </c>
      <c r="E15" s="11"/>
      <c r="F15" s="11">
        <v>1985797</v>
      </c>
      <c r="G15" s="11">
        <v>1148661</v>
      </c>
      <c r="H15" s="11">
        <v>1000587</v>
      </c>
      <c r="I15" s="11">
        <v>815335</v>
      </c>
      <c r="J15" s="11">
        <v>969987</v>
      </c>
      <c r="K15" s="11">
        <v>769345</v>
      </c>
      <c r="L15" s="11">
        <v>1059642</v>
      </c>
      <c r="M15" s="11">
        <v>1808471</v>
      </c>
      <c r="N15" s="11">
        <v>127510</v>
      </c>
      <c r="O15" s="11">
        <v>1137537</v>
      </c>
      <c r="P15" s="11">
        <f t="shared" si="0"/>
        <v>10822872</v>
      </c>
      <c r="Q15" s="44"/>
      <c r="R15" s="11">
        <f t="shared" si="1"/>
        <v>10822872</v>
      </c>
    </row>
    <row r="16" spans="2:18">
      <c r="B16" s="48"/>
      <c r="C16" s="48"/>
      <c r="D16" s="10" t="s">
        <v>47</v>
      </c>
      <c r="E16" s="11">
        <v>6159184</v>
      </c>
      <c r="F16" s="11">
        <v>2899037</v>
      </c>
      <c r="G16" s="11">
        <v>1504657</v>
      </c>
      <c r="H16" s="11">
        <v>1267750</v>
      </c>
      <c r="I16" s="11">
        <v>1474581</v>
      </c>
      <c r="J16" s="11">
        <v>5649008</v>
      </c>
      <c r="K16" s="11">
        <v>1553311</v>
      </c>
      <c r="L16" s="11">
        <v>5619845</v>
      </c>
      <c r="M16" s="11">
        <v>3495934</v>
      </c>
      <c r="N16" s="11">
        <v>796654</v>
      </c>
      <c r="O16" s="11">
        <v>4579499</v>
      </c>
      <c r="P16" s="11">
        <f t="shared" si="0"/>
        <v>34999460</v>
      </c>
      <c r="Q16" s="44"/>
      <c r="R16" s="11">
        <f t="shared" si="1"/>
        <v>34999460</v>
      </c>
    </row>
    <row r="17" spans="2:18">
      <c r="B17" s="48"/>
      <c r="C17" s="48"/>
      <c r="D17" s="10" t="s">
        <v>64</v>
      </c>
      <c r="E17" s="11"/>
      <c r="F17" s="11">
        <v>1731755</v>
      </c>
      <c r="G17" s="11">
        <v>4383476</v>
      </c>
      <c r="H17" s="11">
        <v>2772963</v>
      </c>
      <c r="I17" s="11">
        <v>2202479</v>
      </c>
      <c r="J17" s="11">
        <v>7833678</v>
      </c>
      <c r="K17" s="11">
        <v>7432994</v>
      </c>
      <c r="L17" s="11">
        <v>2640552</v>
      </c>
      <c r="M17" s="11">
        <v>17496187</v>
      </c>
      <c r="N17" s="11"/>
      <c r="O17" s="11">
        <v>3873886</v>
      </c>
      <c r="P17" s="11">
        <f t="shared" si="0"/>
        <v>50367970</v>
      </c>
      <c r="Q17" s="44"/>
      <c r="R17" s="11">
        <f t="shared" si="1"/>
        <v>50367970</v>
      </c>
    </row>
    <row r="18" spans="2:18">
      <c r="B18" s="48"/>
      <c r="C18" s="48"/>
      <c r="D18" s="10" t="s">
        <v>68</v>
      </c>
      <c r="E18" s="11"/>
      <c r="F18" s="11">
        <v>787147</v>
      </c>
      <c r="G18" s="11"/>
      <c r="H18" s="11"/>
      <c r="I18" s="11"/>
      <c r="J18" s="11"/>
      <c r="K18" s="11"/>
      <c r="L18" s="11"/>
      <c r="M18" s="11"/>
      <c r="N18" s="11"/>
      <c r="O18" s="11">
        <v>225166</v>
      </c>
      <c r="P18" s="11">
        <f t="shared" si="0"/>
        <v>1012313</v>
      </c>
      <c r="Q18" s="45"/>
      <c r="R18" s="11">
        <f t="shared" si="1"/>
        <v>1012313</v>
      </c>
    </row>
    <row r="19" spans="2:18">
      <c r="B19" s="48"/>
      <c r="C19" s="49"/>
      <c r="D19" s="28" t="s">
        <v>69</v>
      </c>
      <c r="E19" s="29">
        <f t="shared" ref="E19:O19" si="3">+E14+E15+E16+E17+E18</f>
        <v>24245653</v>
      </c>
      <c r="F19" s="29">
        <f t="shared" si="3"/>
        <v>50931422</v>
      </c>
      <c r="G19" s="29">
        <f t="shared" si="3"/>
        <v>31634937</v>
      </c>
      <c r="H19" s="29">
        <f t="shared" si="3"/>
        <v>32324477</v>
      </c>
      <c r="I19" s="29">
        <f t="shared" si="3"/>
        <v>27428871</v>
      </c>
      <c r="J19" s="29">
        <f t="shared" si="3"/>
        <v>37989307</v>
      </c>
      <c r="K19" s="29">
        <f t="shared" si="3"/>
        <v>35004592</v>
      </c>
      <c r="L19" s="29">
        <f t="shared" si="3"/>
        <v>32881189</v>
      </c>
      <c r="M19" s="29">
        <f t="shared" si="3"/>
        <v>70130328</v>
      </c>
      <c r="N19" s="29">
        <f t="shared" si="3"/>
        <v>13183774</v>
      </c>
      <c r="O19" s="29">
        <f t="shared" si="3"/>
        <v>26361471</v>
      </c>
      <c r="P19" s="29">
        <f t="shared" si="0"/>
        <v>382116021</v>
      </c>
      <c r="Q19" s="46">
        <f>+Q14+Q15+Q16+Q17+Q18</f>
        <v>0</v>
      </c>
      <c r="R19" s="29">
        <f t="shared" si="1"/>
        <v>382116021</v>
      </c>
    </row>
    <row r="20" spans="2:18">
      <c r="B20" s="49"/>
      <c r="C20" s="14" t="s">
        <v>70</v>
      </c>
      <c r="D20" s="15"/>
      <c r="E20" s="16">
        <f t="shared" ref="E20:O20" si="4" xml:space="preserve"> +E13 - E19</f>
        <v>-23129928</v>
      </c>
      <c r="F20" s="16">
        <f t="shared" si="4"/>
        <v>-2389984</v>
      </c>
      <c r="G20" s="16">
        <f t="shared" si="4"/>
        <v>14694091</v>
      </c>
      <c r="H20" s="16">
        <f t="shared" si="4"/>
        <v>4312228</v>
      </c>
      <c r="I20" s="16">
        <f t="shared" si="4"/>
        <v>4907377</v>
      </c>
      <c r="J20" s="16">
        <f t="shared" si="4"/>
        <v>2800442</v>
      </c>
      <c r="K20" s="16">
        <f t="shared" si="4"/>
        <v>14536629</v>
      </c>
      <c r="L20" s="16">
        <f t="shared" si="4"/>
        <v>5270821</v>
      </c>
      <c r="M20" s="16">
        <f t="shared" si="4"/>
        <v>-2810263</v>
      </c>
      <c r="N20" s="16">
        <f t="shared" si="4"/>
        <v>-3902373</v>
      </c>
      <c r="O20" s="16">
        <f t="shared" si="4"/>
        <v>2476945</v>
      </c>
      <c r="P20" s="16">
        <f t="shared" si="0"/>
        <v>16765985</v>
      </c>
      <c r="Q20" s="46">
        <f xml:space="preserve"> +Q13 - Q19</f>
        <v>0</v>
      </c>
      <c r="R20" s="16">
        <f>R13-R19</f>
        <v>16765985</v>
      </c>
    </row>
    <row r="21" spans="2:18">
      <c r="B21" s="47" t="s">
        <v>71</v>
      </c>
      <c r="C21" s="47" t="s">
        <v>9</v>
      </c>
      <c r="D21" s="10" t="s">
        <v>72</v>
      </c>
      <c r="E21" s="11"/>
      <c r="F21" s="11"/>
      <c r="G21" s="11"/>
      <c r="H21" s="11">
        <v>590000</v>
      </c>
      <c r="I21" s="11"/>
      <c r="J21" s="11">
        <v>1875000</v>
      </c>
      <c r="K21" s="11">
        <v>300000</v>
      </c>
      <c r="L21" s="11"/>
      <c r="M21" s="11">
        <v>100000</v>
      </c>
      <c r="N21" s="11"/>
      <c r="O21" s="11">
        <v>560000</v>
      </c>
      <c r="P21" s="11">
        <f t="shared" si="0"/>
        <v>3425000</v>
      </c>
      <c r="Q21" s="43"/>
      <c r="R21" s="11">
        <f t="shared" si="1"/>
        <v>3425000</v>
      </c>
    </row>
    <row r="22" spans="2:18">
      <c r="B22" s="48"/>
      <c r="C22" s="48"/>
      <c r="D22" s="10" t="s">
        <v>75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f t="shared" si="0"/>
        <v>0</v>
      </c>
      <c r="Q22" s="44"/>
      <c r="R22" s="11">
        <f t="shared" si="1"/>
        <v>0</v>
      </c>
    </row>
    <row r="23" spans="2:18">
      <c r="B23" s="48"/>
      <c r="C23" s="48"/>
      <c r="D23" s="10" t="s">
        <v>78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45000000</v>
      </c>
      <c r="P23" s="11">
        <f t="shared" si="0"/>
        <v>45000000</v>
      </c>
      <c r="Q23" s="44"/>
      <c r="R23" s="11">
        <f t="shared" si="1"/>
        <v>45000000</v>
      </c>
    </row>
    <row r="24" spans="2:18">
      <c r="B24" s="48"/>
      <c r="C24" s="48"/>
      <c r="D24" s="10" t="s">
        <v>79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>
        <f t="shared" si="0"/>
        <v>0</v>
      </c>
      <c r="Q24" s="44"/>
      <c r="R24" s="11">
        <f t="shared" si="1"/>
        <v>0</v>
      </c>
    </row>
    <row r="25" spans="2:18">
      <c r="B25" s="48"/>
      <c r="C25" s="48"/>
      <c r="D25" s="10" t="s">
        <v>83</v>
      </c>
      <c r="E25" s="11"/>
      <c r="F25" s="11"/>
      <c r="G25" s="11"/>
      <c r="H25" s="11"/>
      <c r="I25" s="11"/>
      <c r="J25" s="11">
        <v>700000</v>
      </c>
      <c r="K25" s="11"/>
      <c r="L25" s="11"/>
      <c r="M25" s="11"/>
      <c r="N25" s="11"/>
      <c r="O25" s="11"/>
      <c r="P25" s="11">
        <f t="shared" si="0"/>
        <v>700000</v>
      </c>
      <c r="Q25" s="45"/>
      <c r="R25" s="11">
        <f t="shared" si="1"/>
        <v>700000</v>
      </c>
    </row>
    <row r="26" spans="2:18">
      <c r="B26" s="48"/>
      <c r="C26" s="49"/>
      <c r="D26" s="28" t="s">
        <v>84</v>
      </c>
      <c r="E26" s="29">
        <f t="shared" ref="E26:O26" si="5">+E21+E22+E23+E24+E25</f>
        <v>0</v>
      </c>
      <c r="F26" s="29">
        <f t="shared" si="5"/>
        <v>0</v>
      </c>
      <c r="G26" s="29">
        <f t="shared" si="5"/>
        <v>0</v>
      </c>
      <c r="H26" s="29">
        <f t="shared" si="5"/>
        <v>590000</v>
      </c>
      <c r="I26" s="29">
        <f t="shared" si="5"/>
        <v>0</v>
      </c>
      <c r="J26" s="29">
        <f t="shared" si="5"/>
        <v>2575000</v>
      </c>
      <c r="K26" s="29">
        <f t="shared" si="5"/>
        <v>300000</v>
      </c>
      <c r="L26" s="29">
        <f t="shared" si="5"/>
        <v>0</v>
      </c>
      <c r="M26" s="29">
        <f t="shared" si="5"/>
        <v>100000</v>
      </c>
      <c r="N26" s="29">
        <f t="shared" si="5"/>
        <v>0</v>
      </c>
      <c r="O26" s="29">
        <f t="shared" si="5"/>
        <v>45560000</v>
      </c>
      <c r="P26" s="29">
        <f t="shared" si="0"/>
        <v>49125000</v>
      </c>
      <c r="Q26" s="46">
        <f>+Q21+Q22+Q23+Q24+Q25</f>
        <v>0</v>
      </c>
      <c r="R26" s="29">
        <f t="shared" si="1"/>
        <v>49125000</v>
      </c>
    </row>
    <row r="27" spans="2:18">
      <c r="B27" s="48"/>
      <c r="C27" s="47" t="s">
        <v>27</v>
      </c>
      <c r="D27" s="10" t="s">
        <v>85</v>
      </c>
      <c r="E27" s="11"/>
      <c r="F27" s="11">
        <v>9984000</v>
      </c>
      <c r="G27" s="11"/>
      <c r="H27" s="11"/>
      <c r="I27" s="11"/>
      <c r="J27" s="11"/>
      <c r="K27" s="11"/>
      <c r="L27" s="11"/>
      <c r="M27" s="11"/>
      <c r="N27" s="11"/>
      <c r="O27" s="11">
        <v>2000000</v>
      </c>
      <c r="P27" s="11">
        <f t="shared" si="0"/>
        <v>11984000</v>
      </c>
      <c r="Q27" s="43"/>
      <c r="R27" s="11">
        <f t="shared" si="1"/>
        <v>11984000</v>
      </c>
    </row>
    <row r="28" spans="2:18">
      <c r="B28" s="48"/>
      <c r="C28" s="48"/>
      <c r="D28" s="10" t="s">
        <v>86</v>
      </c>
      <c r="E28" s="11">
        <v>801140</v>
      </c>
      <c r="F28" s="11"/>
      <c r="G28" s="11"/>
      <c r="H28" s="11"/>
      <c r="I28" s="11"/>
      <c r="J28" s="11">
        <v>2870838</v>
      </c>
      <c r="K28" s="11">
        <v>808514</v>
      </c>
      <c r="L28" s="11"/>
      <c r="M28" s="11">
        <v>106700</v>
      </c>
      <c r="N28" s="11">
        <v>585430</v>
      </c>
      <c r="O28" s="11">
        <v>45876840</v>
      </c>
      <c r="P28" s="11">
        <f t="shared" si="0"/>
        <v>51049462</v>
      </c>
      <c r="Q28" s="44"/>
      <c r="R28" s="11">
        <f t="shared" si="1"/>
        <v>51049462</v>
      </c>
    </row>
    <row r="29" spans="2:18">
      <c r="B29" s="48"/>
      <c r="C29" s="48"/>
      <c r="D29" s="10" t="s">
        <v>92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f t="shared" si="0"/>
        <v>0</v>
      </c>
      <c r="Q29" s="44"/>
      <c r="R29" s="11">
        <f t="shared" si="1"/>
        <v>0</v>
      </c>
    </row>
    <row r="30" spans="2:18">
      <c r="B30" s="48"/>
      <c r="C30" s="48"/>
      <c r="D30" s="10" t="s">
        <v>93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f t="shared" si="0"/>
        <v>0</v>
      </c>
      <c r="Q30" s="44"/>
      <c r="R30" s="11">
        <f t="shared" si="1"/>
        <v>0</v>
      </c>
    </row>
    <row r="31" spans="2:18">
      <c r="B31" s="48"/>
      <c r="C31" s="48"/>
      <c r="D31" s="10" t="s">
        <v>94</v>
      </c>
      <c r="E31" s="11"/>
      <c r="F31" s="11"/>
      <c r="G31" s="11"/>
      <c r="H31" s="11"/>
      <c r="I31" s="11"/>
      <c r="J31" s="11">
        <v>-66000</v>
      </c>
      <c r="K31" s="11"/>
      <c r="L31" s="11"/>
      <c r="M31" s="11"/>
      <c r="N31" s="11"/>
      <c r="O31" s="11"/>
      <c r="P31" s="11">
        <f t="shared" si="0"/>
        <v>-66000</v>
      </c>
      <c r="Q31" s="45"/>
      <c r="R31" s="11">
        <f t="shared" si="1"/>
        <v>-66000</v>
      </c>
    </row>
    <row r="32" spans="2:18">
      <c r="B32" s="48"/>
      <c r="C32" s="49"/>
      <c r="D32" s="28" t="s">
        <v>95</v>
      </c>
      <c r="E32" s="29">
        <f t="shared" ref="E32:O32" si="6">+E27+E28+E29+E30+E31</f>
        <v>801140</v>
      </c>
      <c r="F32" s="29">
        <f t="shared" si="6"/>
        <v>9984000</v>
      </c>
      <c r="G32" s="29">
        <f t="shared" si="6"/>
        <v>0</v>
      </c>
      <c r="H32" s="29">
        <f t="shared" si="6"/>
        <v>0</v>
      </c>
      <c r="I32" s="29">
        <f t="shared" si="6"/>
        <v>0</v>
      </c>
      <c r="J32" s="29">
        <f t="shared" si="6"/>
        <v>2804838</v>
      </c>
      <c r="K32" s="29">
        <f t="shared" si="6"/>
        <v>808514</v>
      </c>
      <c r="L32" s="29">
        <f t="shared" si="6"/>
        <v>0</v>
      </c>
      <c r="M32" s="29">
        <f t="shared" si="6"/>
        <v>106700</v>
      </c>
      <c r="N32" s="29">
        <f t="shared" si="6"/>
        <v>585430</v>
      </c>
      <c r="O32" s="29">
        <f t="shared" si="6"/>
        <v>47876840</v>
      </c>
      <c r="P32" s="29">
        <f t="shared" si="0"/>
        <v>62967462</v>
      </c>
      <c r="Q32" s="46">
        <f>+Q27+Q28+Q29+Q30+Q31</f>
        <v>0</v>
      </c>
      <c r="R32" s="29">
        <f t="shared" si="1"/>
        <v>62967462</v>
      </c>
    </row>
    <row r="33" spans="2:18">
      <c r="B33" s="49"/>
      <c r="C33" s="17" t="s">
        <v>96</v>
      </c>
      <c r="D33" s="15"/>
      <c r="E33" s="16">
        <f t="shared" ref="E33:O33" si="7" xml:space="preserve"> +E26 - E32</f>
        <v>-801140</v>
      </c>
      <c r="F33" s="16">
        <f t="shared" si="7"/>
        <v>-9984000</v>
      </c>
      <c r="G33" s="16">
        <f t="shared" si="7"/>
        <v>0</v>
      </c>
      <c r="H33" s="16">
        <f t="shared" si="7"/>
        <v>590000</v>
      </c>
      <c r="I33" s="16">
        <f t="shared" si="7"/>
        <v>0</v>
      </c>
      <c r="J33" s="16">
        <f t="shared" si="7"/>
        <v>-229838</v>
      </c>
      <c r="K33" s="16">
        <f t="shared" si="7"/>
        <v>-508514</v>
      </c>
      <c r="L33" s="16">
        <f t="shared" si="7"/>
        <v>0</v>
      </c>
      <c r="M33" s="16">
        <f t="shared" si="7"/>
        <v>-6700</v>
      </c>
      <c r="N33" s="16">
        <f t="shared" si="7"/>
        <v>-585430</v>
      </c>
      <c r="O33" s="16">
        <f t="shared" si="7"/>
        <v>-2316840</v>
      </c>
      <c r="P33" s="16">
        <f t="shared" si="0"/>
        <v>-13842462</v>
      </c>
      <c r="Q33" s="46">
        <f xml:space="preserve"> +Q26 - Q32</f>
        <v>0</v>
      </c>
      <c r="R33" s="16">
        <f>R26-R32</f>
        <v>-13842462</v>
      </c>
    </row>
    <row r="34" spans="2:18">
      <c r="B34" s="47" t="s">
        <v>97</v>
      </c>
      <c r="C34" s="47" t="s">
        <v>9</v>
      </c>
      <c r="D34" s="10" t="s">
        <v>98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f t="shared" si="0"/>
        <v>0</v>
      </c>
      <c r="Q34" s="43"/>
      <c r="R34" s="11">
        <f t="shared" si="1"/>
        <v>0</v>
      </c>
    </row>
    <row r="35" spans="2:18">
      <c r="B35" s="48"/>
      <c r="C35" s="48"/>
      <c r="D35" s="10" t="s">
        <v>99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f t="shared" si="0"/>
        <v>0</v>
      </c>
      <c r="Q35" s="44"/>
      <c r="R35" s="11">
        <f t="shared" si="1"/>
        <v>0</v>
      </c>
    </row>
    <row r="36" spans="2:18">
      <c r="B36" s="48"/>
      <c r="C36" s="48"/>
      <c r="D36" s="10" t="s">
        <v>100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f t="shared" si="0"/>
        <v>0</v>
      </c>
      <c r="Q36" s="44"/>
      <c r="R36" s="11">
        <f t="shared" si="1"/>
        <v>0</v>
      </c>
    </row>
    <row r="37" spans="2:18">
      <c r="B37" s="48"/>
      <c r="C37" s="48"/>
      <c r="D37" s="10" t="s">
        <v>101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0"/>
        <v>0</v>
      </c>
      <c r="Q37" s="44"/>
      <c r="R37" s="11">
        <f t="shared" si="1"/>
        <v>0</v>
      </c>
    </row>
    <row r="38" spans="2:18">
      <c r="B38" s="48"/>
      <c r="C38" s="48"/>
      <c r="D38" s="10" t="s">
        <v>102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f t="shared" si="0"/>
        <v>0</v>
      </c>
      <c r="Q38" s="44"/>
      <c r="R38" s="11">
        <f t="shared" si="1"/>
        <v>0</v>
      </c>
    </row>
    <row r="39" spans="2:18">
      <c r="B39" s="48"/>
      <c r="C39" s="48"/>
      <c r="D39" s="10" t="s">
        <v>103</v>
      </c>
      <c r="E39" s="11">
        <v>3000000</v>
      </c>
      <c r="F39" s="11"/>
      <c r="G39" s="11"/>
      <c r="H39" s="11"/>
      <c r="I39" s="11"/>
      <c r="J39" s="11">
        <v>1164600</v>
      </c>
      <c r="K39" s="11">
        <v>1100000</v>
      </c>
      <c r="L39" s="11">
        <v>700000</v>
      </c>
      <c r="M39" s="11">
        <v>146000</v>
      </c>
      <c r="N39" s="11"/>
      <c r="O39" s="11">
        <v>615000</v>
      </c>
      <c r="P39" s="11">
        <f t="shared" si="0"/>
        <v>6725600</v>
      </c>
      <c r="Q39" s="44"/>
      <c r="R39" s="11">
        <f t="shared" si="1"/>
        <v>6725600</v>
      </c>
    </row>
    <row r="40" spans="2:18">
      <c r="B40" s="48"/>
      <c r="C40" s="48"/>
      <c r="D40" s="10" t="s">
        <v>109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0"/>
        <v>0</v>
      </c>
      <c r="Q40" s="44"/>
      <c r="R40" s="11">
        <f t="shared" si="1"/>
        <v>0</v>
      </c>
    </row>
    <row r="41" spans="2:18">
      <c r="B41" s="48"/>
      <c r="C41" s="48"/>
      <c r="D41" s="10" t="s">
        <v>110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0"/>
        <v>0</v>
      </c>
      <c r="Q41" s="44"/>
      <c r="R41" s="11">
        <f t="shared" si="1"/>
        <v>0</v>
      </c>
    </row>
    <row r="42" spans="2:18">
      <c r="B42" s="48"/>
      <c r="C42" s="48"/>
      <c r="D42" s="10" t="s">
        <v>111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0"/>
        <v>0</v>
      </c>
      <c r="Q42" s="44"/>
      <c r="R42" s="11">
        <f t="shared" si="1"/>
        <v>0</v>
      </c>
    </row>
    <row r="43" spans="2:18">
      <c r="B43" s="48"/>
      <c r="C43" s="48"/>
      <c r="D43" s="10" t="s">
        <v>112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0"/>
        <v>0</v>
      </c>
      <c r="Q43" s="44"/>
      <c r="R43" s="11">
        <f t="shared" si="1"/>
        <v>0</v>
      </c>
    </row>
    <row r="44" spans="2:18">
      <c r="B44" s="48"/>
      <c r="C44" s="48"/>
      <c r="D44" s="10" t="s">
        <v>113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0"/>
        <v>0</v>
      </c>
      <c r="Q44" s="44"/>
      <c r="R44" s="11">
        <f t="shared" si="1"/>
        <v>0</v>
      </c>
    </row>
    <row r="45" spans="2:18">
      <c r="B45" s="48"/>
      <c r="C45" s="48"/>
      <c r="D45" s="10" t="s">
        <v>114</v>
      </c>
      <c r="E45" s="11">
        <v>28935000</v>
      </c>
      <c r="F45" s="11">
        <v>12382000</v>
      </c>
      <c r="G45" s="11"/>
      <c r="H45" s="11"/>
      <c r="I45" s="11"/>
      <c r="J45" s="11"/>
      <c r="K45" s="11"/>
      <c r="L45" s="11"/>
      <c r="M45" s="11">
        <v>2676000</v>
      </c>
      <c r="N45" s="11">
        <v>4490000</v>
      </c>
      <c r="O45" s="11"/>
      <c r="P45" s="11">
        <f t="shared" si="0"/>
        <v>48483000</v>
      </c>
      <c r="Q45" s="44">
        <v>-48483000</v>
      </c>
      <c r="R45" s="11">
        <f t="shared" si="1"/>
        <v>0</v>
      </c>
    </row>
    <row r="46" spans="2:18">
      <c r="B46" s="48"/>
      <c r="C46" s="48"/>
      <c r="D46" s="10" t="s">
        <v>116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0"/>
        <v>0</v>
      </c>
      <c r="Q46" s="45"/>
      <c r="R46" s="11">
        <f t="shared" si="1"/>
        <v>0</v>
      </c>
    </row>
    <row r="47" spans="2:18">
      <c r="B47" s="48"/>
      <c r="C47" s="49"/>
      <c r="D47" s="28" t="s">
        <v>117</v>
      </c>
      <c r="E47" s="29">
        <f t="shared" ref="E47:O47" si="8">+E34+E35+E36+E37+E38+E39+E40+E41+E42+E43+E44+E45+E46</f>
        <v>31935000</v>
      </c>
      <c r="F47" s="29">
        <f t="shared" si="8"/>
        <v>12382000</v>
      </c>
      <c r="G47" s="29">
        <f t="shared" si="8"/>
        <v>0</v>
      </c>
      <c r="H47" s="29">
        <f t="shared" si="8"/>
        <v>0</v>
      </c>
      <c r="I47" s="29">
        <f t="shared" si="8"/>
        <v>0</v>
      </c>
      <c r="J47" s="29">
        <f t="shared" si="8"/>
        <v>1164600</v>
      </c>
      <c r="K47" s="29">
        <f t="shared" si="8"/>
        <v>1100000</v>
      </c>
      <c r="L47" s="29">
        <f t="shared" si="8"/>
        <v>700000</v>
      </c>
      <c r="M47" s="29">
        <f t="shared" si="8"/>
        <v>2822000</v>
      </c>
      <c r="N47" s="29">
        <f t="shared" si="8"/>
        <v>4490000</v>
      </c>
      <c r="O47" s="29">
        <f t="shared" si="8"/>
        <v>615000</v>
      </c>
      <c r="P47" s="29">
        <f t="shared" si="0"/>
        <v>55208600</v>
      </c>
      <c r="Q47" s="46">
        <f>+Q34+Q35+Q36+Q37+Q38+Q39+Q40+Q41+Q42+Q43+Q44+Q45+Q46</f>
        <v>-48483000</v>
      </c>
      <c r="R47" s="29">
        <f t="shared" si="1"/>
        <v>6725600</v>
      </c>
    </row>
    <row r="48" spans="2:18">
      <c r="B48" s="48"/>
      <c r="C48" s="47" t="s">
        <v>27</v>
      </c>
      <c r="D48" s="10" t="s">
        <v>118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0"/>
        <v>0</v>
      </c>
      <c r="Q48" s="43"/>
      <c r="R48" s="11">
        <f t="shared" si="1"/>
        <v>0</v>
      </c>
    </row>
    <row r="49" spans="2:18">
      <c r="B49" s="48"/>
      <c r="C49" s="48"/>
      <c r="D49" s="10" t="s">
        <v>119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0"/>
        <v>0</v>
      </c>
      <c r="Q49" s="44"/>
      <c r="R49" s="11">
        <f t="shared" si="1"/>
        <v>0</v>
      </c>
    </row>
    <row r="50" spans="2:18">
      <c r="B50" s="48"/>
      <c r="C50" s="48"/>
      <c r="D50" s="10" t="s">
        <v>120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0"/>
        <v>0</v>
      </c>
      <c r="Q50" s="44"/>
      <c r="R50" s="11">
        <f t="shared" si="1"/>
        <v>0</v>
      </c>
    </row>
    <row r="51" spans="2:18">
      <c r="B51" s="48"/>
      <c r="C51" s="48"/>
      <c r="D51" s="10" t="s">
        <v>121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0"/>
        <v>0</v>
      </c>
      <c r="Q51" s="44"/>
      <c r="R51" s="11">
        <f t="shared" si="1"/>
        <v>0</v>
      </c>
    </row>
    <row r="52" spans="2:18">
      <c r="B52" s="48"/>
      <c r="C52" s="48"/>
      <c r="D52" s="10" t="s">
        <v>122</v>
      </c>
      <c r="E52" s="11">
        <v>4000000</v>
      </c>
      <c r="F52" s="11"/>
      <c r="G52" s="11"/>
      <c r="H52" s="11">
        <v>590000</v>
      </c>
      <c r="I52" s="11"/>
      <c r="J52" s="11">
        <v>114611</v>
      </c>
      <c r="K52" s="11">
        <v>900000</v>
      </c>
      <c r="L52" s="11"/>
      <c r="M52" s="11"/>
      <c r="N52" s="11"/>
      <c r="O52" s="11"/>
      <c r="P52" s="11">
        <f t="shared" si="0"/>
        <v>5604611</v>
      </c>
      <c r="Q52" s="44"/>
      <c r="R52" s="11">
        <f t="shared" si="1"/>
        <v>5604611</v>
      </c>
    </row>
    <row r="53" spans="2:18">
      <c r="B53" s="48"/>
      <c r="C53" s="48"/>
      <c r="D53" s="10" t="s">
        <v>128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0"/>
        <v>0</v>
      </c>
      <c r="Q53" s="44"/>
      <c r="R53" s="11">
        <f t="shared" si="1"/>
        <v>0</v>
      </c>
    </row>
    <row r="54" spans="2:18">
      <c r="B54" s="48"/>
      <c r="C54" s="48"/>
      <c r="D54" s="10" t="s">
        <v>129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>
        <f t="shared" si="0"/>
        <v>0</v>
      </c>
      <c r="Q54" s="44"/>
      <c r="R54" s="11">
        <f t="shared" si="1"/>
        <v>0</v>
      </c>
    </row>
    <row r="55" spans="2:18">
      <c r="B55" s="48"/>
      <c r="C55" s="48"/>
      <c r="D55" s="10" t="s">
        <v>130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>
        <f t="shared" si="0"/>
        <v>0</v>
      </c>
      <c r="Q55" s="44"/>
      <c r="R55" s="11">
        <f t="shared" si="1"/>
        <v>0</v>
      </c>
    </row>
    <row r="56" spans="2:18">
      <c r="B56" s="48"/>
      <c r="C56" s="48"/>
      <c r="D56" s="18" t="s">
        <v>131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>
        <f t="shared" si="0"/>
        <v>0</v>
      </c>
      <c r="Q56" s="44"/>
      <c r="R56" s="19">
        <f t="shared" si="1"/>
        <v>0</v>
      </c>
    </row>
    <row r="57" spans="2:18">
      <c r="B57" s="48"/>
      <c r="C57" s="48"/>
      <c r="D57" s="18" t="s">
        <v>132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>
        <f t="shared" si="0"/>
        <v>0</v>
      </c>
      <c r="Q57" s="44"/>
      <c r="R57" s="19">
        <f t="shared" si="1"/>
        <v>0</v>
      </c>
    </row>
    <row r="58" spans="2:18">
      <c r="B58" s="48"/>
      <c r="C58" s="48"/>
      <c r="D58" s="18" t="s">
        <v>133</v>
      </c>
      <c r="E58" s="19"/>
      <c r="F58" s="19"/>
      <c r="G58" s="19">
        <v>14693000</v>
      </c>
      <c r="H58" s="19">
        <v>4303000</v>
      </c>
      <c r="I58" s="19">
        <v>4903000</v>
      </c>
      <c r="J58" s="19">
        <v>3618000</v>
      </c>
      <c r="K58" s="19">
        <v>14223000</v>
      </c>
      <c r="L58" s="19">
        <v>5970000</v>
      </c>
      <c r="M58" s="19"/>
      <c r="N58" s="19"/>
      <c r="O58" s="19">
        <v>773000</v>
      </c>
      <c r="P58" s="19">
        <f t="shared" si="0"/>
        <v>48483000</v>
      </c>
      <c r="Q58" s="44">
        <v>-48483000</v>
      </c>
      <c r="R58" s="19">
        <f t="shared" si="1"/>
        <v>0</v>
      </c>
    </row>
    <row r="59" spans="2:18">
      <c r="B59" s="48"/>
      <c r="C59" s="48"/>
      <c r="D59" s="18" t="s">
        <v>135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>
        <f t="shared" si="0"/>
        <v>0</v>
      </c>
      <c r="Q59" s="45"/>
      <c r="R59" s="19">
        <f t="shared" si="1"/>
        <v>0</v>
      </c>
    </row>
    <row r="60" spans="2:18">
      <c r="B60" s="48"/>
      <c r="C60" s="49"/>
      <c r="D60" s="30" t="s">
        <v>136</v>
      </c>
      <c r="E60" s="31">
        <f t="shared" ref="E60:O60" si="9">+E48+E49+E50+E51+E52+E53+E54+E55+E56+E57+E58+E59</f>
        <v>4000000</v>
      </c>
      <c r="F60" s="31">
        <f t="shared" si="9"/>
        <v>0</v>
      </c>
      <c r="G60" s="31">
        <f t="shared" si="9"/>
        <v>14693000</v>
      </c>
      <c r="H60" s="31">
        <f t="shared" si="9"/>
        <v>4893000</v>
      </c>
      <c r="I60" s="31">
        <f t="shared" si="9"/>
        <v>4903000</v>
      </c>
      <c r="J60" s="31">
        <f t="shared" si="9"/>
        <v>3732611</v>
      </c>
      <c r="K60" s="31">
        <f t="shared" si="9"/>
        <v>15123000</v>
      </c>
      <c r="L60" s="31">
        <f t="shared" si="9"/>
        <v>5970000</v>
      </c>
      <c r="M60" s="31">
        <f t="shared" si="9"/>
        <v>0</v>
      </c>
      <c r="N60" s="31">
        <f t="shared" si="9"/>
        <v>0</v>
      </c>
      <c r="O60" s="31">
        <f t="shared" si="9"/>
        <v>773000</v>
      </c>
      <c r="P60" s="31">
        <f t="shared" si="0"/>
        <v>54087611</v>
      </c>
      <c r="Q60" s="46">
        <f>+Q48+Q49+Q50+Q51+Q52+Q53+Q54+Q55+Q56+Q57+Q58+Q59</f>
        <v>-48483000</v>
      </c>
      <c r="R60" s="31">
        <f t="shared" si="1"/>
        <v>5604611</v>
      </c>
    </row>
    <row r="61" spans="2:18">
      <c r="B61" s="49"/>
      <c r="C61" s="17" t="s">
        <v>137</v>
      </c>
      <c r="D61" s="15"/>
      <c r="E61" s="16">
        <f t="shared" ref="E61:O61" si="10" xml:space="preserve"> +E47 - E60</f>
        <v>27935000</v>
      </c>
      <c r="F61" s="16">
        <f t="shared" si="10"/>
        <v>12382000</v>
      </c>
      <c r="G61" s="16">
        <f t="shared" si="10"/>
        <v>-14693000</v>
      </c>
      <c r="H61" s="16">
        <f t="shared" si="10"/>
        <v>-4893000</v>
      </c>
      <c r="I61" s="16">
        <f t="shared" si="10"/>
        <v>-4903000</v>
      </c>
      <c r="J61" s="16">
        <f t="shared" si="10"/>
        <v>-2568011</v>
      </c>
      <c r="K61" s="16">
        <f t="shared" si="10"/>
        <v>-14023000</v>
      </c>
      <c r="L61" s="16">
        <f t="shared" si="10"/>
        <v>-5270000</v>
      </c>
      <c r="M61" s="16">
        <f t="shared" si="10"/>
        <v>2822000</v>
      </c>
      <c r="N61" s="16">
        <f t="shared" si="10"/>
        <v>4490000</v>
      </c>
      <c r="O61" s="16">
        <f t="shared" si="10"/>
        <v>-158000</v>
      </c>
      <c r="P61" s="16">
        <f t="shared" si="0"/>
        <v>1120989</v>
      </c>
      <c r="Q61" s="46">
        <f xml:space="preserve"> +Q47 - Q60</f>
        <v>0</v>
      </c>
      <c r="R61" s="16">
        <f>R47-R60</f>
        <v>1120989</v>
      </c>
    </row>
    <row r="62" spans="2:18">
      <c r="B62" s="17" t="s">
        <v>138</v>
      </c>
      <c r="C62" s="14"/>
      <c r="D62" s="15"/>
      <c r="E62" s="16">
        <f t="shared" ref="E62:O62" si="11" xml:space="preserve"> +E20 +E33 +E61</f>
        <v>4003932</v>
      </c>
      <c r="F62" s="16">
        <f t="shared" si="11"/>
        <v>8016</v>
      </c>
      <c r="G62" s="16">
        <f t="shared" si="11"/>
        <v>1091</v>
      </c>
      <c r="H62" s="16">
        <f t="shared" si="11"/>
        <v>9228</v>
      </c>
      <c r="I62" s="16">
        <f t="shared" si="11"/>
        <v>4377</v>
      </c>
      <c r="J62" s="16">
        <f t="shared" si="11"/>
        <v>2593</v>
      </c>
      <c r="K62" s="16">
        <f t="shared" si="11"/>
        <v>5115</v>
      </c>
      <c r="L62" s="16">
        <f t="shared" si="11"/>
        <v>821</v>
      </c>
      <c r="M62" s="16">
        <f t="shared" si="11"/>
        <v>5037</v>
      </c>
      <c r="N62" s="16">
        <f t="shared" si="11"/>
        <v>2197</v>
      </c>
      <c r="O62" s="16">
        <f t="shared" si="11"/>
        <v>2105</v>
      </c>
      <c r="P62" s="16">
        <f t="shared" si="0"/>
        <v>4044512</v>
      </c>
      <c r="Q62" s="46">
        <f xml:space="preserve"> +Q20 +Q33 +Q61</f>
        <v>0</v>
      </c>
      <c r="R62" s="16">
        <f>R20+R33+R61</f>
        <v>4044512</v>
      </c>
    </row>
    <row r="63" spans="2:18">
      <c r="B63" s="17" t="s">
        <v>139</v>
      </c>
      <c r="C63" s="14"/>
      <c r="D63" s="15"/>
      <c r="E63" s="16">
        <v>30070205</v>
      </c>
      <c r="F63" s="16">
        <v>13159293</v>
      </c>
      <c r="G63" s="16">
        <v>6722396</v>
      </c>
      <c r="H63" s="16">
        <v>5927842</v>
      </c>
      <c r="I63" s="16">
        <v>5791793</v>
      </c>
      <c r="J63" s="16">
        <v>7767457</v>
      </c>
      <c r="K63" s="16">
        <v>8191711</v>
      </c>
      <c r="L63" s="16">
        <v>5937601</v>
      </c>
      <c r="M63" s="16">
        <v>14719068</v>
      </c>
      <c r="N63" s="16">
        <v>1111958</v>
      </c>
      <c r="O63" s="16">
        <v>4520192</v>
      </c>
      <c r="P63" s="16">
        <f t="shared" si="0"/>
        <v>103919516</v>
      </c>
      <c r="Q63" s="46"/>
      <c r="R63" s="16">
        <f t="shared" si="1"/>
        <v>103919516</v>
      </c>
    </row>
    <row r="64" spans="2:18">
      <c r="B64" s="17" t="s">
        <v>140</v>
      </c>
      <c r="C64" s="14"/>
      <c r="D64" s="15"/>
      <c r="E64" s="16">
        <f t="shared" ref="E64:O64" si="12" xml:space="preserve"> +E62 +E63</f>
        <v>34074137</v>
      </c>
      <c r="F64" s="16">
        <f t="shared" si="12"/>
        <v>13167309</v>
      </c>
      <c r="G64" s="16">
        <f t="shared" si="12"/>
        <v>6723487</v>
      </c>
      <c r="H64" s="16">
        <f t="shared" si="12"/>
        <v>5937070</v>
      </c>
      <c r="I64" s="16">
        <f t="shared" si="12"/>
        <v>5796170</v>
      </c>
      <c r="J64" s="16">
        <f t="shared" si="12"/>
        <v>7770050</v>
      </c>
      <c r="K64" s="16">
        <f t="shared" si="12"/>
        <v>8196826</v>
      </c>
      <c r="L64" s="16">
        <f t="shared" si="12"/>
        <v>5938422</v>
      </c>
      <c r="M64" s="16">
        <f t="shared" si="12"/>
        <v>14724105</v>
      </c>
      <c r="N64" s="16">
        <f t="shared" si="12"/>
        <v>1114155</v>
      </c>
      <c r="O64" s="16">
        <f t="shared" si="12"/>
        <v>4522297</v>
      </c>
      <c r="P64" s="16">
        <f t="shared" si="0"/>
        <v>107964028</v>
      </c>
      <c r="Q64" s="46">
        <f xml:space="preserve"> +Q62 +Q63</f>
        <v>0</v>
      </c>
      <c r="R64" s="16">
        <f>R62+R63</f>
        <v>107964028</v>
      </c>
    </row>
  </sheetData>
  <mergeCells count="12">
    <mergeCell ref="B3:R3"/>
    <mergeCell ref="B5:R5"/>
    <mergeCell ref="B7:D7"/>
    <mergeCell ref="B8:B20"/>
    <mergeCell ref="C8:C13"/>
    <mergeCell ref="C14:C19"/>
    <mergeCell ref="B21:B33"/>
    <mergeCell ref="C21:C26"/>
    <mergeCell ref="C27:C32"/>
    <mergeCell ref="B34:B61"/>
    <mergeCell ref="C34:C47"/>
    <mergeCell ref="C48:C6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FCB-0D88-4F5E-807A-6F49001DA745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178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0</v>
      </c>
      <c r="F6" s="9">
        <f>+F7</f>
        <v>0</v>
      </c>
      <c r="G6" s="9">
        <f>E6-F6</f>
        <v>0</v>
      </c>
      <c r="H6" s="9"/>
    </row>
    <row r="7" spans="2:8">
      <c r="B7" s="48"/>
      <c r="C7" s="48"/>
      <c r="D7" s="10" t="s">
        <v>11</v>
      </c>
      <c r="E7" s="11"/>
      <c r="F7" s="11"/>
      <c r="G7" s="11">
        <f t="shared" ref="G7:G70" si="0">E7-F7</f>
        <v>0</v>
      </c>
      <c r="H7" s="11"/>
    </row>
    <row r="8" spans="2:8">
      <c r="B8" s="48"/>
      <c r="C8" s="48"/>
      <c r="D8" s="10" t="s">
        <v>12</v>
      </c>
      <c r="E8" s="11">
        <f>+E9+E13+E14</f>
        <v>1025000</v>
      </c>
      <c r="F8" s="11">
        <f>+F9+F13+F14</f>
        <v>1025480</v>
      </c>
      <c r="G8" s="11">
        <f t="shared" si="0"/>
        <v>-480</v>
      </c>
      <c r="H8" s="11"/>
    </row>
    <row r="9" spans="2:8">
      <c r="B9" s="48"/>
      <c r="C9" s="48"/>
      <c r="D9" s="10" t="s">
        <v>13</v>
      </c>
      <c r="E9" s="11">
        <f>+E10+E11+E12</f>
        <v>0</v>
      </c>
      <c r="F9" s="11">
        <f>+F10+F11+F12</f>
        <v>0</v>
      </c>
      <c r="G9" s="11">
        <f t="shared" si="0"/>
        <v>0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/>
      <c r="F11" s="11"/>
      <c r="G11" s="11">
        <f t="shared" si="0"/>
        <v>0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1025000</v>
      </c>
      <c r="F14" s="11">
        <f>+F15+F16</f>
        <v>1025480</v>
      </c>
      <c r="G14" s="11">
        <f t="shared" si="0"/>
        <v>-480</v>
      </c>
      <c r="H14" s="11"/>
    </row>
    <row r="15" spans="2:8">
      <c r="B15" s="48"/>
      <c r="C15" s="48"/>
      <c r="D15" s="10" t="s">
        <v>19</v>
      </c>
      <c r="E15" s="11">
        <v>1025000</v>
      </c>
      <c r="F15" s="11">
        <v>1025480</v>
      </c>
      <c r="G15" s="11">
        <f t="shared" si="0"/>
        <v>-480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50000</v>
      </c>
      <c r="F17" s="11">
        <v>50000</v>
      </c>
      <c r="G17" s="11">
        <f t="shared" si="0"/>
        <v>0</v>
      </c>
      <c r="H17" s="11"/>
    </row>
    <row r="18" spans="2:8">
      <c r="B18" s="48"/>
      <c r="C18" s="48"/>
      <c r="D18" s="10" t="s">
        <v>22</v>
      </c>
      <c r="E18" s="11">
        <v>22000</v>
      </c>
      <c r="F18" s="11">
        <v>22245</v>
      </c>
      <c r="G18" s="11">
        <f t="shared" si="0"/>
        <v>-245</v>
      </c>
      <c r="H18" s="11"/>
    </row>
    <row r="19" spans="2:8">
      <c r="B19" s="48"/>
      <c r="C19" s="48"/>
      <c r="D19" s="10" t="s">
        <v>23</v>
      </c>
      <c r="E19" s="11">
        <f>+E20+E21</f>
        <v>18000</v>
      </c>
      <c r="F19" s="11">
        <f>+F20+F21</f>
        <v>18000</v>
      </c>
      <c r="G19" s="11">
        <f t="shared" si="0"/>
        <v>0</v>
      </c>
      <c r="H19" s="11"/>
    </row>
    <row r="20" spans="2:8">
      <c r="B20" s="48"/>
      <c r="C20" s="48"/>
      <c r="D20" s="10" t="s">
        <v>24</v>
      </c>
      <c r="E20" s="11">
        <v>18000</v>
      </c>
      <c r="F20" s="11">
        <v>18000</v>
      </c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1115000</v>
      </c>
      <c r="F22" s="29">
        <f>+F6+F8+F17+F18+F19</f>
        <v>1115725</v>
      </c>
      <c r="G22" s="29">
        <f t="shared" si="0"/>
        <v>-725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18268000</v>
      </c>
      <c r="F23" s="11">
        <f>+F24+F25+F26+F27+F28+F29</f>
        <v>18086469</v>
      </c>
      <c r="G23" s="11">
        <f t="shared" si="0"/>
        <v>181531</v>
      </c>
      <c r="H23" s="11"/>
    </row>
    <row r="24" spans="2:8">
      <c r="B24" s="48"/>
      <c r="C24" s="48"/>
      <c r="D24" s="10" t="s">
        <v>29</v>
      </c>
      <c r="E24" s="11">
        <v>5000000</v>
      </c>
      <c r="F24" s="11">
        <v>4896000</v>
      </c>
      <c r="G24" s="11">
        <f t="shared" si="0"/>
        <v>104000</v>
      </c>
      <c r="H24" s="11"/>
    </row>
    <row r="25" spans="2:8">
      <c r="B25" s="48"/>
      <c r="C25" s="48"/>
      <c r="D25" s="10" t="s">
        <v>30</v>
      </c>
      <c r="E25" s="11">
        <v>6175000</v>
      </c>
      <c r="F25" s="11">
        <v>6134994</v>
      </c>
      <c r="G25" s="11">
        <f t="shared" si="0"/>
        <v>40006</v>
      </c>
      <c r="H25" s="11"/>
    </row>
    <row r="26" spans="2:8">
      <c r="B26" s="48"/>
      <c r="C26" s="48"/>
      <c r="D26" s="10" t="s">
        <v>31</v>
      </c>
      <c r="E26" s="11">
        <v>1394000</v>
      </c>
      <c r="F26" s="11">
        <v>1394200</v>
      </c>
      <c r="G26" s="11">
        <f t="shared" si="0"/>
        <v>-200</v>
      </c>
      <c r="H26" s="11"/>
    </row>
    <row r="27" spans="2:8">
      <c r="B27" s="48"/>
      <c r="C27" s="48"/>
      <c r="D27" s="10" t="s">
        <v>32</v>
      </c>
      <c r="E27" s="11">
        <v>4133000</v>
      </c>
      <c r="F27" s="11">
        <v>4090132</v>
      </c>
      <c r="G27" s="11">
        <f t="shared" si="0"/>
        <v>42868</v>
      </c>
      <c r="H27" s="11"/>
    </row>
    <row r="28" spans="2:8">
      <c r="B28" s="48"/>
      <c r="C28" s="48"/>
      <c r="D28" s="10" t="s">
        <v>33</v>
      </c>
      <c r="E28" s="11">
        <v>89000</v>
      </c>
      <c r="F28" s="11">
        <v>89000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1477000</v>
      </c>
      <c r="F29" s="11">
        <v>1482143</v>
      </c>
      <c r="G29" s="11">
        <f t="shared" si="0"/>
        <v>-5143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0</v>
      </c>
      <c r="F30" s="11">
        <f>+F31+F32+F33+F34+F35+F36+F37+F38+F39+F40+F41</f>
        <v>0</v>
      </c>
      <c r="G30" s="11">
        <f t="shared" si="0"/>
        <v>0</v>
      </c>
      <c r="H30" s="11"/>
    </row>
    <row r="31" spans="2:8">
      <c r="B31" s="48"/>
      <c r="C31" s="48"/>
      <c r="D31" s="10" t="s">
        <v>36</v>
      </c>
      <c r="E31" s="11"/>
      <c r="F31" s="11"/>
      <c r="G31" s="11">
        <f t="shared" si="0"/>
        <v>0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/>
      <c r="F33" s="11"/>
      <c r="G33" s="11">
        <f t="shared" si="0"/>
        <v>0</v>
      </c>
      <c r="H33" s="11"/>
    </row>
    <row r="34" spans="2:8">
      <c r="B34" s="48"/>
      <c r="C34" s="48"/>
      <c r="D34" s="10" t="s">
        <v>39</v>
      </c>
      <c r="E34" s="11"/>
      <c r="F34" s="11"/>
      <c r="G34" s="11">
        <f t="shared" si="0"/>
        <v>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/>
      <c r="F36" s="11"/>
      <c r="G36" s="11">
        <f t="shared" si="0"/>
        <v>0</v>
      </c>
      <c r="H36" s="11"/>
    </row>
    <row r="37" spans="2:8">
      <c r="B37" s="48"/>
      <c r="C37" s="48"/>
      <c r="D37" s="10" t="s">
        <v>42</v>
      </c>
      <c r="E37" s="11"/>
      <c r="F37" s="11"/>
      <c r="G37" s="11">
        <f t="shared" si="0"/>
        <v>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/>
      <c r="F39" s="11"/>
      <c r="G39" s="11">
        <f t="shared" si="0"/>
        <v>0</v>
      </c>
      <c r="H39" s="11"/>
    </row>
    <row r="40" spans="2:8">
      <c r="B40" s="48"/>
      <c r="C40" s="48"/>
      <c r="D40" s="10" t="s">
        <v>45</v>
      </c>
      <c r="E40" s="11"/>
      <c r="F40" s="11"/>
      <c r="G40" s="11">
        <f t="shared" si="0"/>
        <v>0</v>
      </c>
      <c r="H40" s="11"/>
    </row>
    <row r="41" spans="2:8">
      <c r="B41" s="48"/>
      <c r="C41" s="48"/>
      <c r="D41" s="10" t="s">
        <v>46</v>
      </c>
      <c r="E41" s="11"/>
      <c r="F41" s="11"/>
      <c r="G41" s="11">
        <f t="shared" si="0"/>
        <v>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6228000</v>
      </c>
      <c r="F42" s="11">
        <f>+F43+F44+F45+F46+F47+F48+F49+F50+F51+F52+F53+F54+F55+F56+F57+F58+F59+F60+F61+F62+F63</f>
        <v>6159184</v>
      </c>
      <c r="G42" s="11">
        <f t="shared" si="0"/>
        <v>68816</v>
      </c>
      <c r="H42" s="11"/>
    </row>
    <row r="43" spans="2:8">
      <c r="B43" s="48"/>
      <c r="C43" s="48"/>
      <c r="D43" s="10" t="s">
        <v>48</v>
      </c>
      <c r="E43" s="11">
        <v>17000</v>
      </c>
      <c r="F43" s="11">
        <v>12471</v>
      </c>
      <c r="G43" s="11">
        <f t="shared" si="0"/>
        <v>4529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40000</v>
      </c>
      <c r="F45" s="11">
        <v>44457</v>
      </c>
      <c r="G45" s="11">
        <f t="shared" si="0"/>
        <v>-4457</v>
      </c>
      <c r="H45" s="11"/>
    </row>
    <row r="46" spans="2:8">
      <c r="B46" s="48"/>
      <c r="C46" s="48"/>
      <c r="D46" s="10" t="s">
        <v>51</v>
      </c>
      <c r="E46" s="11">
        <v>500000</v>
      </c>
      <c r="F46" s="11">
        <v>520360</v>
      </c>
      <c r="G46" s="11">
        <f t="shared" si="0"/>
        <v>-20360</v>
      </c>
      <c r="H46" s="11"/>
    </row>
    <row r="47" spans="2:8">
      <c r="B47" s="48"/>
      <c r="C47" s="48"/>
      <c r="D47" s="10" t="s">
        <v>52</v>
      </c>
      <c r="E47" s="11">
        <v>240000</v>
      </c>
      <c r="F47" s="11">
        <v>230459</v>
      </c>
      <c r="G47" s="11">
        <f t="shared" si="0"/>
        <v>9541</v>
      </c>
      <c r="H47" s="11"/>
    </row>
    <row r="48" spans="2:8">
      <c r="B48" s="48"/>
      <c r="C48" s="48"/>
      <c r="D48" s="10" t="s">
        <v>53</v>
      </c>
      <c r="E48" s="11">
        <v>550000</v>
      </c>
      <c r="F48" s="11">
        <v>538677</v>
      </c>
      <c r="G48" s="11">
        <f t="shared" si="0"/>
        <v>11323</v>
      </c>
      <c r="H48" s="11"/>
    </row>
    <row r="49" spans="2:8">
      <c r="B49" s="48"/>
      <c r="C49" s="48"/>
      <c r="D49" s="10" t="s">
        <v>39</v>
      </c>
      <c r="E49" s="11">
        <v>190000</v>
      </c>
      <c r="F49" s="11">
        <v>182751</v>
      </c>
      <c r="G49" s="11">
        <f t="shared" si="0"/>
        <v>7249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30000</v>
      </c>
      <c r="F51" s="11"/>
      <c r="G51" s="11">
        <f t="shared" si="0"/>
        <v>30000</v>
      </c>
      <c r="H51" s="11"/>
    </row>
    <row r="52" spans="2:8">
      <c r="B52" s="48"/>
      <c r="C52" s="48"/>
      <c r="D52" s="10" t="s">
        <v>55</v>
      </c>
      <c r="E52" s="11">
        <v>430000</v>
      </c>
      <c r="F52" s="11">
        <v>433983</v>
      </c>
      <c r="G52" s="11">
        <f t="shared" si="0"/>
        <v>-3983</v>
      </c>
      <c r="H52" s="11"/>
    </row>
    <row r="53" spans="2:8">
      <c r="B53" s="48"/>
      <c r="C53" s="48"/>
      <c r="D53" s="10" t="s">
        <v>56</v>
      </c>
      <c r="E53" s="11">
        <v>50000</v>
      </c>
      <c r="F53" s="11">
        <v>41511</v>
      </c>
      <c r="G53" s="11">
        <f t="shared" si="0"/>
        <v>8489</v>
      </c>
      <c r="H53" s="11"/>
    </row>
    <row r="54" spans="2:8">
      <c r="B54" s="48"/>
      <c r="C54" s="48"/>
      <c r="D54" s="10" t="s">
        <v>57</v>
      </c>
      <c r="E54" s="11">
        <v>265000</v>
      </c>
      <c r="F54" s="11">
        <v>264873</v>
      </c>
      <c r="G54" s="11">
        <f t="shared" si="0"/>
        <v>127</v>
      </c>
      <c r="H54" s="11"/>
    </row>
    <row r="55" spans="2:8">
      <c r="B55" s="48"/>
      <c r="C55" s="48"/>
      <c r="D55" s="10" t="s">
        <v>58</v>
      </c>
      <c r="E55" s="11">
        <v>230000</v>
      </c>
      <c r="F55" s="11">
        <v>226178</v>
      </c>
      <c r="G55" s="11">
        <f t="shared" si="0"/>
        <v>3822</v>
      </c>
      <c r="H55" s="11"/>
    </row>
    <row r="56" spans="2:8">
      <c r="B56" s="48"/>
      <c r="C56" s="48"/>
      <c r="D56" s="10" t="s">
        <v>59</v>
      </c>
      <c r="E56" s="11">
        <v>200000</v>
      </c>
      <c r="F56" s="11">
        <v>192135</v>
      </c>
      <c r="G56" s="11">
        <f t="shared" si="0"/>
        <v>7865</v>
      </c>
      <c r="H56" s="11"/>
    </row>
    <row r="57" spans="2:8">
      <c r="B57" s="48"/>
      <c r="C57" s="48"/>
      <c r="D57" s="10" t="s">
        <v>42</v>
      </c>
      <c r="E57" s="11">
        <v>85000</v>
      </c>
      <c r="F57" s="11">
        <v>85201</v>
      </c>
      <c r="G57" s="11">
        <f t="shared" si="0"/>
        <v>-201</v>
      </c>
      <c r="H57" s="11"/>
    </row>
    <row r="58" spans="2:8">
      <c r="B58" s="48"/>
      <c r="C58" s="48"/>
      <c r="D58" s="10" t="s">
        <v>43</v>
      </c>
      <c r="E58" s="11">
        <v>614000</v>
      </c>
      <c r="F58" s="11">
        <v>615014</v>
      </c>
      <c r="G58" s="11">
        <f t="shared" si="0"/>
        <v>-1014</v>
      </c>
      <c r="H58" s="11"/>
    </row>
    <row r="59" spans="2:8">
      <c r="B59" s="48"/>
      <c r="C59" s="48"/>
      <c r="D59" s="10" t="s">
        <v>60</v>
      </c>
      <c r="E59" s="11">
        <v>2355000</v>
      </c>
      <c r="F59" s="11">
        <v>2354400</v>
      </c>
      <c r="G59" s="11">
        <f t="shared" si="0"/>
        <v>600</v>
      </c>
      <c r="H59" s="11"/>
    </row>
    <row r="60" spans="2:8">
      <c r="B60" s="48"/>
      <c r="C60" s="48"/>
      <c r="D60" s="10" t="s">
        <v>61</v>
      </c>
      <c r="E60" s="11">
        <v>54000</v>
      </c>
      <c r="F60" s="11">
        <v>35930</v>
      </c>
      <c r="G60" s="11">
        <f t="shared" si="0"/>
        <v>18070</v>
      </c>
      <c r="H60" s="11"/>
    </row>
    <row r="61" spans="2:8">
      <c r="B61" s="48"/>
      <c r="C61" s="48"/>
      <c r="D61" s="10" t="s">
        <v>62</v>
      </c>
      <c r="E61" s="11">
        <v>173000</v>
      </c>
      <c r="F61" s="11">
        <v>172741</v>
      </c>
      <c r="G61" s="11">
        <f t="shared" si="0"/>
        <v>259</v>
      </c>
      <c r="H61" s="11"/>
    </row>
    <row r="62" spans="2:8">
      <c r="B62" s="48"/>
      <c r="C62" s="48"/>
      <c r="D62" s="10" t="s">
        <v>63</v>
      </c>
      <c r="E62" s="11">
        <v>85000</v>
      </c>
      <c r="F62" s="11">
        <v>85200</v>
      </c>
      <c r="G62" s="11">
        <f t="shared" si="0"/>
        <v>-200</v>
      </c>
      <c r="H62" s="11"/>
    </row>
    <row r="63" spans="2:8">
      <c r="B63" s="48"/>
      <c r="C63" s="48"/>
      <c r="D63" s="10" t="s">
        <v>46</v>
      </c>
      <c r="E63" s="11">
        <v>120000</v>
      </c>
      <c r="F63" s="11">
        <v>122843</v>
      </c>
      <c r="G63" s="11">
        <f t="shared" si="0"/>
        <v>-2843</v>
      </c>
      <c r="H63" s="11"/>
    </row>
    <row r="64" spans="2:8">
      <c r="B64" s="48"/>
      <c r="C64" s="48"/>
      <c r="D64" s="10" t="s">
        <v>64</v>
      </c>
      <c r="E64" s="11">
        <f>+E65</f>
        <v>0</v>
      </c>
      <c r="F64" s="11">
        <f>+F65</f>
        <v>0</v>
      </c>
      <c r="G64" s="11">
        <f t="shared" si="0"/>
        <v>0</v>
      </c>
      <c r="H64" s="11"/>
    </row>
    <row r="65" spans="2:8">
      <c r="B65" s="48"/>
      <c r="C65" s="48"/>
      <c r="D65" s="10" t="s">
        <v>65</v>
      </c>
      <c r="E65" s="11">
        <f>+E66+E67</f>
        <v>0</v>
      </c>
      <c r="F65" s="11">
        <f>+F66+F67</f>
        <v>0</v>
      </c>
      <c r="G65" s="11">
        <f t="shared" si="0"/>
        <v>0</v>
      </c>
      <c r="H65" s="11"/>
    </row>
    <row r="66" spans="2:8">
      <c r="B66" s="48"/>
      <c r="C66" s="48"/>
      <c r="D66" s="10" t="s">
        <v>66</v>
      </c>
      <c r="E66" s="11"/>
      <c r="F66" s="11"/>
      <c r="G66" s="11">
        <f t="shared" si="0"/>
        <v>0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24496000</v>
      </c>
      <c r="F69" s="29">
        <f>+F23+F30+F42+F64+F68</f>
        <v>24245653</v>
      </c>
      <c r="G69" s="29">
        <f t="shared" si="0"/>
        <v>250347</v>
      </c>
      <c r="H69" s="29"/>
    </row>
    <row r="70" spans="2:8">
      <c r="B70" s="49"/>
      <c r="C70" s="14" t="s">
        <v>70</v>
      </c>
      <c r="D70" s="15"/>
      <c r="E70" s="16">
        <f xml:space="preserve"> +E22 - E69</f>
        <v>-23381000</v>
      </c>
      <c r="F70" s="16">
        <f xml:space="preserve"> +F22 - F69</f>
        <v>-23129928</v>
      </c>
      <c r="G70" s="16">
        <f t="shared" si="0"/>
        <v>-251072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790000</v>
      </c>
      <c r="F85" s="11">
        <f>+F86+F87+F88+F89+F90</f>
        <v>801140</v>
      </c>
      <c r="G85" s="11">
        <f t="shared" si="1"/>
        <v>-11140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>
        <v>790000</v>
      </c>
      <c r="F88" s="11">
        <v>801140</v>
      </c>
      <c r="G88" s="11">
        <f t="shared" si="1"/>
        <v>-11140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790000</v>
      </c>
      <c r="F94" s="29">
        <f>+F84+F85+F91+F92+F93</f>
        <v>801140</v>
      </c>
      <c r="G94" s="29">
        <f t="shared" si="1"/>
        <v>-11140</v>
      </c>
      <c r="H94" s="29"/>
    </row>
    <row r="95" spans="2:8">
      <c r="B95" s="49"/>
      <c r="C95" s="17" t="s">
        <v>96</v>
      </c>
      <c r="D95" s="15"/>
      <c r="E95" s="16">
        <f xml:space="preserve"> +E83 - E94</f>
        <v>-790000</v>
      </c>
      <c r="F95" s="16">
        <f xml:space="preserve"> +F83 - F94</f>
        <v>-801140</v>
      </c>
      <c r="G95" s="16">
        <f t="shared" si="1"/>
        <v>11140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3000000</v>
      </c>
      <c r="F101" s="11">
        <f>+F102+F103+F104+F105+F106</f>
        <v>3000000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>
        <v>3000000</v>
      </c>
      <c r="F106" s="11">
        <v>3000000</v>
      </c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24855000</v>
      </c>
      <c r="F112" s="11">
        <v>28935000</v>
      </c>
      <c r="G112" s="11">
        <f t="shared" si="1"/>
        <v>-4080000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27855000</v>
      </c>
      <c r="F114" s="29">
        <f>+F96+F97+F98+F99+F100+F101+F107+F108+F109+F110+F111+F112+F113</f>
        <v>31935000</v>
      </c>
      <c r="G114" s="29">
        <f t="shared" si="1"/>
        <v>-4080000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4000000</v>
      </c>
      <c r="F119" s="11">
        <f>+F120+F121+F122+F123+F124</f>
        <v>4000000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>
        <v>4000000</v>
      </c>
      <c r="F124" s="11">
        <v>4000000</v>
      </c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2440000</v>
      </c>
      <c r="F130" s="19"/>
      <c r="G130" s="19">
        <f t="shared" si="1"/>
        <v>2440000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6440000</v>
      </c>
      <c r="F132" s="31">
        <f>+F115+F116+F117+F118+F119+F125+F126+F127+F128+F129+F130+F131</f>
        <v>4000000</v>
      </c>
      <c r="G132" s="31">
        <f t="shared" si="1"/>
        <v>2440000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21415000</v>
      </c>
      <c r="F133" s="16">
        <f xml:space="preserve"> +F114 - F132</f>
        <v>27935000</v>
      </c>
      <c r="G133" s="16">
        <f t="shared" si="1"/>
        <v>-6520000</v>
      </c>
      <c r="H133" s="16"/>
    </row>
    <row r="134" spans="2:8">
      <c r="B134" s="32" t="s">
        <v>157</v>
      </c>
      <c r="C134" s="33"/>
      <c r="D134" s="34"/>
      <c r="E134" s="35">
        <v>244000</v>
      </c>
      <c r="F134" s="35"/>
      <c r="G134" s="35">
        <f>E134 + E135</f>
        <v>244000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-3000000</v>
      </c>
      <c r="F136" s="16">
        <f xml:space="preserve"> +F70 +F95 +F133 - (F134 + F135)</f>
        <v>4003932</v>
      </c>
      <c r="G136" s="16">
        <f t="shared" ref="G136:G138" si="2">E136-F136</f>
        <v>-7003932</v>
      </c>
      <c r="H136" s="16"/>
    </row>
    <row r="137" spans="2:8">
      <c r="B137" s="17" t="s">
        <v>159</v>
      </c>
      <c r="C137" s="14"/>
      <c r="D137" s="15"/>
      <c r="E137" s="16">
        <v>30070000</v>
      </c>
      <c r="F137" s="16">
        <v>30070205</v>
      </c>
      <c r="G137" s="16">
        <f t="shared" si="2"/>
        <v>-205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27070000</v>
      </c>
      <c r="F138" s="16">
        <f xml:space="preserve"> +F136 +F137</f>
        <v>34074137</v>
      </c>
      <c r="G138" s="16">
        <f t="shared" si="2"/>
        <v>-7004137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06E7B-A4CE-42C8-B0BA-60A4239BB369}">
  <sheetPr>
    <pageSetUpPr fitToPage="1"/>
  </sheetPr>
  <dimension ref="B1:H138"/>
  <sheetViews>
    <sheetView showGridLines="0" workbookViewId="0">
      <selection activeCell="D27" sqref="D27"/>
    </sheetView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179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1600000</v>
      </c>
      <c r="F6" s="9">
        <f>+F7</f>
        <v>1695065</v>
      </c>
      <c r="G6" s="9">
        <f>E6-F6</f>
        <v>-95065</v>
      </c>
      <c r="H6" s="9"/>
    </row>
    <row r="7" spans="2:8">
      <c r="B7" s="48"/>
      <c r="C7" s="48"/>
      <c r="D7" s="10" t="s">
        <v>11</v>
      </c>
      <c r="E7" s="11">
        <v>1600000</v>
      </c>
      <c r="F7" s="11">
        <v>1695065</v>
      </c>
      <c r="G7" s="11">
        <f t="shared" ref="G7:G70" si="0">E7-F7</f>
        <v>-95065</v>
      </c>
      <c r="H7" s="11"/>
    </row>
    <row r="8" spans="2:8">
      <c r="B8" s="48"/>
      <c r="C8" s="48"/>
      <c r="D8" s="10" t="s">
        <v>12</v>
      </c>
      <c r="E8" s="11">
        <f>+E9+E13+E14</f>
        <v>46209000</v>
      </c>
      <c r="F8" s="11">
        <f>+F9+F13+F14</f>
        <v>46729590</v>
      </c>
      <c r="G8" s="11">
        <f t="shared" si="0"/>
        <v>-520590</v>
      </c>
      <c r="H8" s="11"/>
    </row>
    <row r="9" spans="2:8">
      <c r="B9" s="48"/>
      <c r="C9" s="48"/>
      <c r="D9" s="10" t="s">
        <v>13</v>
      </c>
      <c r="E9" s="11">
        <f>+E10+E11+E12</f>
        <v>46209000</v>
      </c>
      <c r="F9" s="11">
        <f>+F10+F11+F12</f>
        <v>46729590</v>
      </c>
      <c r="G9" s="11">
        <f t="shared" si="0"/>
        <v>-520590</v>
      </c>
      <c r="H9" s="11"/>
    </row>
    <row r="10" spans="2:8">
      <c r="B10" s="48"/>
      <c r="C10" s="48"/>
      <c r="D10" s="10" t="s">
        <v>14</v>
      </c>
      <c r="E10" s="11">
        <v>32497000</v>
      </c>
      <c r="F10" s="11">
        <v>32687996</v>
      </c>
      <c r="G10" s="11">
        <f t="shared" si="0"/>
        <v>-190996</v>
      </c>
      <c r="H10" s="11"/>
    </row>
    <row r="11" spans="2:8">
      <c r="B11" s="48"/>
      <c r="C11" s="48"/>
      <c r="D11" s="10" t="s">
        <v>15</v>
      </c>
      <c r="E11" s="11">
        <v>13712000</v>
      </c>
      <c r="F11" s="11">
        <v>14041594</v>
      </c>
      <c r="G11" s="11">
        <f t="shared" si="0"/>
        <v>-329594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95000</v>
      </c>
      <c r="F17" s="11">
        <v>95550</v>
      </c>
      <c r="G17" s="11">
        <f t="shared" si="0"/>
        <v>-550</v>
      </c>
      <c r="H17" s="11"/>
    </row>
    <row r="18" spans="2:8">
      <c r="B18" s="48"/>
      <c r="C18" s="48"/>
      <c r="D18" s="10" t="s">
        <v>22</v>
      </c>
      <c r="E18" s="11">
        <v>6000</v>
      </c>
      <c r="F18" s="11">
        <v>253</v>
      </c>
      <c r="G18" s="11">
        <f t="shared" si="0"/>
        <v>5747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20980</v>
      </c>
      <c r="G19" s="11">
        <f t="shared" si="0"/>
        <v>-20980</v>
      </c>
      <c r="H19" s="11"/>
    </row>
    <row r="20" spans="2:8">
      <c r="B20" s="48"/>
      <c r="C20" s="48"/>
      <c r="D20" s="10" t="s">
        <v>24</v>
      </c>
      <c r="E20" s="11"/>
      <c r="F20" s="11"/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>
        <v>20980</v>
      </c>
      <c r="G21" s="11">
        <f t="shared" si="0"/>
        <v>-20980</v>
      </c>
      <c r="H21" s="11"/>
    </row>
    <row r="22" spans="2:8">
      <c r="B22" s="48"/>
      <c r="C22" s="49"/>
      <c r="D22" s="28" t="s">
        <v>26</v>
      </c>
      <c r="E22" s="29">
        <f>+E6+E8+E17+E18+E19</f>
        <v>47910000</v>
      </c>
      <c r="F22" s="29">
        <f>+F6+F8+F17+F18+F19</f>
        <v>48541438</v>
      </c>
      <c r="G22" s="29">
        <f t="shared" si="0"/>
        <v>-631438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43708000</v>
      </c>
      <c r="F23" s="11">
        <f>+F24+F25+F26+F27+F28+F29</f>
        <v>43527686</v>
      </c>
      <c r="G23" s="11">
        <f t="shared" si="0"/>
        <v>180314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26943000</v>
      </c>
      <c r="F25" s="11">
        <v>26804823</v>
      </c>
      <c r="G25" s="11">
        <f t="shared" si="0"/>
        <v>138177</v>
      </c>
      <c r="H25" s="11"/>
    </row>
    <row r="26" spans="2:8">
      <c r="B26" s="48"/>
      <c r="C26" s="48"/>
      <c r="D26" s="10" t="s">
        <v>31</v>
      </c>
      <c r="E26" s="11">
        <v>6365000</v>
      </c>
      <c r="F26" s="11">
        <v>6364500</v>
      </c>
      <c r="G26" s="11">
        <f t="shared" si="0"/>
        <v>500</v>
      </c>
      <c r="H26" s="11"/>
    </row>
    <row r="27" spans="2:8">
      <c r="B27" s="48"/>
      <c r="C27" s="48"/>
      <c r="D27" s="10" t="s">
        <v>32</v>
      </c>
      <c r="E27" s="11">
        <v>4526000</v>
      </c>
      <c r="F27" s="11">
        <v>4464075</v>
      </c>
      <c r="G27" s="11">
        <f t="shared" si="0"/>
        <v>61925</v>
      </c>
      <c r="H27" s="11"/>
    </row>
    <row r="28" spans="2:8">
      <c r="B28" s="48"/>
      <c r="C28" s="48"/>
      <c r="D28" s="10" t="s">
        <v>33</v>
      </c>
      <c r="E28" s="11">
        <v>668000</v>
      </c>
      <c r="F28" s="11">
        <v>667500</v>
      </c>
      <c r="G28" s="11">
        <f t="shared" si="0"/>
        <v>500</v>
      </c>
      <c r="H28" s="11"/>
    </row>
    <row r="29" spans="2:8">
      <c r="B29" s="48"/>
      <c r="C29" s="48"/>
      <c r="D29" s="10" t="s">
        <v>34</v>
      </c>
      <c r="E29" s="11">
        <v>5206000</v>
      </c>
      <c r="F29" s="11">
        <v>5226788</v>
      </c>
      <c r="G29" s="11">
        <f t="shared" si="0"/>
        <v>-20788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1988000</v>
      </c>
      <c r="F30" s="11">
        <f>+F31+F32+F33+F34+F35+F36+F37+F38+F39+F40+F41</f>
        <v>1985797</v>
      </c>
      <c r="G30" s="11">
        <f t="shared" si="0"/>
        <v>2203</v>
      </c>
      <c r="H30" s="11"/>
    </row>
    <row r="31" spans="2:8">
      <c r="B31" s="48"/>
      <c r="C31" s="48"/>
      <c r="D31" s="10" t="s">
        <v>36</v>
      </c>
      <c r="E31" s="11">
        <v>25000</v>
      </c>
      <c r="F31" s="11">
        <v>31958</v>
      </c>
      <c r="G31" s="11">
        <f t="shared" si="0"/>
        <v>-6958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357000</v>
      </c>
      <c r="F33" s="11">
        <v>356481</v>
      </c>
      <c r="G33" s="11">
        <f t="shared" si="0"/>
        <v>519</v>
      </c>
      <c r="H33" s="11"/>
    </row>
    <row r="34" spans="2:8">
      <c r="B34" s="48"/>
      <c r="C34" s="48"/>
      <c r="D34" s="10" t="s">
        <v>39</v>
      </c>
      <c r="E34" s="11">
        <v>610000</v>
      </c>
      <c r="F34" s="11">
        <v>600000</v>
      </c>
      <c r="G34" s="11">
        <f t="shared" si="0"/>
        <v>10000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90000</v>
      </c>
      <c r="F36" s="11">
        <v>63144</v>
      </c>
      <c r="G36" s="11">
        <f t="shared" si="0"/>
        <v>26856</v>
      </c>
      <c r="H36" s="11"/>
    </row>
    <row r="37" spans="2:8">
      <c r="B37" s="48"/>
      <c r="C37" s="48"/>
      <c r="D37" s="10" t="s">
        <v>42</v>
      </c>
      <c r="E37" s="11">
        <v>36000</v>
      </c>
      <c r="F37" s="11">
        <v>35870</v>
      </c>
      <c r="G37" s="11">
        <f t="shared" si="0"/>
        <v>130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130000</v>
      </c>
      <c r="F39" s="11">
        <v>131917</v>
      </c>
      <c r="G39" s="11">
        <f t="shared" si="0"/>
        <v>-1917</v>
      </c>
      <c r="H39" s="11"/>
    </row>
    <row r="40" spans="2:8">
      <c r="B40" s="48"/>
      <c r="C40" s="48"/>
      <c r="D40" s="10" t="s">
        <v>45</v>
      </c>
      <c r="E40" s="11">
        <v>600000</v>
      </c>
      <c r="F40" s="11">
        <v>623376</v>
      </c>
      <c r="G40" s="11">
        <f t="shared" si="0"/>
        <v>-23376</v>
      </c>
      <c r="H40" s="11"/>
    </row>
    <row r="41" spans="2:8">
      <c r="B41" s="48"/>
      <c r="C41" s="48"/>
      <c r="D41" s="10" t="s">
        <v>46</v>
      </c>
      <c r="E41" s="11">
        <v>140000</v>
      </c>
      <c r="F41" s="11">
        <v>143051</v>
      </c>
      <c r="G41" s="11">
        <f t="shared" si="0"/>
        <v>-3051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2944000</v>
      </c>
      <c r="F42" s="11">
        <f>+F43+F44+F45+F46+F47+F48+F49+F50+F51+F52+F53+F54+F55+F56+F57+F58+F59+F60+F61+F62+F63</f>
        <v>2899037</v>
      </c>
      <c r="G42" s="11">
        <f t="shared" si="0"/>
        <v>44963</v>
      </c>
      <c r="H42" s="11"/>
    </row>
    <row r="43" spans="2:8">
      <c r="B43" s="48"/>
      <c r="C43" s="48"/>
      <c r="D43" s="10" t="s">
        <v>48</v>
      </c>
      <c r="E43" s="11">
        <v>71000</v>
      </c>
      <c r="F43" s="11">
        <v>70390</v>
      </c>
      <c r="G43" s="11">
        <f t="shared" si="0"/>
        <v>610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24000</v>
      </c>
      <c r="F45" s="11">
        <v>24230</v>
      </c>
      <c r="G45" s="11">
        <f t="shared" si="0"/>
        <v>-230</v>
      </c>
      <c r="H45" s="11"/>
    </row>
    <row r="46" spans="2:8">
      <c r="B46" s="48"/>
      <c r="C46" s="48"/>
      <c r="D46" s="10" t="s">
        <v>51</v>
      </c>
      <c r="E46" s="11">
        <v>186000</v>
      </c>
      <c r="F46" s="11">
        <v>192070</v>
      </c>
      <c r="G46" s="11">
        <f t="shared" si="0"/>
        <v>-6070</v>
      </c>
      <c r="H46" s="11"/>
    </row>
    <row r="47" spans="2:8">
      <c r="B47" s="48"/>
      <c r="C47" s="48"/>
      <c r="D47" s="10" t="s">
        <v>52</v>
      </c>
      <c r="E47" s="11">
        <v>70000</v>
      </c>
      <c r="F47" s="11">
        <v>21049</v>
      </c>
      <c r="G47" s="11">
        <f t="shared" si="0"/>
        <v>48951</v>
      </c>
      <c r="H47" s="11"/>
    </row>
    <row r="48" spans="2:8">
      <c r="B48" s="48"/>
      <c r="C48" s="48"/>
      <c r="D48" s="10" t="s">
        <v>53</v>
      </c>
      <c r="E48" s="11">
        <v>35000</v>
      </c>
      <c r="F48" s="11">
        <v>34424</v>
      </c>
      <c r="G48" s="11">
        <f t="shared" si="0"/>
        <v>576</v>
      </c>
      <c r="H48" s="11"/>
    </row>
    <row r="49" spans="2:8">
      <c r="B49" s="48"/>
      <c r="C49" s="48"/>
      <c r="D49" s="10" t="s">
        <v>39</v>
      </c>
      <c r="E49" s="11">
        <v>325000</v>
      </c>
      <c r="F49" s="11">
        <v>345828</v>
      </c>
      <c r="G49" s="11">
        <f t="shared" si="0"/>
        <v>-20828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/>
      <c r="F51" s="11"/>
      <c r="G51" s="11">
        <f t="shared" si="0"/>
        <v>0</v>
      </c>
      <c r="H51" s="11"/>
    </row>
    <row r="52" spans="2:8">
      <c r="B52" s="48"/>
      <c r="C52" s="48"/>
      <c r="D52" s="10" t="s">
        <v>55</v>
      </c>
      <c r="E52" s="11">
        <v>410000</v>
      </c>
      <c r="F52" s="11">
        <v>411894</v>
      </c>
      <c r="G52" s="11">
        <f t="shared" si="0"/>
        <v>-1894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243000</v>
      </c>
      <c r="F55" s="11">
        <v>242292</v>
      </c>
      <c r="G55" s="11">
        <f t="shared" si="0"/>
        <v>708</v>
      </c>
      <c r="H55" s="11"/>
    </row>
    <row r="56" spans="2:8">
      <c r="B56" s="48"/>
      <c r="C56" s="48"/>
      <c r="D56" s="10" t="s">
        <v>59</v>
      </c>
      <c r="E56" s="11">
        <v>120000</v>
      </c>
      <c r="F56" s="11">
        <v>116802</v>
      </c>
      <c r="G56" s="11">
        <f t="shared" si="0"/>
        <v>3198</v>
      </c>
      <c r="H56" s="11"/>
    </row>
    <row r="57" spans="2:8">
      <c r="B57" s="48"/>
      <c r="C57" s="48"/>
      <c r="D57" s="10" t="s">
        <v>42</v>
      </c>
      <c r="E57" s="11">
        <v>453000</v>
      </c>
      <c r="F57" s="11">
        <v>449079</v>
      </c>
      <c r="G57" s="11">
        <f t="shared" si="0"/>
        <v>3921</v>
      </c>
      <c r="H57" s="11"/>
    </row>
    <row r="58" spans="2:8">
      <c r="B58" s="48"/>
      <c r="C58" s="48"/>
      <c r="D58" s="10" t="s">
        <v>43</v>
      </c>
      <c r="E58" s="11">
        <v>629000</v>
      </c>
      <c r="F58" s="11">
        <v>628760</v>
      </c>
      <c r="G58" s="11">
        <f t="shared" si="0"/>
        <v>240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100000</v>
      </c>
      <c r="F60" s="11">
        <v>102090</v>
      </c>
      <c r="G60" s="11">
        <f t="shared" si="0"/>
        <v>-2090</v>
      </c>
      <c r="H60" s="11"/>
    </row>
    <row r="61" spans="2:8">
      <c r="B61" s="48"/>
      <c r="C61" s="48"/>
      <c r="D61" s="10" t="s">
        <v>62</v>
      </c>
      <c r="E61" s="11">
        <v>79000</v>
      </c>
      <c r="F61" s="11">
        <v>78888</v>
      </c>
      <c r="G61" s="11">
        <f t="shared" si="0"/>
        <v>112</v>
      </c>
      <c r="H61" s="11"/>
    </row>
    <row r="62" spans="2:8">
      <c r="B62" s="48"/>
      <c r="C62" s="48"/>
      <c r="D62" s="10" t="s">
        <v>63</v>
      </c>
      <c r="E62" s="11">
        <v>99000</v>
      </c>
      <c r="F62" s="11">
        <v>98200</v>
      </c>
      <c r="G62" s="11">
        <f t="shared" si="0"/>
        <v>800</v>
      </c>
      <c r="H62" s="11"/>
    </row>
    <row r="63" spans="2:8">
      <c r="B63" s="48"/>
      <c r="C63" s="48"/>
      <c r="D63" s="10" t="s">
        <v>46</v>
      </c>
      <c r="E63" s="11">
        <v>100000</v>
      </c>
      <c r="F63" s="11">
        <v>83041</v>
      </c>
      <c r="G63" s="11">
        <f t="shared" si="0"/>
        <v>16959</v>
      </c>
      <c r="H63" s="11"/>
    </row>
    <row r="64" spans="2:8">
      <c r="B64" s="48"/>
      <c r="C64" s="48"/>
      <c r="D64" s="10" t="s">
        <v>64</v>
      </c>
      <c r="E64" s="11">
        <f>+E65</f>
        <v>1600000</v>
      </c>
      <c r="F64" s="11">
        <f>+F65</f>
        <v>1731755</v>
      </c>
      <c r="G64" s="11">
        <f t="shared" si="0"/>
        <v>-131755</v>
      </c>
      <c r="H64" s="11"/>
    </row>
    <row r="65" spans="2:8">
      <c r="B65" s="48"/>
      <c r="C65" s="48"/>
      <c r="D65" s="10" t="s">
        <v>65</v>
      </c>
      <c r="E65" s="11">
        <f>+E66+E67</f>
        <v>1600000</v>
      </c>
      <c r="F65" s="11">
        <f>+F66+F67</f>
        <v>1731755</v>
      </c>
      <c r="G65" s="11">
        <f t="shared" si="0"/>
        <v>-131755</v>
      </c>
      <c r="H65" s="11"/>
    </row>
    <row r="66" spans="2:8">
      <c r="B66" s="48"/>
      <c r="C66" s="48"/>
      <c r="D66" s="10" t="s">
        <v>66</v>
      </c>
      <c r="E66" s="11">
        <v>1600000</v>
      </c>
      <c r="F66" s="11">
        <v>1731755</v>
      </c>
      <c r="G66" s="11">
        <f t="shared" si="0"/>
        <v>-131755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>
        <v>787000</v>
      </c>
      <c r="F68" s="11">
        <v>787147</v>
      </c>
      <c r="G68" s="11">
        <f t="shared" si="0"/>
        <v>-147</v>
      </c>
      <c r="H68" s="11"/>
    </row>
    <row r="69" spans="2:8">
      <c r="B69" s="48"/>
      <c r="C69" s="49"/>
      <c r="D69" s="28" t="s">
        <v>69</v>
      </c>
      <c r="E69" s="29">
        <f>+E23+E30+E42+E64+E68</f>
        <v>51027000</v>
      </c>
      <c r="F69" s="29">
        <f>+F23+F30+F42+F64+F68</f>
        <v>50931422</v>
      </c>
      <c r="G69" s="29">
        <f t="shared" si="0"/>
        <v>95578</v>
      </c>
      <c r="H69" s="29"/>
    </row>
    <row r="70" spans="2:8">
      <c r="B70" s="49"/>
      <c r="C70" s="14" t="s">
        <v>70</v>
      </c>
      <c r="D70" s="15"/>
      <c r="E70" s="16">
        <f xml:space="preserve"> +E22 - E69</f>
        <v>-3117000</v>
      </c>
      <c r="F70" s="16">
        <f xml:space="preserve"> +F22 - F69</f>
        <v>-2389984</v>
      </c>
      <c r="G70" s="16">
        <f t="shared" si="0"/>
        <v>-727016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>
        <v>9984000</v>
      </c>
      <c r="F84" s="11">
        <v>9984000</v>
      </c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0</v>
      </c>
      <c r="F85" s="11">
        <f>+F86+F87+F88+F89+F90</f>
        <v>0</v>
      </c>
      <c r="G85" s="11">
        <f t="shared" si="1"/>
        <v>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9984000</v>
      </c>
      <c r="F94" s="29">
        <f>+F84+F85+F91+F92+F93</f>
        <v>9984000</v>
      </c>
      <c r="G94" s="29">
        <f t="shared" si="1"/>
        <v>0</v>
      </c>
      <c r="H94" s="29"/>
    </row>
    <row r="95" spans="2:8">
      <c r="B95" s="49"/>
      <c r="C95" s="17" t="s">
        <v>96</v>
      </c>
      <c r="D95" s="15"/>
      <c r="E95" s="16">
        <f xml:space="preserve"> +E83 - E94</f>
        <v>-9984000</v>
      </c>
      <c r="F95" s="16">
        <f xml:space="preserve"> +F83 - F94</f>
        <v>-9984000</v>
      </c>
      <c r="G95" s="16">
        <f t="shared" si="1"/>
        <v>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0</v>
      </c>
      <c r="F101" s="11">
        <f>+F102+F103+F104+F105+F106</f>
        <v>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16261000</v>
      </c>
      <c r="F112" s="11">
        <v>12382000</v>
      </c>
      <c r="G112" s="11">
        <f t="shared" si="1"/>
        <v>3879000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16261000</v>
      </c>
      <c r="F114" s="29">
        <f>+F96+F97+F98+F99+F100+F101+F107+F108+F109+F110+F111+F112+F113</f>
        <v>12382000</v>
      </c>
      <c r="G114" s="29">
        <f t="shared" si="1"/>
        <v>3879000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3079000</v>
      </c>
      <c r="F130" s="19"/>
      <c r="G130" s="19">
        <f t="shared" si="1"/>
        <v>3079000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3079000</v>
      </c>
      <c r="F132" s="31">
        <f>+F115+F116+F117+F118+F119+F125+F126+F127+F128+F129+F130+F131</f>
        <v>0</v>
      </c>
      <c r="G132" s="31">
        <f t="shared" si="1"/>
        <v>3079000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13182000</v>
      </c>
      <c r="F133" s="16">
        <f xml:space="preserve"> +F114 - F132</f>
        <v>12382000</v>
      </c>
      <c r="G133" s="16">
        <f t="shared" si="1"/>
        <v>800000</v>
      </c>
      <c r="H133" s="16"/>
    </row>
    <row r="134" spans="2:8">
      <c r="B134" s="32" t="s">
        <v>157</v>
      </c>
      <c r="C134" s="33"/>
      <c r="D134" s="34"/>
      <c r="E134" s="35">
        <v>81000</v>
      </c>
      <c r="F134" s="35"/>
      <c r="G134" s="35">
        <f>E134 + E135</f>
        <v>81000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8016</v>
      </c>
      <c r="G136" s="16">
        <f t="shared" ref="G136:G138" si="2">E136-F136</f>
        <v>-8016</v>
      </c>
      <c r="H136" s="16"/>
    </row>
    <row r="137" spans="2:8">
      <c r="B137" s="17" t="s">
        <v>159</v>
      </c>
      <c r="C137" s="14"/>
      <c r="D137" s="15"/>
      <c r="E137" s="16">
        <v>13178000</v>
      </c>
      <c r="F137" s="16">
        <v>13159293</v>
      </c>
      <c r="G137" s="16">
        <f t="shared" si="2"/>
        <v>18707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13178000</v>
      </c>
      <c r="F138" s="16">
        <f xml:space="preserve"> +F136 +F137</f>
        <v>13167309</v>
      </c>
      <c r="G138" s="16">
        <f t="shared" si="2"/>
        <v>10691</v>
      </c>
      <c r="H138" s="16"/>
    </row>
  </sheetData>
  <mergeCells count="12">
    <mergeCell ref="C115:C132"/>
    <mergeCell ref="B2:H2"/>
    <mergeCell ref="B3:H3"/>
    <mergeCell ref="B5:D5"/>
    <mergeCell ref="B6:B70"/>
    <mergeCell ref="C6:C22"/>
    <mergeCell ref="C23:C69"/>
    <mergeCell ref="B71:B95"/>
    <mergeCell ref="C71:C83"/>
    <mergeCell ref="C84:C94"/>
    <mergeCell ref="B96:B133"/>
    <mergeCell ref="C96:C114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2475-0AC8-4EB1-BC06-13AD0CB338CD}">
  <sheetPr>
    <pageSetUpPr fitToPage="1"/>
  </sheetPr>
  <dimension ref="B1:H138"/>
  <sheetViews>
    <sheetView showGridLines="0" workbookViewId="0">
      <selection activeCell="B1" sqref="B1"/>
    </sheetView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180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3000000</v>
      </c>
      <c r="F6" s="9">
        <f>+F7</f>
        <v>4366191</v>
      </c>
      <c r="G6" s="9">
        <f>E6-F6</f>
        <v>-1366191</v>
      </c>
      <c r="H6" s="9"/>
    </row>
    <row r="7" spans="2:8">
      <c r="B7" s="48"/>
      <c r="C7" s="48"/>
      <c r="D7" s="10" t="s">
        <v>11</v>
      </c>
      <c r="E7" s="11">
        <v>3000000</v>
      </c>
      <c r="F7" s="11">
        <v>4366191</v>
      </c>
      <c r="G7" s="11">
        <f t="shared" ref="G7:G70" si="0">E7-F7</f>
        <v>-1366191</v>
      </c>
      <c r="H7" s="11"/>
    </row>
    <row r="8" spans="2:8">
      <c r="B8" s="48"/>
      <c r="C8" s="48"/>
      <c r="D8" s="10" t="s">
        <v>12</v>
      </c>
      <c r="E8" s="11">
        <f>+E9+E13+E14</f>
        <v>41971000</v>
      </c>
      <c r="F8" s="11">
        <f>+F9+F13+F14</f>
        <v>41863905</v>
      </c>
      <c r="G8" s="11">
        <f t="shared" si="0"/>
        <v>107095</v>
      </c>
      <c r="H8" s="11"/>
    </row>
    <row r="9" spans="2:8">
      <c r="B9" s="48"/>
      <c r="C9" s="48"/>
      <c r="D9" s="10" t="s">
        <v>13</v>
      </c>
      <c r="E9" s="11">
        <f>+E10+E11+E12</f>
        <v>41971000</v>
      </c>
      <c r="F9" s="11">
        <f>+F10+F11+F12</f>
        <v>41863905</v>
      </c>
      <c r="G9" s="11">
        <f t="shared" si="0"/>
        <v>107095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41971000</v>
      </c>
      <c r="F11" s="11">
        <v>41863905</v>
      </c>
      <c r="G11" s="11">
        <f t="shared" si="0"/>
        <v>107095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50000</v>
      </c>
      <c r="F17" s="11">
        <v>98550</v>
      </c>
      <c r="G17" s="11">
        <f t="shared" si="0"/>
        <v>-48550</v>
      </c>
      <c r="H17" s="11"/>
    </row>
    <row r="18" spans="2:8">
      <c r="B18" s="48"/>
      <c r="C18" s="48"/>
      <c r="D18" s="10" t="s">
        <v>22</v>
      </c>
      <c r="E18" s="11"/>
      <c r="F18" s="11">
        <v>382</v>
      </c>
      <c r="G18" s="11">
        <f t="shared" si="0"/>
        <v>-382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0</v>
      </c>
      <c r="G19" s="11">
        <f t="shared" si="0"/>
        <v>0</v>
      </c>
      <c r="H19" s="11"/>
    </row>
    <row r="20" spans="2:8">
      <c r="B20" s="48"/>
      <c r="C20" s="48"/>
      <c r="D20" s="10" t="s">
        <v>24</v>
      </c>
      <c r="E20" s="11"/>
      <c r="F20" s="11"/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45021000</v>
      </c>
      <c r="F22" s="29">
        <f>+F6+F8+F17+F18+F19</f>
        <v>46329028</v>
      </c>
      <c r="G22" s="29">
        <f t="shared" si="0"/>
        <v>-1308028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24732000</v>
      </c>
      <c r="F23" s="11">
        <f>+F24+F25+F26+F27+F28+F29</f>
        <v>24598143</v>
      </c>
      <c r="G23" s="11">
        <f t="shared" si="0"/>
        <v>133857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15476000</v>
      </c>
      <c r="F25" s="11">
        <v>15360449</v>
      </c>
      <c r="G25" s="11">
        <f t="shared" si="0"/>
        <v>115551</v>
      </c>
      <c r="H25" s="11"/>
    </row>
    <row r="26" spans="2:8">
      <c r="B26" s="48"/>
      <c r="C26" s="48"/>
      <c r="D26" s="10" t="s">
        <v>31</v>
      </c>
      <c r="E26" s="11">
        <v>3412000</v>
      </c>
      <c r="F26" s="11">
        <v>3411800</v>
      </c>
      <c r="G26" s="11">
        <f t="shared" si="0"/>
        <v>200</v>
      </c>
      <c r="H26" s="11"/>
    </row>
    <row r="27" spans="2:8">
      <c r="B27" s="48"/>
      <c r="C27" s="48"/>
      <c r="D27" s="10" t="s">
        <v>32</v>
      </c>
      <c r="E27" s="11">
        <v>2226000</v>
      </c>
      <c r="F27" s="11">
        <v>2190826</v>
      </c>
      <c r="G27" s="11">
        <f t="shared" si="0"/>
        <v>35174</v>
      </c>
      <c r="H27" s="11"/>
    </row>
    <row r="28" spans="2:8">
      <c r="B28" s="48"/>
      <c r="C28" s="48"/>
      <c r="D28" s="10" t="s">
        <v>33</v>
      </c>
      <c r="E28" s="11">
        <v>445000</v>
      </c>
      <c r="F28" s="11">
        <v>445000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3173000</v>
      </c>
      <c r="F29" s="11">
        <v>3190068</v>
      </c>
      <c r="G29" s="11">
        <f t="shared" si="0"/>
        <v>-17068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1408000</v>
      </c>
      <c r="F30" s="11">
        <f>+F31+F32+F33+F34+F35+F36+F37+F38+F39+F40+F41</f>
        <v>1148661</v>
      </c>
      <c r="G30" s="11">
        <f t="shared" si="0"/>
        <v>259339</v>
      </c>
      <c r="H30" s="11"/>
    </row>
    <row r="31" spans="2:8">
      <c r="B31" s="48"/>
      <c r="C31" s="48"/>
      <c r="D31" s="10" t="s">
        <v>36</v>
      </c>
      <c r="E31" s="11">
        <v>10000</v>
      </c>
      <c r="F31" s="11">
        <v>5928</v>
      </c>
      <c r="G31" s="11">
        <f t="shared" si="0"/>
        <v>4072</v>
      </c>
      <c r="H31" s="11"/>
    </row>
    <row r="32" spans="2:8">
      <c r="B32" s="48"/>
      <c r="C32" s="48"/>
      <c r="D32" s="10" t="s">
        <v>37</v>
      </c>
      <c r="E32" s="11">
        <v>320000</v>
      </c>
      <c r="F32" s="11">
        <v>313822</v>
      </c>
      <c r="G32" s="11">
        <f t="shared" si="0"/>
        <v>6178</v>
      </c>
      <c r="H32" s="11"/>
    </row>
    <row r="33" spans="2:8">
      <c r="B33" s="48"/>
      <c r="C33" s="48"/>
      <c r="D33" s="10" t="s">
        <v>38</v>
      </c>
      <c r="E33" s="11">
        <v>490000</v>
      </c>
      <c r="F33" s="11">
        <v>194972</v>
      </c>
      <c r="G33" s="11">
        <f t="shared" si="0"/>
        <v>295028</v>
      </c>
      <c r="H33" s="11"/>
    </row>
    <row r="34" spans="2:8">
      <c r="B34" s="48"/>
      <c r="C34" s="48"/>
      <c r="D34" s="10" t="s">
        <v>39</v>
      </c>
      <c r="E34" s="11">
        <v>130000</v>
      </c>
      <c r="F34" s="11">
        <v>170424</v>
      </c>
      <c r="G34" s="11">
        <f t="shared" si="0"/>
        <v>-40424</v>
      </c>
      <c r="H34" s="11"/>
    </row>
    <row r="35" spans="2:8">
      <c r="B35" s="48"/>
      <c r="C35" s="48"/>
      <c r="D35" s="10" t="s">
        <v>40</v>
      </c>
      <c r="E35" s="11">
        <v>19000</v>
      </c>
      <c r="F35" s="11">
        <v>18560</v>
      </c>
      <c r="G35" s="11">
        <f t="shared" si="0"/>
        <v>440</v>
      </c>
      <c r="H35" s="11"/>
    </row>
    <row r="36" spans="2:8">
      <c r="B36" s="48"/>
      <c r="C36" s="48"/>
      <c r="D36" s="10" t="s">
        <v>41</v>
      </c>
      <c r="E36" s="11">
        <v>59000</v>
      </c>
      <c r="F36" s="11">
        <v>58320</v>
      </c>
      <c r="G36" s="11">
        <f t="shared" si="0"/>
        <v>680</v>
      </c>
      <c r="H36" s="11"/>
    </row>
    <row r="37" spans="2:8">
      <c r="B37" s="48"/>
      <c r="C37" s="48"/>
      <c r="D37" s="10" t="s">
        <v>42</v>
      </c>
      <c r="E37" s="11"/>
      <c r="F37" s="11"/>
      <c r="G37" s="11">
        <f t="shared" si="0"/>
        <v>0</v>
      </c>
      <c r="H37" s="11"/>
    </row>
    <row r="38" spans="2:8">
      <c r="B38" s="48"/>
      <c r="C38" s="48"/>
      <c r="D38" s="10" t="s">
        <v>43</v>
      </c>
      <c r="E38" s="11">
        <v>180000</v>
      </c>
      <c r="F38" s="11">
        <v>175070</v>
      </c>
      <c r="G38" s="11">
        <f t="shared" si="0"/>
        <v>4930</v>
      </c>
      <c r="H38" s="11"/>
    </row>
    <row r="39" spans="2:8">
      <c r="B39" s="48"/>
      <c r="C39" s="48"/>
      <c r="D39" s="10" t="s">
        <v>44</v>
      </c>
      <c r="E39" s="11">
        <v>110000</v>
      </c>
      <c r="F39" s="11">
        <v>104923</v>
      </c>
      <c r="G39" s="11">
        <f t="shared" si="0"/>
        <v>5077</v>
      </c>
      <c r="H39" s="11"/>
    </row>
    <row r="40" spans="2:8">
      <c r="B40" s="48"/>
      <c r="C40" s="48"/>
      <c r="D40" s="10" t="s">
        <v>45</v>
      </c>
      <c r="E40" s="11"/>
      <c r="F40" s="11"/>
      <c r="G40" s="11">
        <f t="shared" si="0"/>
        <v>0</v>
      </c>
      <c r="H40" s="11"/>
    </row>
    <row r="41" spans="2:8">
      <c r="B41" s="48"/>
      <c r="C41" s="48"/>
      <c r="D41" s="10" t="s">
        <v>46</v>
      </c>
      <c r="E41" s="11">
        <v>90000</v>
      </c>
      <c r="F41" s="11">
        <v>106642</v>
      </c>
      <c r="G41" s="11">
        <f t="shared" si="0"/>
        <v>-16642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1655000</v>
      </c>
      <c r="F42" s="11">
        <f>+F43+F44+F45+F46+F47+F48+F49+F50+F51+F52+F53+F54+F55+F56+F57+F58+F59+F60+F61+F62+F63</f>
        <v>1504657</v>
      </c>
      <c r="G42" s="11">
        <f t="shared" si="0"/>
        <v>150343</v>
      </c>
      <c r="H42" s="11"/>
    </row>
    <row r="43" spans="2:8">
      <c r="B43" s="48"/>
      <c r="C43" s="48"/>
      <c r="D43" s="10" t="s">
        <v>48</v>
      </c>
      <c r="E43" s="11">
        <v>47000</v>
      </c>
      <c r="F43" s="11">
        <v>47533</v>
      </c>
      <c r="G43" s="11">
        <f t="shared" si="0"/>
        <v>-533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32000</v>
      </c>
      <c r="F45" s="11">
        <v>30444</v>
      </c>
      <c r="G45" s="11">
        <f t="shared" si="0"/>
        <v>1556</v>
      </c>
      <c r="H45" s="11"/>
    </row>
    <row r="46" spans="2:8">
      <c r="B46" s="48"/>
      <c r="C46" s="48"/>
      <c r="D46" s="10" t="s">
        <v>51</v>
      </c>
      <c r="E46" s="11">
        <v>110000</v>
      </c>
      <c r="F46" s="11">
        <v>112598</v>
      </c>
      <c r="G46" s="11">
        <f t="shared" si="0"/>
        <v>-2598</v>
      </c>
      <c r="H46" s="11"/>
    </row>
    <row r="47" spans="2:8">
      <c r="B47" s="48"/>
      <c r="C47" s="48"/>
      <c r="D47" s="10" t="s">
        <v>52</v>
      </c>
      <c r="E47" s="11">
        <v>60000</v>
      </c>
      <c r="F47" s="11">
        <v>41551</v>
      </c>
      <c r="G47" s="11">
        <f t="shared" si="0"/>
        <v>18449</v>
      </c>
      <c r="H47" s="11"/>
    </row>
    <row r="48" spans="2:8">
      <c r="B48" s="48"/>
      <c r="C48" s="48"/>
      <c r="D48" s="10" t="s">
        <v>53</v>
      </c>
      <c r="E48" s="11">
        <v>110000</v>
      </c>
      <c r="F48" s="11">
        <v>111107</v>
      </c>
      <c r="G48" s="11">
        <f t="shared" si="0"/>
        <v>-1107</v>
      </c>
      <c r="H48" s="11"/>
    </row>
    <row r="49" spans="2:8">
      <c r="B49" s="48"/>
      <c r="C49" s="48"/>
      <c r="D49" s="10" t="s">
        <v>39</v>
      </c>
      <c r="E49" s="11">
        <v>190000</v>
      </c>
      <c r="F49" s="11">
        <v>64991</v>
      </c>
      <c r="G49" s="11">
        <f t="shared" si="0"/>
        <v>125009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80000</v>
      </c>
      <c r="F51" s="11">
        <v>57156</v>
      </c>
      <c r="G51" s="11">
        <f t="shared" si="0"/>
        <v>22844</v>
      </c>
      <c r="H51" s="11"/>
    </row>
    <row r="52" spans="2:8">
      <c r="B52" s="48"/>
      <c r="C52" s="48"/>
      <c r="D52" s="10" t="s">
        <v>55</v>
      </c>
      <c r="E52" s="11">
        <v>250000</v>
      </c>
      <c r="F52" s="11">
        <v>252833</v>
      </c>
      <c r="G52" s="11">
        <f t="shared" si="0"/>
        <v>-2833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117000</v>
      </c>
      <c r="F55" s="11">
        <v>116304</v>
      </c>
      <c r="G55" s="11">
        <f t="shared" si="0"/>
        <v>696</v>
      </c>
      <c r="H55" s="11"/>
    </row>
    <row r="56" spans="2:8">
      <c r="B56" s="48"/>
      <c r="C56" s="48"/>
      <c r="D56" s="10" t="s">
        <v>59</v>
      </c>
      <c r="E56" s="11">
        <v>5000</v>
      </c>
      <c r="F56" s="11">
        <v>5114</v>
      </c>
      <c r="G56" s="11">
        <f t="shared" si="0"/>
        <v>-114</v>
      </c>
      <c r="H56" s="11"/>
    </row>
    <row r="57" spans="2:8">
      <c r="B57" s="48"/>
      <c r="C57" s="48"/>
      <c r="D57" s="10" t="s">
        <v>42</v>
      </c>
      <c r="E57" s="11">
        <v>158000</v>
      </c>
      <c r="F57" s="11">
        <v>157126</v>
      </c>
      <c r="G57" s="11">
        <f t="shared" si="0"/>
        <v>874</v>
      </c>
      <c r="H57" s="11"/>
    </row>
    <row r="58" spans="2:8">
      <c r="B58" s="48"/>
      <c r="C58" s="48"/>
      <c r="D58" s="10" t="s">
        <v>43</v>
      </c>
      <c r="E58" s="11">
        <v>182000</v>
      </c>
      <c r="F58" s="11">
        <v>179264</v>
      </c>
      <c r="G58" s="11">
        <f t="shared" si="0"/>
        <v>2736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130000</v>
      </c>
      <c r="F60" s="11">
        <v>145536</v>
      </c>
      <c r="G60" s="11">
        <f t="shared" si="0"/>
        <v>-15536</v>
      </c>
      <c r="H60" s="11"/>
    </row>
    <row r="61" spans="2:8">
      <c r="B61" s="48"/>
      <c r="C61" s="48"/>
      <c r="D61" s="10" t="s">
        <v>62</v>
      </c>
      <c r="E61" s="11">
        <v>55000</v>
      </c>
      <c r="F61" s="11">
        <v>54800</v>
      </c>
      <c r="G61" s="11">
        <f t="shared" si="0"/>
        <v>200</v>
      </c>
      <c r="H61" s="11"/>
    </row>
    <row r="62" spans="2:8">
      <c r="B62" s="48"/>
      <c r="C62" s="48"/>
      <c r="D62" s="10" t="s">
        <v>63</v>
      </c>
      <c r="E62" s="11">
        <v>84000</v>
      </c>
      <c r="F62" s="11">
        <v>83300</v>
      </c>
      <c r="G62" s="11">
        <f t="shared" si="0"/>
        <v>700</v>
      </c>
      <c r="H62" s="11"/>
    </row>
    <row r="63" spans="2:8">
      <c r="B63" s="48"/>
      <c r="C63" s="48"/>
      <c r="D63" s="10" t="s">
        <v>46</v>
      </c>
      <c r="E63" s="11">
        <v>45000</v>
      </c>
      <c r="F63" s="11">
        <v>45000</v>
      </c>
      <c r="G63" s="11">
        <f t="shared" si="0"/>
        <v>0</v>
      </c>
      <c r="H63" s="11"/>
    </row>
    <row r="64" spans="2:8">
      <c r="B64" s="48"/>
      <c r="C64" s="48"/>
      <c r="D64" s="10" t="s">
        <v>64</v>
      </c>
      <c r="E64" s="11">
        <f>+E65</f>
        <v>3000000</v>
      </c>
      <c r="F64" s="11">
        <f>+F65</f>
        <v>4383476</v>
      </c>
      <c r="G64" s="11">
        <f t="shared" si="0"/>
        <v>-1383476</v>
      </c>
      <c r="H64" s="11"/>
    </row>
    <row r="65" spans="2:8">
      <c r="B65" s="48"/>
      <c r="C65" s="48"/>
      <c r="D65" s="10" t="s">
        <v>65</v>
      </c>
      <c r="E65" s="11">
        <f>+E66+E67</f>
        <v>3000000</v>
      </c>
      <c r="F65" s="11">
        <f>+F66+F67</f>
        <v>4383476</v>
      </c>
      <c r="G65" s="11">
        <f t="shared" si="0"/>
        <v>-1383476</v>
      </c>
      <c r="H65" s="11"/>
    </row>
    <row r="66" spans="2:8">
      <c r="B66" s="48"/>
      <c r="C66" s="48"/>
      <c r="D66" s="10" t="s">
        <v>66</v>
      </c>
      <c r="E66" s="11">
        <v>3000000</v>
      </c>
      <c r="F66" s="11">
        <v>4383476</v>
      </c>
      <c r="G66" s="11">
        <f t="shared" si="0"/>
        <v>-1383476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30795000</v>
      </c>
      <c r="F69" s="29">
        <f>+F23+F30+F42+F64+F68</f>
        <v>31634937</v>
      </c>
      <c r="G69" s="29">
        <f t="shared" si="0"/>
        <v>-839937</v>
      </c>
      <c r="H69" s="29"/>
    </row>
    <row r="70" spans="2:8">
      <c r="B70" s="49"/>
      <c r="C70" s="14" t="s">
        <v>70</v>
      </c>
      <c r="D70" s="15"/>
      <c r="E70" s="16">
        <f xml:space="preserve"> +E22 - E69</f>
        <v>14226000</v>
      </c>
      <c r="F70" s="16">
        <f xml:space="preserve"> +F22 - F69</f>
        <v>14694091</v>
      </c>
      <c r="G70" s="16">
        <f t="shared" si="0"/>
        <v>-468091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0</v>
      </c>
      <c r="F85" s="11">
        <f>+F86+F87+F88+F89+F90</f>
        <v>0</v>
      </c>
      <c r="G85" s="11">
        <f t="shared" si="1"/>
        <v>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0</v>
      </c>
      <c r="F94" s="29">
        <f>+F84+F85+F91+F92+F93</f>
        <v>0</v>
      </c>
      <c r="G94" s="29">
        <f t="shared" si="1"/>
        <v>0</v>
      </c>
      <c r="H94" s="29"/>
    </row>
    <row r="95" spans="2:8">
      <c r="B95" s="49"/>
      <c r="C95" s="17" t="s">
        <v>96</v>
      </c>
      <c r="D95" s="15"/>
      <c r="E95" s="16">
        <f xml:space="preserve"> +E83 - E94</f>
        <v>0</v>
      </c>
      <c r="F95" s="16">
        <f xml:space="preserve"> +F83 - F94</f>
        <v>0</v>
      </c>
      <c r="G95" s="16">
        <f t="shared" si="1"/>
        <v>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0</v>
      </c>
      <c r="F101" s="11">
        <f>+F102+F103+F104+F105+F106</f>
        <v>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/>
      <c r="F112" s="11"/>
      <c r="G112" s="11">
        <f t="shared" si="1"/>
        <v>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0</v>
      </c>
      <c r="F114" s="29">
        <f>+F96+F97+F98+F99+F100+F101+F107+F108+F109+F110+F111+F112+F113</f>
        <v>0</v>
      </c>
      <c r="G114" s="29">
        <f t="shared" si="1"/>
        <v>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14143000</v>
      </c>
      <c r="F130" s="19">
        <v>14693000</v>
      </c>
      <c r="G130" s="19">
        <f t="shared" si="1"/>
        <v>-550000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14143000</v>
      </c>
      <c r="F132" s="31">
        <f>+F115+F116+F117+F118+F119+F125+F126+F127+F128+F129+F130+F131</f>
        <v>14693000</v>
      </c>
      <c r="G132" s="31">
        <f t="shared" si="1"/>
        <v>-550000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-14143000</v>
      </c>
      <c r="F133" s="16">
        <f xml:space="preserve"> +F114 - F132</f>
        <v>-14693000</v>
      </c>
      <c r="G133" s="16">
        <f t="shared" si="1"/>
        <v>550000</v>
      </c>
      <c r="H133" s="16"/>
    </row>
    <row r="134" spans="2:8">
      <c r="B134" s="32" t="s">
        <v>157</v>
      </c>
      <c r="C134" s="33"/>
      <c r="D134" s="34"/>
      <c r="E134" s="35">
        <v>83000</v>
      </c>
      <c r="F134" s="35"/>
      <c r="G134" s="35">
        <f>E134 + E135</f>
        <v>83000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1091</v>
      </c>
      <c r="G136" s="16">
        <f t="shared" ref="G136:G138" si="2">E136-F136</f>
        <v>-1091</v>
      </c>
      <c r="H136" s="16"/>
    </row>
    <row r="137" spans="2:8">
      <c r="B137" s="17" t="s">
        <v>159</v>
      </c>
      <c r="C137" s="14"/>
      <c r="D137" s="15"/>
      <c r="E137" s="16">
        <v>6722000</v>
      </c>
      <c r="F137" s="16">
        <v>6722396</v>
      </c>
      <c r="G137" s="16">
        <f t="shared" si="2"/>
        <v>-396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6722000</v>
      </c>
      <c r="F138" s="16">
        <f xml:space="preserve"> +F136 +F137</f>
        <v>6723487</v>
      </c>
      <c r="G138" s="16">
        <f t="shared" si="2"/>
        <v>-1487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6221-1959-4567-B95B-8245A035097D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181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2300000</v>
      </c>
      <c r="F6" s="9">
        <f>+F7</f>
        <v>2760846</v>
      </c>
      <c r="G6" s="9">
        <f>E6-F6</f>
        <v>-460846</v>
      </c>
      <c r="H6" s="9"/>
    </row>
    <row r="7" spans="2:8">
      <c r="B7" s="48"/>
      <c r="C7" s="48"/>
      <c r="D7" s="10" t="s">
        <v>11</v>
      </c>
      <c r="E7" s="11">
        <v>2300000</v>
      </c>
      <c r="F7" s="11">
        <v>2760846</v>
      </c>
      <c r="G7" s="11">
        <f t="shared" ref="G7:G70" si="0">E7-F7</f>
        <v>-460846</v>
      </c>
      <c r="H7" s="11"/>
    </row>
    <row r="8" spans="2:8">
      <c r="B8" s="48"/>
      <c r="C8" s="48"/>
      <c r="D8" s="10" t="s">
        <v>12</v>
      </c>
      <c r="E8" s="11">
        <f>+E9+E13+E14</f>
        <v>33475000</v>
      </c>
      <c r="F8" s="11">
        <f>+F9+F13+F14</f>
        <v>33726238</v>
      </c>
      <c r="G8" s="11">
        <f t="shared" si="0"/>
        <v>-251238</v>
      </c>
      <c r="H8" s="11"/>
    </row>
    <row r="9" spans="2:8">
      <c r="B9" s="48"/>
      <c r="C9" s="48"/>
      <c r="D9" s="10" t="s">
        <v>13</v>
      </c>
      <c r="E9" s="11">
        <f>+E10+E11+E12</f>
        <v>33465000</v>
      </c>
      <c r="F9" s="11">
        <f>+F10+F11+F12</f>
        <v>33678438</v>
      </c>
      <c r="G9" s="11">
        <f t="shared" si="0"/>
        <v>-213438</v>
      </c>
      <c r="H9" s="11"/>
    </row>
    <row r="10" spans="2:8">
      <c r="B10" s="48"/>
      <c r="C10" s="48"/>
      <c r="D10" s="10" t="s">
        <v>14</v>
      </c>
      <c r="E10" s="11">
        <v>15717000</v>
      </c>
      <c r="F10" s="11">
        <v>15852426</v>
      </c>
      <c r="G10" s="11">
        <f t="shared" si="0"/>
        <v>-135426</v>
      </c>
      <c r="H10" s="11"/>
    </row>
    <row r="11" spans="2:8">
      <c r="B11" s="48"/>
      <c r="C11" s="48"/>
      <c r="D11" s="10" t="s">
        <v>15</v>
      </c>
      <c r="E11" s="11">
        <v>17748000</v>
      </c>
      <c r="F11" s="11">
        <v>17826012</v>
      </c>
      <c r="G11" s="11">
        <f t="shared" si="0"/>
        <v>-78012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>
        <v>10000</v>
      </c>
      <c r="F13" s="11">
        <v>47800</v>
      </c>
      <c r="G13" s="11">
        <f t="shared" si="0"/>
        <v>-37800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150000</v>
      </c>
      <c r="F17" s="11">
        <v>137550</v>
      </c>
      <c r="G17" s="11">
        <f t="shared" si="0"/>
        <v>12450</v>
      </c>
      <c r="H17" s="11"/>
    </row>
    <row r="18" spans="2:8">
      <c r="B18" s="48"/>
      <c r="C18" s="48"/>
      <c r="D18" s="10" t="s">
        <v>22</v>
      </c>
      <c r="E18" s="11">
        <v>1000</v>
      </c>
      <c r="F18" s="11">
        <v>71</v>
      </c>
      <c r="G18" s="11">
        <f t="shared" si="0"/>
        <v>929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12000</v>
      </c>
      <c r="G19" s="11">
        <f t="shared" si="0"/>
        <v>-12000</v>
      </c>
      <c r="H19" s="11"/>
    </row>
    <row r="20" spans="2:8">
      <c r="B20" s="48"/>
      <c r="C20" s="48"/>
      <c r="D20" s="10" t="s">
        <v>24</v>
      </c>
      <c r="E20" s="11"/>
      <c r="F20" s="11"/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>
        <v>12000</v>
      </c>
      <c r="G21" s="11">
        <f t="shared" si="0"/>
        <v>-12000</v>
      </c>
      <c r="H21" s="11"/>
    </row>
    <row r="22" spans="2:8">
      <c r="B22" s="48"/>
      <c r="C22" s="49"/>
      <c r="D22" s="28" t="s">
        <v>26</v>
      </c>
      <c r="E22" s="29">
        <f>+E6+E8+E17+E18+E19</f>
        <v>35926000</v>
      </c>
      <c r="F22" s="29">
        <f>+F6+F8+F17+F18+F19</f>
        <v>36636705</v>
      </c>
      <c r="G22" s="29">
        <f t="shared" si="0"/>
        <v>-710705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27434000</v>
      </c>
      <c r="F23" s="11">
        <f>+F24+F25+F26+F27+F28+F29</f>
        <v>27283177</v>
      </c>
      <c r="G23" s="11">
        <f t="shared" si="0"/>
        <v>150823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15427000</v>
      </c>
      <c r="F25" s="11">
        <v>15257712</v>
      </c>
      <c r="G25" s="11">
        <f t="shared" si="0"/>
        <v>169288</v>
      </c>
      <c r="H25" s="11"/>
    </row>
    <row r="26" spans="2:8">
      <c r="B26" s="48"/>
      <c r="C26" s="48"/>
      <c r="D26" s="10" t="s">
        <v>31</v>
      </c>
      <c r="E26" s="11">
        <v>3372000</v>
      </c>
      <c r="F26" s="11">
        <v>3371700</v>
      </c>
      <c r="G26" s="11">
        <f t="shared" si="0"/>
        <v>300</v>
      </c>
      <c r="H26" s="11"/>
    </row>
    <row r="27" spans="2:8">
      <c r="B27" s="48"/>
      <c r="C27" s="48"/>
      <c r="D27" s="10" t="s">
        <v>32</v>
      </c>
      <c r="E27" s="11">
        <v>4705000</v>
      </c>
      <c r="F27" s="11">
        <v>4698612</v>
      </c>
      <c r="G27" s="11">
        <f t="shared" si="0"/>
        <v>6388</v>
      </c>
      <c r="H27" s="11"/>
    </row>
    <row r="28" spans="2:8">
      <c r="B28" s="48"/>
      <c r="C28" s="48"/>
      <c r="D28" s="10" t="s">
        <v>33</v>
      </c>
      <c r="E28" s="11">
        <v>579000</v>
      </c>
      <c r="F28" s="11">
        <v>578500</v>
      </c>
      <c r="G28" s="11">
        <f t="shared" si="0"/>
        <v>500</v>
      </c>
      <c r="H28" s="11"/>
    </row>
    <row r="29" spans="2:8">
      <c r="B29" s="48"/>
      <c r="C29" s="48"/>
      <c r="D29" s="10" t="s">
        <v>34</v>
      </c>
      <c r="E29" s="11">
        <v>3351000</v>
      </c>
      <c r="F29" s="11">
        <v>3376653</v>
      </c>
      <c r="G29" s="11">
        <f t="shared" si="0"/>
        <v>-25653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1066000</v>
      </c>
      <c r="F30" s="11">
        <f>+F31+F32+F33+F34+F35+F36+F37+F38+F39+F40+F41</f>
        <v>1000587</v>
      </c>
      <c r="G30" s="11">
        <f t="shared" si="0"/>
        <v>65413</v>
      </c>
      <c r="H30" s="11"/>
    </row>
    <row r="31" spans="2:8">
      <c r="B31" s="48"/>
      <c r="C31" s="48"/>
      <c r="D31" s="10" t="s">
        <v>36</v>
      </c>
      <c r="E31" s="11">
        <v>21000</v>
      </c>
      <c r="F31" s="11">
        <v>20010</v>
      </c>
      <c r="G31" s="11">
        <f t="shared" si="0"/>
        <v>990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235000</v>
      </c>
      <c r="F33" s="11">
        <v>238873</v>
      </c>
      <c r="G33" s="11">
        <f t="shared" si="0"/>
        <v>-3873</v>
      </c>
      <c r="H33" s="11"/>
    </row>
    <row r="34" spans="2:8">
      <c r="B34" s="48"/>
      <c r="C34" s="48"/>
      <c r="D34" s="10" t="s">
        <v>39</v>
      </c>
      <c r="E34" s="11">
        <v>320000</v>
      </c>
      <c r="F34" s="11">
        <v>266794</v>
      </c>
      <c r="G34" s="11">
        <f t="shared" si="0"/>
        <v>53206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115000</v>
      </c>
      <c r="F36" s="11">
        <v>107473</v>
      </c>
      <c r="G36" s="11">
        <f t="shared" si="0"/>
        <v>7527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160000</v>
      </c>
      <c r="F39" s="11">
        <v>156044</v>
      </c>
      <c r="G39" s="11">
        <f t="shared" si="0"/>
        <v>3956</v>
      </c>
      <c r="H39" s="11"/>
    </row>
    <row r="40" spans="2:8">
      <c r="B40" s="48"/>
      <c r="C40" s="48"/>
      <c r="D40" s="10" t="s">
        <v>45</v>
      </c>
      <c r="E40" s="11">
        <v>106000</v>
      </c>
      <c r="F40" s="11">
        <v>104709</v>
      </c>
      <c r="G40" s="11">
        <f t="shared" si="0"/>
        <v>1291</v>
      </c>
      <c r="H40" s="11"/>
    </row>
    <row r="41" spans="2:8">
      <c r="B41" s="48"/>
      <c r="C41" s="48"/>
      <c r="D41" s="10" t="s">
        <v>46</v>
      </c>
      <c r="E41" s="11">
        <v>90000</v>
      </c>
      <c r="F41" s="11">
        <v>88124</v>
      </c>
      <c r="G41" s="11">
        <f t="shared" si="0"/>
        <v>1876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1310000</v>
      </c>
      <c r="F42" s="11">
        <f>+F43+F44+F45+F46+F47+F48+F49+F50+F51+F52+F53+F54+F55+F56+F57+F58+F59+F60+F61+F62+F63</f>
        <v>1267750</v>
      </c>
      <c r="G42" s="11">
        <f t="shared" si="0"/>
        <v>42250</v>
      </c>
      <c r="H42" s="11"/>
    </row>
    <row r="43" spans="2:8">
      <c r="B43" s="48"/>
      <c r="C43" s="48"/>
      <c r="D43" s="10" t="s">
        <v>48</v>
      </c>
      <c r="E43" s="11">
        <v>57000</v>
      </c>
      <c r="F43" s="11">
        <v>56920</v>
      </c>
      <c r="G43" s="11">
        <f t="shared" si="0"/>
        <v>80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47000</v>
      </c>
      <c r="F45" s="11">
        <v>45732</v>
      </c>
      <c r="G45" s="11">
        <f t="shared" si="0"/>
        <v>1268</v>
      </c>
      <c r="H45" s="11"/>
    </row>
    <row r="46" spans="2:8">
      <c r="B46" s="48"/>
      <c r="C46" s="48"/>
      <c r="D46" s="10" t="s">
        <v>51</v>
      </c>
      <c r="E46" s="11">
        <v>112000</v>
      </c>
      <c r="F46" s="11">
        <v>111760</v>
      </c>
      <c r="G46" s="11">
        <f t="shared" si="0"/>
        <v>240</v>
      </c>
      <c r="H46" s="11"/>
    </row>
    <row r="47" spans="2:8">
      <c r="B47" s="48"/>
      <c r="C47" s="48"/>
      <c r="D47" s="10" t="s">
        <v>52</v>
      </c>
      <c r="E47" s="11">
        <v>35000</v>
      </c>
      <c r="F47" s="11">
        <v>34782</v>
      </c>
      <c r="G47" s="11">
        <f t="shared" si="0"/>
        <v>218</v>
      </c>
      <c r="H47" s="11"/>
    </row>
    <row r="48" spans="2:8">
      <c r="B48" s="48"/>
      <c r="C48" s="48"/>
      <c r="D48" s="10" t="s">
        <v>53</v>
      </c>
      <c r="E48" s="11">
        <v>2000</v>
      </c>
      <c r="F48" s="11">
        <v>1717</v>
      </c>
      <c r="G48" s="11">
        <f t="shared" si="0"/>
        <v>283</v>
      </c>
      <c r="H48" s="11"/>
    </row>
    <row r="49" spans="2:8">
      <c r="B49" s="48"/>
      <c r="C49" s="48"/>
      <c r="D49" s="10" t="s">
        <v>39</v>
      </c>
      <c r="E49" s="11">
        <v>120000</v>
      </c>
      <c r="F49" s="11">
        <v>88931</v>
      </c>
      <c r="G49" s="11">
        <f t="shared" si="0"/>
        <v>31069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/>
      <c r="F51" s="11"/>
      <c r="G51" s="11">
        <f t="shared" si="0"/>
        <v>0</v>
      </c>
      <c r="H51" s="11"/>
    </row>
    <row r="52" spans="2:8">
      <c r="B52" s="48"/>
      <c r="C52" s="48"/>
      <c r="D52" s="10" t="s">
        <v>55</v>
      </c>
      <c r="E52" s="11">
        <v>230000</v>
      </c>
      <c r="F52" s="11">
        <v>229528</v>
      </c>
      <c r="G52" s="11">
        <f t="shared" si="0"/>
        <v>472</v>
      </c>
      <c r="H52" s="11"/>
    </row>
    <row r="53" spans="2:8">
      <c r="B53" s="48"/>
      <c r="C53" s="48"/>
      <c r="D53" s="10" t="s">
        <v>56</v>
      </c>
      <c r="E53" s="11"/>
      <c r="F53" s="11"/>
      <c r="G53" s="11">
        <f t="shared" si="0"/>
        <v>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146000</v>
      </c>
      <c r="F55" s="11">
        <v>145380</v>
      </c>
      <c r="G55" s="11">
        <f t="shared" si="0"/>
        <v>620</v>
      </c>
      <c r="H55" s="11"/>
    </row>
    <row r="56" spans="2:8">
      <c r="B56" s="48"/>
      <c r="C56" s="48"/>
      <c r="D56" s="10" t="s">
        <v>59</v>
      </c>
      <c r="E56" s="11">
        <v>8000</v>
      </c>
      <c r="F56" s="11">
        <v>8082</v>
      </c>
      <c r="G56" s="11">
        <f t="shared" si="0"/>
        <v>-82</v>
      </c>
      <c r="H56" s="11"/>
    </row>
    <row r="57" spans="2:8">
      <c r="B57" s="48"/>
      <c r="C57" s="48"/>
      <c r="D57" s="10" t="s">
        <v>42</v>
      </c>
      <c r="E57" s="11">
        <v>131000</v>
      </c>
      <c r="F57" s="11">
        <v>130073</v>
      </c>
      <c r="G57" s="11">
        <f t="shared" si="0"/>
        <v>927</v>
      </c>
      <c r="H57" s="11"/>
    </row>
    <row r="58" spans="2:8">
      <c r="B58" s="48"/>
      <c r="C58" s="48"/>
      <c r="D58" s="10" t="s">
        <v>43</v>
      </c>
      <c r="E58" s="11">
        <v>216000</v>
      </c>
      <c r="F58" s="11">
        <v>215952</v>
      </c>
      <c r="G58" s="11">
        <f t="shared" si="0"/>
        <v>48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80000</v>
      </c>
      <c r="F60" s="11">
        <v>83555</v>
      </c>
      <c r="G60" s="11">
        <f t="shared" si="0"/>
        <v>-3555</v>
      </c>
      <c r="H60" s="11"/>
    </row>
    <row r="61" spans="2:8">
      <c r="B61" s="48"/>
      <c r="C61" s="48"/>
      <c r="D61" s="10" t="s">
        <v>62</v>
      </c>
      <c r="E61" s="11">
        <v>15000</v>
      </c>
      <c r="F61" s="11">
        <v>14606</v>
      </c>
      <c r="G61" s="11">
        <f t="shared" si="0"/>
        <v>394</v>
      </c>
      <c r="H61" s="11"/>
    </row>
    <row r="62" spans="2:8">
      <c r="B62" s="48"/>
      <c r="C62" s="48"/>
      <c r="D62" s="10" t="s">
        <v>63</v>
      </c>
      <c r="E62" s="11">
        <v>71000</v>
      </c>
      <c r="F62" s="11">
        <v>71000</v>
      </c>
      <c r="G62" s="11">
        <f t="shared" si="0"/>
        <v>0</v>
      </c>
      <c r="H62" s="11"/>
    </row>
    <row r="63" spans="2:8">
      <c r="B63" s="48"/>
      <c r="C63" s="48"/>
      <c r="D63" s="10" t="s">
        <v>46</v>
      </c>
      <c r="E63" s="11">
        <v>40000</v>
      </c>
      <c r="F63" s="11">
        <v>29732</v>
      </c>
      <c r="G63" s="11">
        <f t="shared" si="0"/>
        <v>10268</v>
      </c>
      <c r="H63" s="11"/>
    </row>
    <row r="64" spans="2:8">
      <c r="B64" s="48"/>
      <c r="C64" s="48"/>
      <c r="D64" s="10" t="s">
        <v>64</v>
      </c>
      <c r="E64" s="11">
        <f>+E65</f>
        <v>2300000</v>
      </c>
      <c r="F64" s="11">
        <f>+F65</f>
        <v>2772963</v>
      </c>
      <c r="G64" s="11">
        <f t="shared" si="0"/>
        <v>-472963</v>
      </c>
      <c r="H64" s="11"/>
    </row>
    <row r="65" spans="2:8">
      <c r="B65" s="48"/>
      <c r="C65" s="48"/>
      <c r="D65" s="10" t="s">
        <v>65</v>
      </c>
      <c r="E65" s="11">
        <f>+E66+E67</f>
        <v>2300000</v>
      </c>
      <c r="F65" s="11">
        <f>+F66+F67</f>
        <v>2772963</v>
      </c>
      <c r="G65" s="11">
        <f t="shared" si="0"/>
        <v>-472963</v>
      </c>
      <c r="H65" s="11"/>
    </row>
    <row r="66" spans="2:8">
      <c r="B66" s="48"/>
      <c r="C66" s="48"/>
      <c r="D66" s="10" t="s">
        <v>66</v>
      </c>
      <c r="E66" s="11">
        <v>2300000</v>
      </c>
      <c r="F66" s="11">
        <v>2772963</v>
      </c>
      <c r="G66" s="11">
        <f t="shared" si="0"/>
        <v>-472963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32110000</v>
      </c>
      <c r="F69" s="29">
        <f>+F23+F30+F42+F64+F68</f>
        <v>32324477</v>
      </c>
      <c r="G69" s="29">
        <f t="shared" si="0"/>
        <v>-214477</v>
      </c>
      <c r="H69" s="29"/>
    </row>
    <row r="70" spans="2:8">
      <c r="B70" s="49"/>
      <c r="C70" s="14" t="s">
        <v>70</v>
      </c>
      <c r="D70" s="15"/>
      <c r="E70" s="16">
        <f xml:space="preserve"> +E22 - E69</f>
        <v>3816000</v>
      </c>
      <c r="F70" s="16">
        <f xml:space="preserve"> +F22 - F69</f>
        <v>4312228</v>
      </c>
      <c r="G70" s="16">
        <f t="shared" si="0"/>
        <v>-496228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500000</v>
      </c>
      <c r="F71" s="11">
        <f>+F72+F73</f>
        <v>590000</v>
      </c>
      <c r="G71" s="11">
        <f t="shared" ref="G71:G133" si="1">E71-F71</f>
        <v>-90000</v>
      </c>
      <c r="H71" s="11"/>
    </row>
    <row r="72" spans="2:8">
      <c r="B72" s="48"/>
      <c r="C72" s="48"/>
      <c r="D72" s="10" t="s">
        <v>73</v>
      </c>
      <c r="E72" s="11">
        <v>500000</v>
      </c>
      <c r="F72" s="11">
        <v>590000</v>
      </c>
      <c r="G72" s="11">
        <f t="shared" si="1"/>
        <v>-90000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500000</v>
      </c>
      <c r="F83" s="29">
        <f>+F71+F74+F77+F78+F82</f>
        <v>590000</v>
      </c>
      <c r="G83" s="29">
        <f t="shared" si="1"/>
        <v>-90000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0</v>
      </c>
      <c r="F85" s="11">
        <f>+F86+F87+F88+F89+F90</f>
        <v>0</v>
      </c>
      <c r="G85" s="11">
        <f t="shared" si="1"/>
        <v>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0</v>
      </c>
      <c r="F94" s="29">
        <f>+F84+F85+F91+F92+F93</f>
        <v>0</v>
      </c>
      <c r="G94" s="29">
        <f t="shared" si="1"/>
        <v>0</v>
      </c>
      <c r="H94" s="29"/>
    </row>
    <row r="95" spans="2:8">
      <c r="B95" s="49"/>
      <c r="C95" s="17" t="s">
        <v>96</v>
      </c>
      <c r="D95" s="15"/>
      <c r="E95" s="16">
        <f xml:space="preserve"> +E83 - E94</f>
        <v>500000</v>
      </c>
      <c r="F95" s="16">
        <f xml:space="preserve"> +F83 - F94</f>
        <v>590000</v>
      </c>
      <c r="G95" s="16">
        <f t="shared" si="1"/>
        <v>-90000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0</v>
      </c>
      <c r="F101" s="11">
        <f>+F102+F103+F104+F105+F106</f>
        <v>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2650000</v>
      </c>
      <c r="F112" s="11"/>
      <c r="G112" s="11">
        <f t="shared" si="1"/>
        <v>2650000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2650000</v>
      </c>
      <c r="F114" s="29">
        <f>+F96+F97+F98+F99+F100+F101+F107+F108+F109+F110+F111+F112+F113</f>
        <v>0</v>
      </c>
      <c r="G114" s="29">
        <f t="shared" si="1"/>
        <v>2650000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500000</v>
      </c>
      <c r="F119" s="11">
        <f>+F120+F121+F122+F123+F124</f>
        <v>590000</v>
      </c>
      <c r="G119" s="11">
        <f t="shared" si="1"/>
        <v>-90000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>
        <v>500000</v>
      </c>
      <c r="F122" s="11">
        <v>590000</v>
      </c>
      <c r="G122" s="11">
        <f t="shared" si="1"/>
        <v>-90000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6393000</v>
      </c>
      <c r="F130" s="19">
        <v>4303000</v>
      </c>
      <c r="G130" s="19">
        <f t="shared" si="1"/>
        <v>2090000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6893000</v>
      </c>
      <c r="F132" s="31">
        <f>+F115+F116+F117+F118+F119+F125+F126+F127+F128+F129+F130+F131</f>
        <v>4893000</v>
      </c>
      <c r="G132" s="31">
        <f t="shared" si="1"/>
        <v>2000000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-4243000</v>
      </c>
      <c r="F133" s="16">
        <f xml:space="preserve"> +F114 - F132</f>
        <v>-4893000</v>
      </c>
      <c r="G133" s="16">
        <f t="shared" si="1"/>
        <v>650000</v>
      </c>
      <c r="H133" s="16"/>
    </row>
    <row r="134" spans="2:8">
      <c r="B134" s="32" t="s">
        <v>157</v>
      </c>
      <c r="C134" s="33"/>
      <c r="D134" s="34"/>
      <c r="E134" s="35">
        <v>73000</v>
      </c>
      <c r="F134" s="35"/>
      <c r="G134" s="35">
        <f>E134 + E135</f>
        <v>73000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9228</v>
      </c>
      <c r="G136" s="16">
        <f t="shared" ref="G136:G138" si="2">E136-F136</f>
        <v>-9228</v>
      </c>
      <c r="H136" s="16"/>
    </row>
    <row r="137" spans="2:8">
      <c r="B137" s="17" t="s">
        <v>159</v>
      </c>
      <c r="C137" s="14"/>
      <c r="D137" s="15"/>
      <c r="E137" s="16">
        <v>5928000</v>
      </c>
      <c r="F137" s="16">
        <v>5927842</v>
      </c>
      <c r="G137" s="16">
        <f t="shared" si="2"/>
        <v>158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5928000</v>
      </c>
      <c r="F138" s="16">
        <f xml:space="preserve"> +F136 +F137</f>
        <v>5937070</v>
      </c>
      <c r="G138" s="16">
        <f t="shared" si="2"/>
        <v>-9070</v>
      </c>
      <c r="H138" s="16"/>
    </row>
  </sheetData>
  <mergeCells count="12">
    <mergeCell ref="C115:C132"/>
    <mergeCell ref="B2:H2"/>
    <mergeCell ref="B3:H3"/>
    <mergeCell ref="B5:D5"/>
    <mergeCell ref="B6:B70"/>
    <mergeCell ref="C6:C22"/>
    <mergeCell ref="C23:C69"/>
    <mergeCell ref="B71:B95"/>
    <mergeCell ref="C71:C83"/>
    <mergeCell ref="C84:C94"/>
    <mergeCell ref="B96:B133"/>
    <mergeCell ref="C96:C114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0FDC-EE02-4AB9-87C3-27C0C0B1AAB3}">
  <sheetPr>
    <pageSetUpPr fitToPage="1"/>
  </sheetPr>
  <dimension ref="B1:H138"/>
  <sheetViews>
    <sheetView showGridLines="0" workbookViewId="0"/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182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2500000</v>
      </c>
      <c r="F6" s="9">
        <f>+F7</f>
        <v>2213385</v>
      </c>
      <c r="G6" s="9">
        <f>E6-F6</f>
        <v>286615</v>
      </c>
      <c r="H6" s="9"/>
    </row>
    <row r="7" spans="2:8">
      <c r="B7" s="48"/>
      <c r="C7" s="48"/>
      <c r="D7" s="10" t="s">
        <v>11</v>
      </c>
      <c r="E7" s="11">
        <v>2500000</v>
      </c>
      <c r="F7" s="11">
        <v>2213385</v>
      </c>
      <c r="G7" s="11">
        <f t="shared" ref="G7:G70" si="0">E7-F7</f>
        <v>286615</v>
      </c>
      <c r="H7" s="11"/>
    </row>
    <row r="8" spans="2:8">
      <c r="B8" s="48"/>
      <c r="C8" s="48"/>
      <c r="D8" s="10" t="s">
        <v>12</v>
      </c>
      <c r="E8" s="11">
        <f>+E9+E13+E14</f>
        <v>29995000</v>
      </c>
      <c r="F8" s="11">
        <f>+F9+F13+F14</f>
        <v>30091535</v>
      </c>
      <c r="G8" s="11">
        <f t="shared" si="0"/>
        <v>-96535</v>
      </c>
      <c r="H8" s="11"/>
    </row>
    <row r="9" spans="2:8">
      <c r="B9" s="48"/>
      <c r="C9" s="48"/>
      <c r="D9" s="10" t="s">
        <v>13</v>
      </c>
      <c r="E9" s="11">
        <f>+E10+E11+E12</f>
        <v>29995000</v>
      </c>
      <c r="F9" s="11">
        <f>+F10+F11+F12</f>
        <v>30091535</v>
      </c>
      <c r="G9" s="11">
        <f t="shared" si="0"/>
        <v>-96535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29995000</v>
      </c>
      <c r="F11" s="11">
        <v>30091535</v>
      </c>
      <c r="G11" s="11">
        <f t="shared" si="0"/>
        <v>-96535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20000</v>
      </c>
      <c r="F17" s="11">
        <v>20550</v>
      </c>
      <c r="G17" s="11">
        <f t="shared" si="0"/>
        <v>-550</v>
      </c>
      <c r="H17" s="11"/>
    </row>
    <row r="18" spans="2:8">
      <c r="B18" s="48"/>
      <c r="C18" s="48"/>
      <c r="D18" s="10" t="s">
        <v>22</v>
      </c>
      <c r="E18" s="11"/>
      <c r="F18" s="11">
        <v>778</v>
      </c>
      <c r="G18" s="11">
        <f t="shared" si="0"/>
        <v>-778</v>
      </c>
      <c r="H18" s="11"/>
    </row>
    <row r="19" spans="2:8">
      <c r="B19" s="48"/>
      <c r="C19" s="48"/>
      <c r="D19" s="10" t="s">
        <v>23</v>
      </c>
      <c r="E19" s="11">
        <f>+E20+E21</f>
        <v>20000</v>
      </c>
      <c r="F19" s="11">
        <f>+F20+F21</f>
        <v>10000</v>
      </c>
      <c r="G19" s="11">
        <f t="shared" si="0"/>
        <v>10000</v>
      </c>
      <c r="H19" s="11"/>
    </row>
    <row r="20" spans="2:8">
      <c r="B20" s="48"/>
      <c r="C20" s="48"/>
      <c r="D20" s="10" t="s">
        <v>24</v>
      </c>
      <c r="E20" s="11">
        <v>20000</v>
      </c>
      <c r="F20" s="11">
        <v>10000</v>
      </c>
      <c r="G20" s="11">
        <f t="shared" si="0"/>
        <v>10000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32535000</v>
      </c>
      <c r="F22" s="29">
        <f>+F6+F8+F17+F18+F19</f>
        <v>32336248</v>
      </c>
      <c r="G22" s="29">
        <f t="shared" si="0"/>
        <v>198752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22983000</v>
      </c>
      <c r="F23" s="11">
        <f>+F24+F25+F26+F27+F28+F29</f>
        <v>22936476</v>
      </c>
      <c r="G23" s="11">
        <f t="shared" si="0"/>
        <v>46524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10945000</v>
      </c>
      <c r="F25" s="11">
        <v>10907300</v>
      </c>
      <c r="G25" s="11">
        <f t="shared" si="0"/>
        <v>37700</v>
      </c>
      <c r="H25" s="11"/>
    </row>
    <row r="26" spans="2:8">
      <c r="B26" s="48"/>
      <c r="C26" s="48"/>
      <c r="D26" s="10" t="s">
        <v>31</v>
      </c>
      <c r="E26" s="11">
        <v>2514000</v>
      </c>
      <c r="F26" s="11">
        <v>2513500</v>
      </c>
      <c r="G26" s="11">
        <f t="shared" si="0"/>
        <v>500</v>
      </c>
      <c r="H26" s="11"/>
    </row>
    <row r="27" spans="2:8">
      <c r="B27" s="48"/>
      <c r="C27" s="48"/>
      <c r="D27" s="10" t="s">
        <v>32</v>
      </c>
      <c r="E27" s="11">
        <v>6276000</v>
      </c>
      <c r="F27" s="11">
        <v>6249910</v>
      </c>
      <c r="G27" s="11">
        <f t="shared" si="0"/>
        <v>26090</v>
      </c>
      <c r="H27" s="11"/>
    </row>
    <row r="28" spans="2:8">
      <c r="B28" s="48"/>
      <c r="C28" s="48"/>
      <c r="D28" s="10" t="s">
        <v>33</v>
      </c>
      <c r="E28" s="11">
        <v>356000</v>
      </c>
      <c r="F28" s="11">
        <v>356000</v>
      </c>
      <c r="G28" s="11">
        <f t="shared" si="0"/>
        <v>0</v>
      </c>
      <c r="H28" s="11"/>
    </row>
    <row r="29" spans="2:8">
      <c r="B29" s="48"/>
      <c r="C29" s="48"/>
      <c r="D29" s="10" t="s">
        <v>34</v>
      </c>
      <c r="E29" s="11">
        <v>2892000</v>
      </c>
      <c r="F29" s="11">
        <v>2909766</v>
      </c>
      <c r="G29" s="11">
        <f t="shared" si="0"/>
        <v>-17766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820000</v>
      </c>
      <c r="F30" s="11">
        <f>+F31+F32+F33+F34+F35+F36+F37+F38+F39+F40+F41</f>
        <v>815335</v>
      </c>
      <c r="G30" s="11">
        <f t="shared" si="0"/>
        <v>4665</v>
      </c>
      <c r="H30" s="11"/>
    </row>
    <row r="31" spans="2:8">
      <c r="B31" s="48"/>
      <c r="C31" s="48"/>
      <c r="D31" s="10" t="s">
        <v>36</v>
      </c>
      <c r="E31" s="11">
        <v>11000</v>
      </c>
      <c r="F31" s="11">
        <v>13250</v>
      </c>
      <c r="G31" s="11">
        <f t="shared" si="0"/>
        <v>-2250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100000</v>
      </c>
      <c r="F33" s="11">
        <v>96295</v>
      </c>
      <c r="G33" s="11">
        <f t="shared" si="0"/>
        <v>3705</v>
      </c>
      <c r="H33" s="11"/>
    </row>
    <row r="34" spans="2:8">
      <c r="B34" s="48"/>
      <c r="C34" s="48"/>
      <c r="D34" s="10" t="s">
        <v>39</v>
      </c>
      <c r="E34" s="11">
        <v>320000</v>
      </c>
      <c r="F34" s="11">
        <v>320000</v>
      </c>
      <c r="G34" s="11">
        <f t="shared" si="0"/>
        <v>0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90000</v>
      </c>
      <c r="F36" s="11">
        <v>90000</v>
      </c>
      <c r="G36" s="11">
        <f t="shared" si="0"/>
        <v>0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130000</v>
      </c>
      <c r="F39" s="11">
        <v>129544</v>
      </c>
      <c r="G39" s="11">
        <f t="shared" si="0"/>
        <v>456</v>
      </c>
      <c r="H39" s="11"/>
    </row>
    <row r="40" spans="2:8">
      <c r="B40" s="48"/>
      <c r="C40" s="48"/>
      <c r="D40" s="10" t="s">
        <v>45</v>
      </c>
      <c r="E40" s="11"/>
      <c r="F40" s="11"/>
      <c r="G40" s="11">
        <f t="shared" si="0"/>
        <v>0</v>
      </c>
      <c r="H40" s="11"/>
    </row>
    <row r="41" spans="2:8">
      <c r="B41" s="48"/>
      <c r="C41" s="48"/>
      <c r="D41" s="10" t="s">
        <v>46</v>
      </c>
      <c r="E41" s="11">
        <v>150000</v>
      </c>
      <c r="F41" s="11">
        <v>147686</v>
      </c>
      <c r="G41" s="11">
        <f t="shared" si="0"/>
        <v>2314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1515000</v>
      </c>
      <c r="F42" s="11">
        <f>+F43+F44+F45+F46+F47+F48+F49+F50+F51+F52+F53+F54+F55+F56+F57+F58+F59+F60+F61+F62+F63</f>
        <v>1474581</v>
      </c>
      <c r="G42" s="11">
        <f t="shared" si="0"/>
        <v>40419</v>
      </c>
      <c r="H42" s="11"/>
    </row>
    <row r="43" spans="2:8">
      <c r="B43" s="48"/>
      <c r="C43" s="48"/>
      <c r="D43" s="10" t="s">
        <v>48</v>
      </c>
      <c r="E43" s="11">
        <v>44000</v>
      </c>
      <c r="F43" s="11">
        <v>43238</v>
      </c>
      <c r="G43" s="11">
        <f t="shared" si="0"/>
        <v>762</v>
      </c>
      <c r="H43" s="11"/>
    </row>
    <row r="44" spans="2:8">
      <c r="B44" s="48"/>
      <c r="C44" s="48"/>
      <c r="D44" s="10" t="s">
        <v>49</v>
      </c>
      <c r="E44" s="11">
        <v>21000</v>
      </c>
      <c r="F44" s="11">
        <v>20300</v>
      </c>
      <c r="G44" s="11">
        <f t="shared" si="0"/>
        <v>700</v>
      </c>
      <c r="H44" s="11"/>
    </row>
    <row r="45" spans="2:8">
      <c r="B45" s="48"/>
      <c r="C45" s="48"/>
      <c r="D45" s="10" t="s">
        <v>50</v>
      </c>
      <c r="E45" s="11">
        <v>55000</v>
      </c>
      <c r="F45" s="11">
        <v>53522</v>
      </c>
      <c r="G45" s="11">
        <f t="shared" si="0"/>
        <v>1478</v>
      </c>
      <c r="H45" s="11"/>
    </row>
    <row r="46" spans="2:8">
      <c r="B46" s="48"/>
      <c r="C46" s="48"/>
      <c r="D46" s="10" t="s">
        <v>51</v>
      </c>
      <c r="E46" s="11">
        <v>20000</v>
      </c>
      <c r="F46" s="11">
        <v>13000</v>
      </c>
      <c r="G46" s="11">
        <f t="shared" si="0"/>
        <v>7000</v>
      </c>
      <c r="H46" s="11"/>
    </row>
    <row r="47" spans="2:8">
      <c r="B47" s="48"/>
      <c r="C47" s="48"/>
      <c r="D47" s="10" t="s">
        <v>52</v>
      </c>
      <c r="E47" s="11">
        <v>40000</v>
      </c>
      <c r="F47" s="11">
        <v>62933</v>
      </c>
      <c r="G47" s="11">
        <f t="shared" si="0"/>
        <v>-22933</v>
      </c>
      <c r="H47" s="11"/>
    </row>
    <row r="48" spans="2:8">
      <c r="B48" s="48"/>
      <c r="C48" s="48"/>
      <c r="D48" s="10" t="s">
        <v>53</v>
      </c>
      <c r="E48" s="11">
        <v>60000</v>
      </c>
      <c r="F48" s="11">
        <v>52788</v>
      </c>
      <c r="G48" s="11">
        <f t="shared" si="0"/>
        <v>7212</v>
      </c>
      <c r="H48" s="11"/>
    </row>
    <row r="49" spans="2:8">
      <c r="B49" s="48"/>
      <c r="C49" s="48"/>
      <c r="D49" s="10" t="s">
        <v>39</v>
      </c>
      <c r="E49" s="11">
        <v>160000</v>
      </c>
      <c r="F49" s="11">
        <v>146784</v>
      </c>
      <c r="G49" s="11">
        <f t="shared" si="0"/>
        <v>13216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300000</v>
      </c>
      <c r="F51" s="11">
        <v>288090</v>
      </c>
      <c r="G51" s="11">
        <f t="shared" si="0"/>
        <v>11910</v>
      </c>
      <c r="H51" s="11"/>
    </row>
    <row r="52" spans="2:8">
      <c r="B52" s="48"/>
      <c r="C52" s="48"/>
      <c r="D52" s="10" t="s">
        <v>55</v>
      </c>
      <c r="E52" s="11">
        <v>180000</v>
      </c>
      <c r="F52" s="11">
        <v>178261</v>
      </c>
      <c r="G52" s="11">
        <f t="shared" si="0"/>
        <v>1739</v>
      </c>
      <c r="H52" s="11"/>
    </row>
    <row r="53" spans="2:8">
      <c r="B53" s="48"/>
      <c r="C53" s="48"/>
      <c r="D53" s="10" t="s">
        <v>56</v>
      </c>
      <c r="E53" s="11">
        <v>6000</v>
      </c>
      <c r="F53" s="11">
        <v>5515</v>
      </c>
      <c r="G53" s="11">
        <f t="shared" si="0"/>
        <v>485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136000</v>
      </c>
      <c r="F55" s="11">
        <v>135684</v>
      </c>
      <c r="G55" s="11">
        <f t="shared" si="0"/>
        <v>316</v>
      </c>
      <c r="H55" s="11"/>
    </row>
    <row r="56" spans="2:8">
      <c r="B56" s="48"/>
      <c r="C56" s="48"/>
      <c r="D56" s="10" t="s">
        <v>59</v>
      </c>
      <c r="E56" s="11">
        <v>10000</v>
      </c>
      <c r="F56" s="11">
        <v>6528</v>
      </c>
      <c r="G56" s="11">
        <f t="shared" si="0"/>
        <v>3472</v>
      </c>
      <c r="H56" s="11"/>
    </row>
    <row r="57" spans="2:8">
      <c r="B57" s="48"/>
      <c r="C57" s="48"/>
      <c r="D57" s="10" t="s">
        <v>42</v>
      </c>
      <c r="E57" s="11">
        <v>58000</v>
      </c>
      <c r="F57" s="11">
        <v>57917</v>
      </c>
      <c r="G57" s="11">
        <f t="shared" si="0"/>
        <v>83</v>
      </c>
      <c r="H57" s="11"/>
    </row>
    <row r="58" spans="2:8">
      <c r="B58" s="48"/>
      <c r="C58" s="48"/>
      <c r="D58" s="10" t="s">
        <v>43</v>
      </c>
      <c r="E58" s="11">
        <v>240000</v>
      </c>
      <c r="F58" s="11">
        <v>239496</v>
      </c>
      <c r="G58" s="11">
        <f t="shared" si="0"/>
        <v>504</v>
      </c>
      <c r="H58" s="11"/>
    </row>
    <row r="59" spans="2:8">
      <c r="B59" s="48"/>
      <c r="C59" s="48"/>
      <c r="D59" s="10" t="s">
        <v>60</v>
      </c>
      <c r="E59" s="11"/>
      <c r="F59" s="11"/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55000</v>
      </c>
      <c r="F60" s="11">
        <v>61297</v>
      </c>
      <c r="G60" s="11">
        <f t="shared" si="0"/>
        <v>-6297</v>
      </c>
      <c r="H60" s="11"/>
    </row>
    <row r="61" spans="2:8">
      <c r="B61" s="48"/>
      <c r="C61" s="48"/>
      <c r="D61" s="10" t="s">
        <v>62</v>
      </c>
      <c r="E61" s="11"/>
      <c r="F61" s="11"/>
      <c r="G61" s="11">
        <f t="shared" si="0"/>
        <v>0</v>
      </c>
      <c r="H61" s="11"/>
    </row>
    <row r="62" spans="2:8">
      <c r="B62" s="48"/>
      <c r="C62" s="48"/>
      <c r="D62" s="10" t="s">
        <v>63</v>
      </c>
      <c r="E62" s="11">
        <v>60000</v>
      </c>
      <c r="F62" s="11">
        <v>60000</v>
      </c>
      <c r="G62" s="11">
        <f t="shared" si="0"/>
        <v>0</v>
      </c>
      <c r="H62" s="11"/>
    </row>
    <row r="63" spans="2:8">
      <c r="B63" s="48"/>
      <c r="C63" s="48"/>
      <c r="D63" s="10" t="s">
        <v>46</v>
      </c>
      <c r="E63" s="11">
        <v>70000</v>
      </c>
      <c r="F63" s="11">
        <v>49228</v>
      </c>
      <c r="G63" s="11">
        <f t="shared" si="0"/>
        <v>20772</v>
      </c>
      <c r="H63" s="11"/>
    </row>
    <row r="64" spans="2:8">
      <c r="B64" s="48"/>
      <c r="C64" s="48"/>
      <c r="D64" s="10" t="s">
        <v>64</v>
      </c>
      <c r="E64" s="11">
        <f>+E65</f>
        <v>2500000</v>
      </c>
      <c r="F64" s="11">
        <f>+F65</f>
        <v>2202479</v>
      </c>
      <c r="G64" s="11">
        <f t="shared" si="0"/>
        <v>297521</v>
      </c>
      <c r="H64" s="11"/>
    </row>
    <row r="65" spans="2:8">
      <c r="B65" s="48"/>
      <c r="C65" s="48"/>
      <c r="D65" s="10" t="s">
        <v>65</v>
      </c>
      <c r="E65" s="11">
        <f>+E66+E67</f>
        <v>2500000</v>
      </c>
      <c r="F65" s="11">
        <f>+F66+F67</f>
        <v>2202479</v>
      </c>
      <c r="G65" s="11">
        <f t="shared" si="0"/>
        <v>297521</v>
      </c>
      <c r="H65" s="11"/>
    </row>
    <row r="66" spans="2:8">
      <c r="B66" s="48"/>
      <c r="C66" s="48"/>
      <c r="D66" s="10" t="s">
        <v>66</v>
      </c>
      <c r="E66" s="11">
        <v>2500000</v>
      </c>
      <c r="F66" s="11">
        <v>2202479</v>
      </c>
      <c r="G66" s="11">
        <f t="shared" si="0"/>
        <v>297521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27818000</v>
      </c>
      <c r="F69" s="29">
        <f>+F23+F30+F42+F64+F68</f>
        <v>27428871</v>
      </c>
      <c r="G69" s="29">
        <f t="shared" si="0"/>
        <v>389129</v>
      </c>
      <c r="H69" s="29"/>
    </row>
    <row r="70" spans="2:8">
      <c r="B70" s="49"/>
      <c r="C70" s="14" t="s">
        <v>70</v>
      </c>
      <c r="D70" s="15"/>
      <c r="E70" s="16">
        <f xml:space="preserve"> +E22 - E69</f>
        <v>4717000</v>
      </c>
      <c r="F70" s="16">
        <f xml:space="preserve"> +F22 - F69</f>
        <v>4907377</v>
      </c>
      <c r="G70" s="16">
        <f t="shared" si="0"/>
        <v>-190377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0</v>
      </c>
      <c r="F71" s="11">
        <f>+F72+F73</f>
        <v>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/>
      <c r="F72" s="11"/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0</v>
      </c>
      <c r="F83" s="29">
        <f>+F71+F74+F77+F78+F82</f>
        <v>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0</v>
      </c>
      <c r="F85" s="11">
        <f>+F86+F87+F88+F89+F90</f>
        <v>0</v>
      </c>
      <c r="G85" s="11">
        <f t="shared" si="1"/>
        <v>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/>
      <c r="F89" s="11"/>
      <c r="G89" s="11">
        <f t="shared" si="1"/>
        <v>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0</v>
      </c>
      <c r="F94" s="29">
        <f>+F84+F85+F91+F92+F93</f>
        <v>0</v>
      </c>
      <c r="G94" s="29">
        <f t="shared" si="1"/>
        <v>0</v>
      </c>
      <c r="H94" s="29"/>
    </row>
    <row r="95" spans="2:8">
      <c r="B95" s="49"/>
      <c r="C95" s="17" t="s">
        <v>96</v>
      </c>
      <c r="D95" s="15"/>
      <c r="E95" s="16">
        <f xml:space="preserve"> +E83 - E94</f>
        <v>0</v>
      </c>
      <c r="F95" s="16">
        <f xml:space="preserve"> +F83 - F94</f>
        <v>0</v>
      </c>
      <c r="G95" s="16">
        <f t="shared" si="1"/>
        <v>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0</v>
      </c>
      <c r="F101" s="11">
        <f>+F102+F103+F104+F105+F106</f>
        <v>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/>
      <c r="F104" s="11"/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1750000</v>
      </c>
      <c r="F112" s="11"/>
      <c r="G112" s="11">
        <f t="shared" si="1"/>
        <v>1750000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1750000</v>
      </c>
      <c r="F114" s="29">
        <f>+F96+F97+F98+F99+F100+F101+F107+F108+F109+F110+F111+F112+F113</f>
        <v>0</v>
      </c>
      <c r="G114" s="29">
        <f t="shared" si="1"/>
        <v>1750000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6393000</v>
      </c>
      <c r="F130" s="19">
        <v>4903000</v>
      </c>
      <c r="G130" s="19">
        <f t="shared" si="1"/>
        <v>1490000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6393000</v>
      </c>
      <c r="F132" s="31">
        <f>+F115+F116+F117+F118+F119+F125+F126+F127+F128+F129+F130+F131</f>
        <v>4903000</v>
      </c>
      <c r="G132" s="31">
        <f t="shared" si="1"/>
        <v>1490000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-4643000</v>
      </c>
      <c r="F133" s="16">
        <f xml:space="preserve"> +F114 - F132</f>
        <v>-4903000</v>
      </c>
      <c r="G133" s="16">
        <f t="shared" si="1"/>
        <v>260000</v>
      </c>
      <c r="H133" s="16"/>
    </row>
    <row r="134" spans="2:8">
      <c r="B134" s="32" t="s">
        <v>157</v>
      </c>
      <c r="C134" s="33"/>
      <c r="D134" s="34"/>
      <c r="E134" s="35">
        <v>74000</v>
      </c>
      <c r="F134" s="35"/>
      <c r="G134" s="35">
        <f>E134 + E135</f>
        <v>74000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4377</v>
      </c>
      <c r="G136" s="16">
        <f t="shared" ref="G136:G138" si="2">E136-F136</f>
        <v>-4377</v>
      </c>
      <c r="H136" s="16"/>
    </row>
    <row r="137" spans="2:8">
      <c r="B137" s="17" t="s">
        <v>159</v>
      </c>
      <c r="C137" s="14"/>
      <c r="D137" s="15"/>
      <c r="E137" s="16">
        <v>5792000</v>
      </c>
      <c r="F137" s="16">
        <v>5791793</v>
      </c>
      <c r="G137" s="16">
        <f t="shared" si="2"/>
        <v>207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5792000</v>
      </c>
      <c r="F138" s="16">
        <f xml:space="preserve"> +F136 +F137</f>
        <v>5796170</v>
      </c>
      <c r="G138" s="16">
        <f t="shared" si="2"/>
        <v>-4170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9CF5D-A23B-4CD0-B248-DFD6A9E0C584}">
  <sheetPr>
    <pageSetUpPr fitToPage="1"/>
  </sheetPr>
  <dimension ref="B1:H138"/>
  <sheetViews>
    <sheetView showGridLines="0" tabSelected="1" workbookViewId="0">
      <selection activeCell="D1" sqref="D1"/>
    </sheetView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25"/>
      <c r="C1" s="25"/>
      <c r="D1" s="25"/>
      <c r="E1" s="6"/>
      <c r="F1" s="6"/>
      <c r="G1" s="27"/>
      <c r="H1" s="27" t="s">
        <v>151</v>
      </c>
    </row>
    <row r="2" spans="2:8" ht="21">
      <c r="B2" s="50" t="s">
        <v>183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6" t="s">
        <v>153</v>
      </c>
      <c r="F5" s="26" t="s">
        <v>154</v>
      </c>
      <c r="G5" s="26" t="s">
        <v>155</v>
      </c>
      <c r="H5" s="26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7000000</v>
      </c>
      <c r="F6" s="9">
        <f>+F7</f>
        <v>8733752</v>
      </c>
      <c r="G6" s="9">
        <f>E6-F6</f>
        <v>-1733752</v>
      </c>
      <c r="H6" s="9"/>
    </row>
    <row r="7" spans="2:8">
      <c r="B7" s="48"/>
      <c r="C7" s="48"/>
      <c r="D7" s="10" t="s">
        <v>11</v>
      </c>
      <c r="E7" s="11">
        <v>7000000</v>
      </c>
      <c r="F7" s="11">
        <v>8733752</v>
      </c>
      <c r="G7" s="11">
        <f t="shared" ref="G7:G70" si="0">E7-F7</f>
        <v>-1733752</v>
      </c>
      <c r="H7" s="11"/>
    </row>
    <row r="8" spans="2:8">
      <c r="B8" s="48"/>
      <c r="C8" s="48"/>
      <c r="D8" s="10" t="s">
        <v>12</v>
      </c>
      <c r="E8" s="11">
        <f>+E9+E13+E14</f>
        <v>31781000</v>
      </c>
      <c r="F8" s="11">
        <f>+F9+F13+F14</f>
        <v>31951240</v>
      </c>
      <c r="G8" s="11">
        <f t="shared" si="0"/>
        <v>-170240</v>
      </c>
      <c r="H8" s="11"/>
    </row>
    <row r="9" spans="2:8">
      <c r="B9" s="48"/>
      <c r="C9" s="48"/>
      <c r="D9" s="10" t="s">
        <v>13</v>
      </c>
      <c r="E9" s="11">
        <f>+E10+E11+E12</f>
        <v>31781000</v>
      </c>
      <c r="F9" s="11">
        <f>+F10+F11+F12</f>
        <v>31951240</v>
      </c>
      <c r="G9" s="11">
        <f t="shared" si="0"/>
        <v>-170240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31781000</v>
      </c>
      <c r="F11" s="11">
        <v>31951240</v>
      </c>
      <c r="G11" s="11">
        <f t="shared" si="0"/>
        <v>-170240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/>
      <c r="F13" s="11"/>
      <c r="G13" s="11">
        <f t="shared" si="0"/>
        <v>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0</v>
      </c>
      <c r="G14" s="11">
        <f t="shared" si="0"/>
        <v>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/>
      <c r="G16" s="11">
        <f t="shared" si="0"/>
        <v>0</v>
      </c>
      <c r="H16" s="11"/>
    </row>
    <row r="17" spans="2:8">
      <c r="B17" s="48"/>
      <c r="C17" s="48"/>
      <c r="D17" s="10" t="s">
        <v>21</v>
      </c>
      <c r="E17" s="11">
        <v>88000</v>
      </c>
      <c r="F17" s="11">
        <v>88550</v>
      </c>
      <c r="G17" s="11">
        <f t="shared" si="0"/>
        <v>-550</v>
      </c>
      <c r="H17" s="11"/>
    </row>
    <row r="18" spans="2:8">
      <c r="B18" s="48"/>
      <c r="C18" s="48"/>
      <c r="D18" s="10" t="s">
        <v>22</v>
      </c>
      <c r="E18" s="11"/>
      <c r="F18" s="11">
        <v>207</v>
      </c>
      <c r="G18" s="11">
        <f t="shared" si="0"/>
        <v>-207</v>
      </c>
      <c r="H18" s="11"/>
    </row>
    <row r="19" spans="2:8">
      <c r="B19" s="48"/>
      <c r="C19" s="48"/>
      <c r="D19" s="10" t="s">
        <v>23</v>
      </c>
      <c r="E19" s="11">
        <f>+E20+E21</f>
        <v>0</v>
      </c>
      <c r="F19" s="11">
        <f>+F20+F21</f>
        <v>16000</v>
      </c>
      <c r="G19" s="11">
        <f t="shared" si="0"/>
        <v>-16000</v>
      </c>
      <c r="H19" s="11"/>
    </row>
    <row r="20" spans="2:8">
      <c r="B20" s="48"/>
      <c r="C20" s="48"/>
      <c r="D20" s="10" t="s">
        <v>24</v>
      </c>
      <c r="E20" s="11"/>
      <c r="F20" s="11"/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>
        <v>16000</v>
      </c>
      <c r="G21" s="11">
        <f t="shared" si="0"/>
        <v>-16000</v>
      </c>
      <c r="H21" s="11"/>
    </row>
    <row r="22" spans="2:8">
      <c r="B22" s="48"/>
      <c r="C22" s="49"/>
      <c r="D22" s="28" t="s">
        <v>26</v>
      </c>
      <c r="E22" s="29">
        <f>+E6+E8+E17+E18+E19</f>
        <v>38869000</v>
      </c>
      <c r="F22" s="29">
        <f>+F6+F8+F17+F18+F19</f>
        <v>40789749</v>
      </c>
      <c r="G22" s="29">
        <f t="shared" si="0"/>
        <v>-1920749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23673000</v>
      </c>
      <c r="F23" s="11">
        <f>+F24+F25+F26+F27+F28+F29</f>
        <v>23536634</v>
      </c>
      <c r="G23" s="11">
        <f t="shared" si="0"/>
        <v>136366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14371000</v>
      </c>
      <c r="F25" s="11">
        <v>14247011</v>
      </c>
      <c r="G25" s="11">
        <f t="shared" si="0"/>
        <v>123989</v>
      </c>
      <c r="H25" s="11"/>
    </row>
    <row r="26" spans="2:8">
      <c r="B26" s="48"/>
      <c r="C26" s="48"/>
      <c r="D26" s="10" t="s">
        <v>31</v>
      </c>
      <c r="E26" s="11">
        <v>3234000</v>
      </c>
      <c r="F26" s="11">
        <v>3233400</v>
      </c>
      <c r="G26" s="11">
        <f t="shared" si="0"/>
        <v>600</v>
      </c>
      <c r="H26" s="11"/>
    </row>
    <row r="27" spans="2:8">
      <c r="B27" s="48"/>
      <c r="C27" s="48"/>
      <c r="D27" s="10" t="s">
        <v>32</v>
      </c>
      <c r="E27" s="11">
        <v>2710000</v>
      </c>
      <c r="F27" s="11">
        <v>2683971</v>
      </c>
      <c r="G27" s="11">
        <f t="shared" si="0"/>
        <v>26029</v>
      </c>
      <c r="H27" s="11"/>
    </row>
    <row r="28" spans="2:8">
      <c r="B28" s="48"/>
      <c r="C28" s="48"/>
      <c r="D28" s="10" t="s">
        <v>33</v>
      </c>
      <c r="E28" s="11">
        <v>400000</v>
      </c>
      <c r="F28" s="11">
        <v>400500</v>
      </c>
      <c r="G28" s="11">
        <f t="shared" si="0"/>
        <v>-500</v>
      </c>
      <c r="H28" s="11"/>
    </row>
    <row r="29" spans="2:8">
      <c r="B29" s="48"/>
      <c r="C29" s="48"/>
      <c r="D29" s="10" t="s">
        <v>34</v>
      </c>
      <c r="E29" s="11">
        <v>2958000</v>
      </c>
      <c r="F29" s="11">
        <v>2971752</v>
      </c>
      <c r="G29" s="11">
        <f t="shared" si="0"/>
        <v>-13752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1062000</v>
      </c>
      <c r="F30" s="11">
        <f>+F31+F32+F33+F34+F35+F36+F37+F38+F39+F40+F41</f>
        <v>969987</v>
      </c>
      <c r="G30" s="11">
        <f t="shared" si="0"/>
        <v>92013</v>
      </c>
      <c r="H30" s="11"/>
    </row>
    <row r="31" spans="2:8">
      <c r="B31" s="48"/>
      <c r="C31" s="48"/>
      <c r="D31" s="10" t="s">
        <v>36</v>
      </c>
      <c r="E31" s="11">
        <v>10000</v>
      </c>
      <c r="F31" s="11">
        <v>15874</v>
      </c>
      <c r="G31" s="11">
        <f t="shared" si="0"/>
        <v>-5874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230000</v>
      </c>
      <c r="F33" s="11">
        <v>221556</v>
      </c>
      <c r="G33" s="11">
        <f t="shared" si="0"/>
        <v>8444</v>
      </c>
      <c r="H33" s="11"/>
    </row>
    <row r="34" spans="2:8">
      <c r="B34" s="48"/>
      <c r="C34" s="48"/>
      <c r="D34" s="10" t="s">
        <v>39</v>
      </c>
      <c r="E34" s="11">
        <v>210000</v>
      </c>
      <c r="F34" s="11">
        <v>115976</v>
      </c>
      <c r="G34" s="11">
        <f t="shared" si="0"/>
        <v>94024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105000</v>
      </c>
      <c r="F36" s="11">
        <v>106097</v>
      </c>
      <c r="G36" s="11">
        <f t="shared" si="0"/>
        <v>-1097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>
        <v>3402</v>
      </c>
      <c r="G38" s="11">
        <f t="shared" si="0"/>
        <v>-3402</v>
      </c>
      <c r="H38" s="11"/>
    </row>
    <row r="39" spans="2:8">
      <c r="B39" s="48"/>
      <c r="C39" s="48"/>
      <c r="D39" s="10" t="s">
        <v>44</v>
      </c>
      <c r="E39" s="11">
        <v>128000</v>
      </c>
      <c r="F39" s="11">
        <v>128000</v>
      </c>
      <c r="G39" s="11">
        <f t="shared" si="0"/>
        <v>0</v>
      </c>
      <c r="H39" s="11"/>
    </row>
    <row r="40" spans="2:8">
      <c r="B40" s="48"/>
      <c r="C40" s="48"/>
      <c r="D40" s="10" t="s">
        <v>45</v>
      </c>
      <c r="E40" s="11">
        <v>250000</v>
      </c>
      <c r="F40" s="11">
        <v>250522</v>
      </c>
      <c r="G40" s="11">
        <f t="shared" si="0"/>
        <v>-522</v>
      </c>
      <c r="H40" s="11"/>
    </row>
    <row r="41" spans="2:8">
      <c r="B41" s="48"/>
      <c r="C41" s="48"/>
      <c r="D41" s="10" t="s">
        <v>46</v>
      </c>
      <c r="E41" s="11">
        <v>110000</v>
      </c>
      <c r="F41" s="11">
        <v>110000</v>
      </c>
      <c r="G41" s="11">
        <f t="shared" si="0"/>
        <v>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5973000</v>
      </c>
      <c r="F42" s="11">
        <f>+F43+F44+F45+F46+F47+F48+F49+F50+F51+F52+F53+F54+F55+F56+F57+F58+F59+F60+F61+F62+F63</f>
        <v>5649008</v>
      </c>
      <c r="G42" s="11">
        <f t="shared" si="0"/>
        <v>323992</v>
      </c>
      <c r="H42" s="11"/>
    </row>
    <row r="43" spans="2:8">
      <c r="B43" s="48"/>
      <c r="C43" s="48"/>
      <c r="D43" s="10" t="s">
        <v>48</v>
      </c>
      <c r="E43" s="11">
        <v>38000</v>
      </c>
      <c r="F43" s="11">
        <v>37733</v>
      </c>
      <c r="G43" s="11">
        <f t="shared" si="0"/>
        <v>267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80000</v>
      </c>
      <c r="F45" s="11">
        <v>73374</v>
      </c>
      <c r="G45" s="11">
        <f t="shared" si="0"/>
        <v>6626</v>
      </c>
      <c r="H45" s="11"/>
    </row>
    <row r="46" spans="2:8">
      <c r="B46" s="48"/>
      <c r="C46" s="48"/>
      <c r="D46" s="10" t="s">
        <v>51</v>
      </c>
      <c r="E46" s="11">
        <v>330000</v>
      </c>
      <c r="F46" s="11">
        <v>325690</v>
      </c>
      <c r="G46" s="11">
        <f t="shared" si="0"/>
        <v>4310</v>
      </c>
      <c r="H46" s="11"/>
    </row>
    <row r="47" spans="2:8">
      <c r="B47" s="48"/>
      <c r="C47" s="48"/>
      <c r="D47" s="10" t="s">
        <v>52</v>
      </c>
      <c r="E47" s="11">
        <v>45000</v>
      </c>
      <c r="F47" s="11">
        <v>45000</v>
      </c>
      <c r="G47" s="11">
        <f t="shared" si="0"/>
        <v>0</v>
      </c>
      <c r="H47" s="11"/>
    </row>
    <row r="48" spans="2:8">
      <c r="B48" s="48"/>
      <c r="C48" s="48"/>
      <c r="D48" s="10" t="s">
        <v>53</v>
      </c>
      <c r="E48" s="11">
        <v>170000</v>
      </c>
      <c r="F48" s="11">
        <v>135900</v>
      </c>
      <c r="G48" s="11">
        <f t="shared" si="0"/>
        <v>34100</v>
      </c>
      <c r="H48" s="11"/>
    </row>
    <row r="49" spans="2:8">
      <c r="B49" s="48"/>
      <c r="C49" s="48"/>
      <c r="D49" s="10" t="s">
        <v>39</v>
      </c>
      <c r="E49" s="11">
        <v>90000</v>
      </c>
      <c r="F49" s="11">
        <v>38658</v>
      </c>
      <c r="G49" s="11">
        <f t="shared" si="0"/>
        <v>51342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20000</v>
      </c>
      <c r="F51" s="11">
        <v>12000</v>
      </c>
      <c r="G51" s="11">
        <f t="shared" si="0"/>
        <v>8000</v>
      </c>
      <c r="H51" s="11"/>
    </row>
    <row r="52" spans="2:8">
      <c r="B52" s="48"/>
      <c r="C52" s="48"/>
      <c r="D52" s="10" t="s">
        <v>55</v>
      </c>
      <c r="E52" s="11">
        <v>255000</v>
      </c>
      <c r="F52" s="11">
        <v>248282</v>
      </c>
      <c r="G52" s="11">
        <f t="shared" si="0"/>
        <v>6718</v>
      </c>
      <c r="H52" s="11"/>
    </row>
    <row r="53" spans="2:8">
      <c r="B53" s="48"/>
      <c r="C53" s="48"/>
      <c r="D53" s="10" t="s">
        <v>56</v>
      </c>
      <c r="E53" s="11">
        <v>5000</v>
      </c>
      <c r="F53" s="11">
        <v>280</v>
      </c>
      <c r="G53" s="11">
        <f t="shared" si="0"/>
        <v>4720</v>
      </c>
      <c r="H53" s="11"/>
    </row>
    <row r="54" spans="2:8">
      <c r="B54" s="48"/>
      <c r="C54" s="48"/>
      <c r="D54" s="10" t="s">
        <v>57</v>
      </c>
      <c r="E54" s="11"/>
      <c r="F54" s="11"/>
      <c r="G54" s="11">
        <f t="shared" si="0"/>
        <v>0</v>
      </c>
      <c r="H54" s="11"/>
    </row>
    <row r="55" spans="2:8">
      <c r="B55" s="48"/>
      <c r="C55" s="48"/>
      <c r="D55" s="10" t="s">
        <v>58</v>
      </c>
      <c r="E55" s="11">
        <v>117000</v>
      </c>
      <c r="F55" s="11">
        <v>116304</v>
      </c>
      <c r="G55" s="11">
        <f t="shared" si="0"/>
        <v>696</v>
      </c>
      <c r="H55" s="11"/>
    </row>
    <row r="56" spans="2:8">
      <c r="B56" s="48"/>
      <c r="C56" s="48"/>
      <c r="D56" s="10" t="s">
        <v>59</v>
      </c>
      <c r="E56" s="11">
        <v>9000</v>
      </c>
      <c r="F56" s="11">
        <v>6310</v>
      </c>
      <c r="G56" s="11">
        <f t="shared" si="0"/>
        <v>2690</v>
      </c>
      <c r="H56" s="11"/>
    </row>
    <row r="57" spans="2:8">
      <c r="B57" s="48"/>
      <c r="C57" s="48"/>
      <c r="D57" s="10" t="s">
        <v>42</v>
      </c>
      <c r="E57" s="11">
        <v>195000</v>
      </c>
      <c r="F57" s="11">
        <v>194676</v>
      </c>
      <c r="G57" s="11">
        <f t="shared" si="0"/>
        <v>324</v>
      </c>
      <c r="H57" s="11"/>
    </row>
    <row r="58" spans="2:8">
      <c r="B58" s="48"/>
      <c r="C58" s="48"/>
      <c r="D58" s="10" t="s">
        <v>43</v>
      </c>
      <c r="E58" s="11">
        <v>263000</v>
      </c>
      <c r="F58" s="11">
        <v>262457</v>
      </c>
      <c r="G58" s="11">
        <f t="shared" si="0"/>
        <v>543</v>
      </c>
      <c r="H58" s="11"/>
    </row>
    <row r="59" spans="2:8">
      <c r="B59" s="48"/>
      <c r="C59" s="48"/>
      <c r="D59" s="10" t="s">
        <v>60</v>
      </c>
      <c r="E59" s="11">
        <v>3906000</v>
      </c>
      <c r="F59" s="11">
        <v>3906000</v>
      </c>
      <c r="G59" s="11">
        <f t="shared" si="0"/>
        <v>0</v>
      </c>
      <c r="H59" s="11"/>
    </row>
    <row r="60" spans="2:8">
      <c r="B60" s="48"/>
      <c r="C60" s="48"/>
      <c r="D60" s="10" t="s">
        <v>61</v>
      </c>
      <c r="E60" s="11">
        <v>310000</v>
      </c>
      <c r="F60" s="11">
        <v>96795</v>
      </c>
      <c r="G60" s="11">
        <f t="shared" si="0"/>
        <v>213205</v>
      </c>
      <c r="H60" s="11"/>
    </row>
    <row r="61" spans="2:8">
      <c r="B61" s="48"/>
      <c r="C61" s="48"/>
      <c r="D61" s="10" t="s">
        <v>62</v>
      </c>
      <c r="E61" s="11"/>
      <c r="F61" s="11"/>
      <c r="G61" s="11">
        <f t="shared" si="0"/>
        <v>0</v>
      </c>
      <c r="H61" s="11"/>
    </row>
    <row r="62" spans="2:8">
      <c r="B62" s="48"/>
      <c r="C62" s="48"/>
      <c r="D62" s="10" t="s">
        <v>63</v>
      </c>
      <c r="E62" s="11">
        <v>90000</v>
      </c>
      <c r="F62" s="11">
        <v>89900</v>
      </c>
      <c r="G62" s="11">
        <f t="shared" si="0"/>
        <v>100</v>
      </c>
      <c r="H62" s="11"/>
    </row>
    <row r="63" spans="2:8">
      <c r="B63" s="48"/>
      <c r="C63" s="48"/>
      <c r="D63" s="10" t="s">
        <v>46</v>
      </c>
      <c r="E63" s="11">
        <v>50000</v>
      </c>
      <c r="F63" s="11">
        <v>59649</v>
      </c>
      <c r="G63" s="11">
        <f t="shared" si="0"/>
        <v>-9649</v>
      </c>
      <c r="H63" s="11"/>
    </row>
    <row r="64" spans="2:8">
      <c r="B64" s="48"/>
      <c r="C64" s="48"/>
      <c r="D64" s="10" t="s">
        <v>64</v>
      </c>
      <c r="E64" s="11">
        <f>+E65</f>
        <v>7000000</v>
      </c>
      <c r="F64" s="11">
        <f>+F65</f>
        <v>7833678</v>
      </c>
      <c r="G64" s="11">
        <f t="shared" si="0"/>
        <v>-833678</v>
      </c>
      <c r="H64" s="11"/>
    </row>
    <row r="65" spans="2:8">
      <c r="B65" s="48"/>
      <c r="C65" s="48"/>
      <c r="D65" s="10" t="s">
        <v>65</v>
      </c>
      <c r="E65" s="11">
        <f>+E66+E67</f>
        <v>7000000</v>
      </c>
      <c r="F65" s="11">
        <f>+F66+F67</f>
        <v>7833678</v>
      </c>
      <c r="G65" s="11">
        <f t="shared" si="0"/>
        <v>-833678</v>
      </c>
      <c r="H65" s="11"/>
    </row>
    <row r="66" spans="2:8">
      <c r="B66" s="48"/>
      <c r="C66" s="48"/>
      <c r="D66" s="10" t="s">
        <v>66</v>
      </c>
      <c r="E66" s="11">
        <v>7000000</v>
      </c>
      <c r="F66" s="11">
        <v>7833678</v>
      </c>
      <c r="G66" s="11">
        <f t="shared" si="0"/>
        <v>-833678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/>
      <c r="F68" s="11"/>
      <c r="G68" s="11">
        <f t="shared" si="0"/>
        <v>0</v>
      </c>
      <c r="H68" s="11"/>
    </row>
    <row r="69" spans="2:8">
      <c r="B69" s="48"/>
      <c r="C69" s="49"/>
      <c r="D69" s="28" t="s">
        <v>69</v>
      </c>
      <c r="E69" s="29">
        <f>+E23+E30+E42+E64+E68</f>
        <v>37708000</v>
      </c>
      <c r="F69" s="29">
        <f>+F23+F30+F42+F64+F68</f>
        <v>37989307</v>
      </c>
      <c r="G69" s="29">
        <f t="shared" si="0"/>
        <v>-281307</v>
      </c>
      <c r="H69" s="29"/>
    </row>
    <row r="70" spans="2:8">
      <c r="B70" s="49"/>
      <c r="C70" s="14" t="s">
        <v>70</v>
      </c>
      <c r="D70" s="15"/>
      <c r="E70" s="16">
        <f xml:space="preserve"> +E22 - E69</f>
        <v>1161000</v>
      </c>
      <c r="F70" s="16">
        <f xml:space="preserve"> +F22 - F69</f>
        <v>2800442</v>
      </c>
      <c r="G70" s="16">
        <f t="shared" si="0"/>
        <v>-1639442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1875000</v>
      </c>
      <c r="F71" s="11">
        <f>+F72+F73</f>
        <v>1875000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>
        <v>1875000</v>
      </c>
      <c r="F72" s="11">
        <v>1875000</v>
      </c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/>
      <c r="F77" s="11"/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>
        <v>700000</v>
      </c>
      <c r="F82" s="11">
        <v>700000</v>
      </c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2575000</v>
      </c>
      <c r="F83" s="29">
        <f>+F71+F74+F77+F78+F82</f>
        <v>2575000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/>
      <c r="F84" s="11"/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2873000</v>
      </c>
      <c r="F85" s="11">
        <f>+F86+F87+F88+F89+F90</f>
        <v>2870838</v>
      </c>
      <c r="G85" s="11">
        <f t="shared" si="1"/>
        <v>2162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>
        <v>2723000</v>
      </c>
      <c r="F88" s="11">
        <v>2722338</v>
      </c>
      <c r="G88" s="11">
        <f t="shared" si="1"/>
        <v>662</v>
      </c>
      <c r="H88" s="11"/>
    </row>
    <row r="89" spans="2:8">
      <c r="B89" s="48"/>
      <c r="C89" s="48"/>
      <c r="D89" s="10" t="s">
        <v>90</v>
      </c>
      <c r="E89" s="11">
        <v>150000</v>
      </c>
      <c r="F89" s="11">
        <v>148500</v>
      </c>
      <c r="G89" s="11">
        <f t="shared" si="1"/>
        <v>1500</v>
      </c>
      <c r="H89" s="11"/>
    </row>
    <row r="90" spans="2:8">
      <c r="B90" s="48"/>
      <c r="C90" s="48"/>
      <c r="D90" s="10" t="s">
        <v>91</v>
      </c>
      <c r="E90" s="11"/>
      <c r="F90" s="11"/>
      <c r="G90" s="11">
        <f t="shared" si="1"/>
        <v>0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>
        <v>-66000</v>
      </c>
      <c r="F93" s="11">
        <v>-66000</v>
      </c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2807000</v>
      </c>
      <c r="F94" s="29">
        <f>+F84+F85+F91+F92+F93</f>
        <v>2804838</v>
      </c>
      <c r="G94" s="29">
        <f t="shared" si="1"/>
        <v>2162</v>
      </c>
      <c r="H94" s="29"/>
    </row>
    <row r="95" spans="2:8">
      <c r="B95" s="49"/>
      <c r="C95" s="17" t="s">
        <v>96</v>
      </c>
      <c r="D95" s="15"/>
      <c r="E95" s="16">
        <f xml:space="preserve"> +E83 - E94</f>
        <v>-232000</v>
      </c>
      <c r="F95" s="16">
        <f xml:space="preserve"> +F83 - F94</f>
        <v>-229838</v>
      </c>
      <c r="G95" s="16">
        <f t="shared" si="1"/>
        <v>-2162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1165000</v>
      </c>
      <c r="F101" s="11">
        <f>+F102+F103+F104+F105+F106</f>
        <v>1164600</v>
      </c>
      <c r="G101" s="11">
        <f t="shared" si="1"/>
        <v>400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>
        <v>1165000</v>
      </c>
      <c r="F104" s="11">
        <v>1164600</v>
      </c>
      <c r="G104" s="11">
        <f t="shared" si="1"/>
        <v>400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4490000</v>
      </c>
      <c r="F112" s="11"/>
      <c r="G112" s="11">
        <f t="shared" si="1"/>
        <v>4490000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5655000</v>
      </c>
      <c r="F114" s="29">
        <f>+F96+F97+F98+F99+F100+F101+F107+F108+F109+F110+F111+F112+F113</f>
        <v>1164600</v>
      </c>
      <c r="G114" s="29">
        <f t="shared" si="1"/>
        <v>4490400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115000</v>
      </c>
      <c r="F119" s="11">
        <f>+F120+F121+F122+F123+F124</f>
        <v>114611</v>
      </c>
      <c r="G119" s="11">
        <f t="shared" si="1"/>
        <v>389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>
        <v>115000</v>
      </c>
      <c r="F122" s="11">
        <v>114611</v>
      </c>
      <c r="G122" s="11">
        <f t="shared" si="1"/>
        <v>389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6393000</v>
      </c>
      <c r="F130" s="19">
        <v>3618000</v>
      </c>
      <c r="G130" s="19">
        <f t="shared" si="1"/>
        <v>2775000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6508000</v>
      </c>
      <c r="F132" s="31">
        <f>+F115+F116+F117+F118+F119+F125+F126+F127+F128+F129+F130+F131</f>
        <v>3732611</v>
      </c>
      <c r="G132" s="31">
        <f t="shared" si="1"/>
        <v>2775389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-853000</v>
      </c>
      <c r="F133" s="16">
        <f xml:space="preserve"> +F114 - F132</f>
        <v>-2568011</v>
      </c>
      <c r="G133" s="16">
        <f t="shared" si="1"/>
        <v>1715011</v>
      </c>
      <c r="H133" s="16"/>
    </row>
    <row r="134" spans="2:8">
      <c r="B134" s="32" t="s">
        <v>157</v>
      </c>
      <c r="C134" s="33"/>
      <c r="D134" s="34"/>
      <c r="E134" s="35">
        <v>76000</v>
      </c>
      <c r="F134" s="35"/>
      <c r="G134" s="35">
        <f>E134 + E135</f>
        <v>76000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2593</v>
      </c>
      <c r="G136" s="16">
        <f t="shared" ref="G136:G138" si="2">E136-F136</f>
        <v>-2593</v>
      </c>
      <c r="H136" s="16"/>
    </row>
    <row r="137" spans="2:8">
      <c r="B137" s="17" t="s">
        <v>159</v>
      </c>
      <c r="C137" s="14"/>
      <c r="D137" s="15"/>
      <c r="E137" s="16">
        <v>7768000</v>
      </c>
      <c r="F137" s="16">
        <v>7767457</v>
      </c>
      <c r="G137" s="16">
        <f t="shared" si="2"/>
        <v>543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7768000</v>
      </c>
      <c r="F138" s="16">
        <f xml:space="preserve"> +F136 +F137</f>
        <v>7770050</v>
      </c>
      <c r="G138" s="16">
        <f t="shared" si="2"/>
        <v>-2050</v>
      </c>
      <c r="H138" s="16"/>
    </row>
  </sheetData>
  <mergeCells count="12">
    <mergeCell ref="C96:C114"/>
    <mergeCell ref="C115:C132"/>
    <mergeCell ref="B6:B70"/>
    <mergeCell ref="C6:C22"/>
    <mergeCell ref="C23:C69"/>
    <mergeCell ref="B71:B95"/>
    <mergeCell ref="C71:C83"/>
    <mergeCell ref="C84:C94"/>
    <mergeCell ref="B96:B133"/>
    <mergeCell ref="B2:H2"/>
    <mergeCell ref="B3:H3"/>
    <mergeCell ref="B5:D5"/>
  </mergeCells>
  <phoneticPr fontId="2"/>
  <pageMargins left="0.7" right="0.7" top="0.75" bottom="0.75" header="0.3" footer="0.3"/>
  <pageSetup paperSize="9" fitToHeight="0" orientation="portrait" verticalDpi="0" r:id="rId1"/>
  <headerFooter>
    <oddHeader>&amp;L静岡手をつなぐ育成の会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E7D3-FCCE-47FC-9C1E-98556DE7F263}">
  <dimension ref="B1:H138"/>
  <sheetViews>
    <sheetView workbookViewId="0">
      <selection activeCell="D24" sqref="D24"/>
    </sheetView>
  </sheetViews>
  <sheetFormatPr defaultRowHeight="18.75"/>
  <cols>
    <col min="1" max="3" width="2.875" customWidth="1"/>
    <col min="4" max="4" width="53" customWidth="1"/>
    <col min="5" max="8" width="20.75" customWidth="1"/>
  </cols>
  <sheetData>
    <row r="1" spans="2:8" ht="21">
      <c r="B1" s="4"/>
      <c r="C1" s="4"/>
      <c r="D1" s="4"/>
      <c r="E1" s="6"/>
      <c r="F1" s="6"/>
      <c r="G1" s="27"/>
      <c r="H1" s="27" t="s">
        <v>151</v>
      </c>
    </row>
    <row r="2" spans="2:8" ht="21">
      <c r="B2" s="50" t="s">
        <v>152</v>
      </c>
      <c r="C2" s="50"/>
      <c r="D2" s="50"/>
      <c r="E2" s="50"/>
      <c r="F2" s="50"/>
      <c r="G2" s="50"/>
      <c r="H2" s="50"/>
    </row>
    <row r="3" spans="2:8" ht="21">
      <c r="B3" s="51" t="s">
        <v>1</v>
      </c>
      <c r="C3" s="51"/>
      <c r="D3" s="51"/>
      <c r="E3" s="51"/>
      <c r="F3" s="51"/>
      <c r="G3" s="51"/>
      <c r="H3" s="51"/>
    </row>
    <row r="4" spans="2:8">
      <c r="B4" s="5"/>
      <c r="C4" s="5"/>
      <c r="D4" s="5"/>
      <c r="E4" s="5"/>
      <c r="F4" s="6"/>
      <c r="G4" s="6"/>
      <c r="H4" s="5" t="s">
        <v>2</v>
      </c>
    </row>
    <row r="5" spans="2:8">
      <c r="B5" s="52" t="s">
        <v>3</v>
      </c>
      <c r="C5" s="52"/>
      <c r="D5" s="52"/>
      <c r="E5" s="23" t="s">
        <v>153</v>
      </c>
      <c r="F5" s="23" t="s">
        <v>154</v>
      </c>
      <c r="G5" s="23" t="s">
        <v>155</v>
      </c>
      <c r="H5" s="23" t="s">
        <v>156</v>
      </c>
    </row>
    <row r="6" spans="2:8">
      <c r="B6" s="47" t="s">
        <v>8</v>
      </c>
      <c r="C6" s="47" t="s">
        <v>9</v>
      </c>
      <c r="D6" s="8" t="s">
        <v>10</v>
      </c>
      <c r="E6" s="9">
        <f>+E7</f>
        <v>3950000</v>
      </c>
      <c r="F6" s="9">
        <f>+F7</f>
        <v>3881081</v>
      </c>
      <c r="G6" s="9">
        <f>E6-F6</f>
        <v>68919</v>
      </c>
      <c r="H6" s="9"/>
    </row>
    <row r="7" spans="2:8">
      <c r="B7" s="48"/>
      <c r="C7" s="48"/>
      <c r="D7" s="10" t="s">
        <v>11</v>
      </c>
      <c r="E7" s="11">
        <v>3950000</v>
      </c>
      <c r="F7" s="11">
        <v>3881081</v>
      </c>
      <c r="G7" s="11">
        <f t="shared" ref="G7:G70" si="0">E7-F7</f>
        <v>68919</v>
      </c>
      <c r="H7" s="11"/>
    </row>
    <row r="8" spans="2:8">
      <c r="B8" s="48"/>
      <c r="C8" s="48"/>
      <c r="D8" s="10" t="s">
        <v>12</v>
      </c>
      <c r="E8" s="11">
        <f>+E9+E13+E14</f>
        <v>24819000</v>
      </c>
      <c r="F8" s="11">
        <f>+F9+F13+F14</f>
        <v>24926770</v>
      </c>
      <c r="G8" s="11">
        <f t="shared" si="0"/>
        <v>-107770</v>
      </c>
      <c r="H8" s="11"/>
    </row>
    <row r="9" spans="2:8">
      <c r="B9" s="48"/>
      <c r="C9" s="48"/>
      <c r="D9" s="10" t="s">
        <v>13</v>
      </c>
      <c r="E9" s="11">
        <f>+E10+E11+E12</f>
        <v>24761000</v>
      </c>
      <c r="F9" s="11">
        <f>+F10+F11+F12</f>
        <v>24856370</v>
      </c>
      <c r="G9" s="11">
        <f t="shared" si="0"/>
        <v>-95370</v>
      </c>
      <c r="H9" s="11"/>
    </row>
    <row r="10" spans="2:8">
      <c r="B10" s="48"/>
      <c r="C10" s="48"/>
      <c r="D10" s="10" t="s">
        <v>14</v>
      </c>
      <c r="E10" s="11"/>
      <c r="F10" s="11"/>
      <c r="G10" s="11">
        <f t="shared" si="0"/>
        <v>0</v>
      </c>
      <c r="H10" s="11"/>
    </row>
    <row r="11" spans="2:8">
      <c r="B11" s="48"/>
      <c r="C11" s="48"/>
      <c r="D11" s="10" t="s">
        <v>15</v>
      </c>
      <c r="E11" s="11">
        <v>24761000</v>
      </c>
      <c r="F11" s="11">
        <v>24856370</v>
      </c>
      <c r="G11" s="11">
        <f t="shared" si="0"/>
        <v>-95370</v>
      </c>
      <c r="H11" s="11"/>
    </row>
    <row r="12" spans="2:8">
      <c r="B12" s="48"/>
      <c r="C12" s="48"/>
      <c r="D12" s="10" t="s">
        <v>16</v>
      </c>
      <c r="E12" s="11"/>
      <c r="F12" s="11"/>
      <c r="G12" s="11">
        <f t="shared" si="0"/>
        <v>0</v>
      </c>
      <c r="H12" s="11"/>
    </row>
    <row r="13" spans="2:8">
      <c r="B13" s="48"/>
      <c r="C13" s="48"/>
      <c r="D13" s="10" t="s">
        <v>17</v>
      </c>
      <c r="E13" s="11">
        <v>58000</v>
      </c>
      <c r="F13" s="11">
        <v>63000</v>
      </c>
      <c r="G13" s="11">
        <f t="shared" si="0"/>
        <v>-5000</v>
      </c>
      <c r="H13" s="11"/>
    </row>
    <row r="14" spans="2:8">
      <c r="B14" s="48"/>
      <c r="C14" s="48"/>
      <c r="D14" s="10" t="s">
        <v>18</v>
      </c>
      <c r="E14" s="11">
        <f>+E15+E16</f>
        <v>0</v>
      </c>
      <c r="F14" s="11">
        <f>+F15+F16</f>
        <v>7400</v>
      </c>
      <c r="G14" s="11">
        <f t="shared" si="0"/>
        <v>-7400</v>
      </c>
      <c r="H14" s="11"/>
    </row>
    <row r="15" spans="2:8">
      <c r="B15" s="48"/>
      <c r="C15" s="48"/>
      <c r="D15" s="10" t="s">
        <v>19</v>
      </c>
      <c r="E15" s="11"/>
      <c r="F15" s="11"/>
      <c r="G15" s="11">
        <f t="shared" si="0"/>
        <v>0</v>
      </c>
      <c r="H15" s="11"/>
    </row>
    <row r="16" spans="2:8">
      <c r="B16" s="48"/>
      <c r="C16" s="48"/>
      <c r="D16" s="10" t="s">
        <v>20</v>
      </c>
      <c r="E16" s="11"/>
      <c r="F16" s="11">
        <v>7400</v>
      </c>
      <c r="G16" s="11">
        <f t="shared" si="0"/>
        <v>-7400</v>
      </c>
      <c r="H16" s="11"/>
    </row>
    <row r="17" spans="2:8">
      <c r="B17" s="48"/>
      <c r="C17" s="48"/>
      <c r="D17" s="10" t="s">
        <v>21</v>
      </c>
      <c r="E17" s="11">
        <v>20000</v>
      </c>
      <c r="F17" s="11">
        <v>20325</v>
      </c>
      <c r="G17" s="11">
        <f t="shared" si="0"/>
        <v>-325</v>
      </c>
      <c r="H17" s="11"/>
    </row>
    <row r="18" spans="2:8">
      <c r="B18" s="48"/>
      <c r="C18" s="48"/>
      <c r="D18" s="10" t="s">
        <v>22</v>
      </c>
      <c r="E18" s="11"/>
      <c r="F18" s="11">
        <v>240</v>
      </c>
      <c r="G18" s="11">
        <f t="shared" si="0"/>
        <v>-240</v>
      </c>
      <c r="H18" s="11"/>
    </row>
    <row r="19" spans="2:8">
      <c r="B19" s="48"/>
      <c r="C19" s="48"/>
      <c r="D19" s="10" t="s">
        <v>23</v>
      </c>
      <c r="E19" s="11">
        <f>+E20+E21</f>
        <v>10000</v>
      </c>
      <c r="F19" s="11">
        <f>+F20+F21</f>
        <v>10000</v>
      </c>
      <c r="G19" s="11">
        <f t="shared" si="0"/>
        <v>0</v>
      </c>
      <c r="H19" s="11"/>
    </row>
    <row r="20" spans="2:8">
      <c r="B20" s="48"/>
      <c r="C20" s="48"/>
      <c r="D20" s="10" t="s">
        <v>24</v>
      </c>
      <c r="E20" s="11">
        <v>10000</v>
      </c>
      <c r="F20" s="11">
        <v>10000</v>
      </c>
      <c r="G20" s="11">
        <f t="shared" si="0"/>
        <v>0</v>
      </c>
      <c r="H20" s="11"/>
    </row>
    <row r="21" spans="2:8">
      <c r="B21" s="48"/>
      <c r="C21" s="48"/>
      <c r="D21" s="10" t="s">
        <v>25</v>
      </c>
      <c r="E21" s="11"/>
      <c r="F21" s="11"/>
      <c r="G21" s="11">
        <f t="shared" si="0"/>
        <v>0</v>
      </c>
      <c r="H21" s="11"/>
    </row>
    <row r="22" spans="2:8">
      <c r="B22" s="48"/>
      <c r="C22" s="49"/>
      <c r="D22" s="28" t="s">
        <v>26</v>
      </c>
      <c r="E22" s="29">
        <f>+E6+E8+E17+E18+E19</f>
        <v>28799000</v>
      </c>
      <c r="F22" s="29">
        <f>+F6+F8+F17+F18+F19</f>
        <v>28838416</v>
      </c>
      <c r="G22" s="29">
        <f t="shared" si="0"/>
        <v>-39416</v>
      </c>
      <c r="H22" s="29"/>
    </row>
    <row r="23" spans="2:8">
      <c r="B23" s="48"/>
      <c r="C23" s="47" t="s">
        <v>27</v>
      </c>
      <c r="D23" s="10" t="s">
        <v>28</v>
      </c>
      <c r="E23" s="11">
        <f>+E24+E25+E26+E27+E28+E29</f>
        <v>16621000</v>
      </c>
      <c r="F23" s="11">
        <f>+F24+F25+F26+F27+F28+F29</f>
        <v>16545383</v>
      </c>
      <c r="G23" s="11">
        <f t="shared" si="0"/>
        <v>75617</v>
      </c>
      <c r="H23" s="11"/>
    </row>
    <row r="24" spans="2:8">
      <c r="B24" s="48"/>
      <c r="C24" s="48"/>
      <c r="D24" s="10" t="s">
        <v>29</v>
      </c>
      <c r="E24" s="11"/>
      <c r="F24" s="11"/>
      <c r="G24" s="11">
        <f t="shared" si="0"/>
        <v>0</v>
      </c>
      <c r="H24" s="11"/>
    </row>
    <row r="25" spans="2:8">
      <c r="B25" s="48"/>
      <c r="C25" s="48"/>
      <c r="D25" s="10" t="s">
        <v>30</v>
      </c>
      <c r="E25" s="11">
        <v>9972000</v>
      </c>
      <c r="F25" s="11">
        <v>9938309</v>
      </c>
      <c r="G25" s="11">
        <f t="shared" si="0"/>
        <v>33691</v>
      </c>
      <c r="H25" s="11"/>
    </row>
    <row r="26" spans="2:8">
      <c r="B26" s="48"/>
      <c r="C26" s="48"/>
      <c r="D26" s="10" t="s">
        <v>31</v>
      </c>
      <c r="E26" s="11">
        <v>2138000</v>
      </c>
      <c r="F26" s="11">
        <v>2137600</v>
      </c>
      <c r="G26" s="11">
        <f t="shared" si="0"/>
        <v>400</v>
      </c>
      <c r="H26" s="11"/>
    </row>
    <row r="27" spans="2:8">
      <c r="B27" s="48"/>
      <c r="C27" s="48"/>
      <c r="D27" s="10" t="s">
        <v>32</v>
      </c>
      <c r="E27" s="11">
        <v>2613000</v>
      </c>
      <c r="F27" s="11">
        <v>2559040</v>
      </c>
      <c r="G27" s="11">
        <f t="shared" si="0"/>
        <v>53960</v>
      </c>
      <c r="H27" s="11"/>
    </row>
    <row r="28" spans="2:8">
      <c r="B28" s="48"/>
      <c r="C28" s="48"/>
      <c r="D28" s="10" t="s">
        <v>33</v>
      </c>
      <c r="E28" s="11">
        <v>134000</v>
      </c>
      <c r="F28" s="11">
        <v>133500</v>
      </c>
      <c r="G28" s="11">
        <f t="shared" si="0"/>
        <v>500</v>
      </c>
      <c r="H28" s="11"/>
    </row>
    <row r="29" spans="2:8">
      <c r="B29" s="48"/>
      <c r="C29" s="48"/>
      <c r="D29" s="10" t="s">
        <v>34</v>
      </c>
      <c r="E29" s="11">
        <v>1764000</v>
      </c>
      <c r="F29" s="11">
        <v>1776934</v>
      </c>
      <c r="G29" s="11">
        <f t="shared" si="0"/>
        <v>-12934</v>
      </c>
      <c r="H29" s="11"/>
    </row>
    <row r="30" spans="2:8">
      <c r="B30" s="48"/>
      <c r="C30" s="48"/>
      <c r="D30" s="10" t="s">
        <v>35</v>
      </c>
      <c r="E30" s="11">
        <f>+E31+E32+E33+E34+E35+E36+E37+E38+E39+E40+E41</f>
        <v>1167000</v>
      </c>
      <c r="F30" s="11">
        <f>+F31+F32+F33+F34+F35+F36+F37+F38+F39+F40+F41</f>
        <v>1137537</v>
      </c>
      <c r="G30" s="11">
        <f t="shared" si="0"/>
        <v>29463</v>
      </c>
      <c r="H30" s="11"/>
    </row>
    <row r="31" spans="2:8">
      <c r="B31" s="48"/>
      <c r="C31" s="48"/>
      <c r="D31" s="10" t="s">
        <v>36</v>
      </c>
      <c r="E31" s="11">
        <v>2000</v>
      </c>
      <c r="F31" s="11">
        <v>2950</v>
      </c>
      <c r="G31" s="11">
        <f t="shared" si="0"/>
        <v>-950</v>
      </c>
      <c r="H31" s="11"/>
    </row>
    <row r="32" spans="2:8">
      <c r="B32" s="48"/>
      <c r="C32" s="48"/>
      <c r="D32" s="10" t="s">
        <v>37</v>
      </c>
      <c r="E32" s="11"/>
      <c r="F32" s="11"/>
      <c r="G32" s="11">
        <f t="shared" si="0"/>
        <v>0</v>
      </c>
      <c r="H32" s="11"/>
    </row>
    <row r="33" spans="2:8">
      <c r="B33" s="48"/>
      <c r="C33" s="48"/>
      <c r="D33" s="10" t="s">
        <v>38</v>
      </c>
      <c r="E33" s="11">
        <v>210000</v>
      </c>
      <c r="F33" s="11">
        <v>205411</v>
      </c>
      <c r="G33" s="11">
        <f t="shared" si="0"/>
        <v>4589</v>
      </c>
      <c r="H33" s="11"/>
    </row>
    <row r="34" spans="2:8">
      <c r="B34" s="48"/>
      <c r="C34" s="48"/>
      <c r="D34" s="10" t="s">
        <v>39</v>
      </c>
      <c r="E34" s="11">
        <v>320000</v>
      </c>
      <c r="F34" s="11">
        <v>294845</v>
      </c>
      <c r="G34" s="11">
        <f t="shared" si="0"/>
        <v>25155</v>
      </c>
      <c r="H34" s="11"/>
    </row>
    <row r="35" spans="2:8">
      <c r="B35" s="48"/>
      <c r="C35" s="48"/>
      <c r="D35" s="10" t="s">
        <v>40</v>
      </c>
      <c r="E35" s="11"/>
      <c r="F35" s="11"/>
      <c r="G35" s="11">
        <f t="shared" si="0"/>
        <v>0</v>
      </c>
      <c r="H35" s="11"/>
    </row>
    <row r="36" spans="2:8">
      <c r="B36" s="48"/>
      <c r="C36" s="48"/>
      <c r="D36" s="10" t="s">
        <v>41</v>
      </c>
      <c r="E36" s="11">
        <v>110000</v>
      </c>
      <c r="F36" s="11">
        <v>123356</v>
      </c>
      <c r="G36" s="11">
        <f t="shared" si="0"/>
        <v>-13356</v>
      </c>
      <c r="H36" s="11"/>
    </row>
    <row r="37" spans="2:8">
      <c r="B37" s="48"/>
      <c r="C37" s="48"/>
      <c r="D37" s="10" t="s">
        <v>42</v>
      </c>
      <c r="E37" s="11">
        <v>19000</v>
      </c>
      <c r="F37" s="11">
        <v>18560</v>
      </c>
      <c r="G37" s="11">
        <f t="shared" si="0"/>
        <v>440</v>
      </c>
      <c r="H37" s="11"/>
    </row>
    <row r="38" spans="2:8">
      <c r="B38" s="48"/>
      <c r="C38" s="48"/>
      <c r="D38" s="10" t="s">
        <v>43</v>
      </c>
      <c r="E38" s="11"/>
      <c r="F38" s="11"/>
      <c r="G38" s="11">
        <f t="shared" si="0"/>
        <v>0</v>
      </c>
      <c r="H38" s="11"/>
    </row>
    <row r="39" spans="2:8">
      <c r="B39" s="48"/>
      <c r="C39" s="48"/>
      <c r="D39" s="10" t="s">
        <v>44</v>
      </c>
      <c r="E39" s="11">
        <v>10000</v>
      </c>
      <c r="F39" s="11"/>
      <c r="G39" s="11">
        <f t="shared" si="0"/>
        <v>10000</v>
      </c>
      <c r="H39" s="11"/>
    </row>
    <row r="40" spans="2:8">
      <c r="B40" s="48"/>
      <c r="C40" s="48"/>
      <c r="D40" s="10" t="s">
        <v>45</v>
      </c>
      <c r="E40" s="11">
        <v>166000</v>
      </c>
      <c r="F40" s="11">
        <v>170205</v>
      </c>
      <c r="G40" s="11">
        <f t="shared" si="0"/>
        <v>-4205</v>
      </c>
      <c r="H40" s="11"/>
    </row>
    <row r="41" spans="2:8">
      <c r="B41" s="48"/>
      <c r="C41" s="48"/>
      <c r="D41" s="10" t="s">
        <v>46</v>
      </c>
      <c r="E41" s="11">
        <v>330000</v>
      </c>
      <c r="F41" s="11">
        <v>322210</v>
      </c>
      <c r="G41" s="11">
        <f t="shared" si="0"/>
        <v>7790</v>
      </c>
      <c r="H41" s="11"/>
    </row>
    <row r="42" spans="2:8">
      <c r="B42" s="48"/>
      <c r="C42" s="48"/>
      <c r="D42" s="10" t="s">
        <v>47</v>
      </c>
      <c r="E42" s="11">
        <f>+E43+E44+E45+E46+E47+E48+E49+E50+E51+E52+E53+E54+E55+E56+E57+E58+E59+E60+E61+E62+E63</f>
        <v>4617000</v>
      </c>
      <c r="F42" s="11">
        <f>+F43+F44+F45+F46+F47+F48+F49+F50+F51+F52+F53+F54+F55+F56+F57+F58+F59+F60+F61+F62+F63</f>
        <v>4579499</v>
      </c>
      <c r="G42" s="11">
        <f t="shared" si="0"/>
        <v>37501</v>
      </c>
      <c r="H42" s="11"/>
    </row>
    <row r="43" spans="2:8">
      <c r="B43" s="48"/>
      <c r="C43" s="48"/>
      <c r="D43" s="10" t="s">
        <v>48</v>
      </c>
      <c r="E43" s="11">
        <v>22000</v>
      </c>
      <c r="F43" s="11">
        <v>21376</v>
      </c>
      <c r="G43" s="11">
        <f t="shared" si="0"/>
        <v>624</v>
      </c>
      <c r="H43" s="11"/>
    </row>
    <row r="44" spans="2:8">
      <c r="B44" s="48"/>
      <c r="C44" s="48"/>
      <c r="D44" s="10" t="s">
        <v>49</v>
      </c>
      <c r="E44" s="11"/>
      <c r="F44" s="11"/>
      <c r="G44" s="11">
        <f t="shared" si="0"/>
        <v>0</v>
      </c>
      <c r="H44" s="11"/>
    </row>
    <row r="45" spans="2:8">
      <c r="B45" s="48"/>
      <c r="C45" s="48"/>
      <c r="D45" s="10" t="s">
        <v>50</v>
      </c>
      <c r="E45" s="11">
        <v>45000</v>
      </c>
      <c r="F45" s="11">
        <v>42492</v>
      </c>
      <c r="G45" s="11">
        <f t="shared" si="0"/>
        <v>2508</v>
      </c>
      <c r="H45" s="11"/>
    </row>
    <row r="46" spans="2:8">
      <c r="B46" s="48"/>
      <c r="C46" s="48"/>
      <c r="D46" s="10" t="s">
        <v>51</v>
      </c>
      <c r="E46" s="11">
        <v>60000</v>
      </c>
      <c r="F46" s="11">
        <v>59640</v>
      </c>
      <c r="G46" s="11">
        <f t="shared" si="0"/>
        <v>360</v>
      </c>
      <c r="H46" s="11"/>
    </row>
    <row r="47" spans="2:8">
      <c r="B47" s="48"/>
      <c r="C47" s="48"/>
      <c r="D47" s="10" t="s">
        <v>52</v>
      </c>
      <c r="E47" s="11">
        <v>40000</v>
      </c>
      <c r="F47" s="11">
        <v>40000</v>
      </c>
      <c r="G47" s="11">
        <f t="shared" si="0"/>
        <v>0</v>
      </c>
      <c r="H47" s="11"/>
    </row>
    <row r="48" spans="2:8">
      <c r="B48" s="48"/>
      <c r="C48" s="48"/>
      <c r="D48" s="10" t="s">
        <v>53</v>
      </c>
      <c r="E48" s="11">
        <v>68000</v>
      </c>
      <c r="F48" s="11">
        <v>67397</v>
      </c>
      <c r="G48" s="11">
        <f t="shared" si="0"/>
        <v>603</v>
      </c>
      <c r="H48" s="11"/>
    </row>
    <row r="49" spans="2:8">
      <c r="B49" s="48"/>
      <c r="C49" s="48"/>
      <c r="D49" s="10" t="s">
        <v>39</v>
      </c>
      <c r="E49" s="11">
        <v>100000</v>
      </c>
      <c r="F49" s="11">
        <v>98281</v>
      </c>
      <c r="G49" s="11">
        <f t="shared" si="0"/>
        <v>1719</v>
      </c>
      <c r="H49" s="11"/>
    </row>
    <row r="50" spans="2:8">
      <c r="B50" s="48"/>
      <c r="C50" s="48"/>
      <c r="D50" s="10" t="s">
        <v>40</v>
      </c>
      <c r="E50" s="11"/>
      <c r="F50" s="11"/>
      <c r="G50" s="11">
        <f t="shared" si="0"/>
        <v>0</v>
      </c>
      <c r="H50" s="11"/>
    </row>
    <row r="51" spans="2:8">
      <c r="B51" s="48"/>
      <c r="C51" s="48"/>
      <c r="D51" s="10" t="s">
        <v>54</v>
      </c>
      <c r="E51" s="11">
        <v>5000</v>
      </c>
      <c r="F51" s="11">
        <v>2376</v>
      </c>
      <c r="G51" s="11">
        <f t="shared" si="0"/>
        <v>2624</v>
      </c>
      <c r="H51" s="11"/>
    </row>
    <row r="52" spans="2:8">
      <c r="B52" s="48"/>
      <c r="C52" s="48"/>
      <c r="D52" s="10" t="s">
        <v>55</v>
      </c>
      <c r="E52" s="11">
        <v>260000</v>
      </c>
      <c r="F52" s="11">
        <v>247320</v>
      </c>
      <c r="G52" s="11">
        <f t="shared" si="0"/>
        <v>12680</v>
      </c>
      <c r="H52" s="11"/>
    </row>
    <row r="53" spans="2:8">
      <c r="B53" s="48"/>
      <c r="C53" s="48"/>
      <c r="D53" s="10" t="s">
        <v>56</v>
      </c>
      <c r="E53" s="11">
        <v>5000</v>
      </c>
      <c r="F53" s="11">
        <v>4629</v>
      </c>
      <c r="G53" s="11">
        <f t="shared" si="0"/>
        <v>371</v>
      </c>
      <c r="H53" s="11"/>
    </row>
    <row r="54" spans="2:8">
      <c r="B54" s="48"/>
      <c r="C54" s="48"/>
      <c r="D54" s="10" t="s">
        <v>57</v>
      </c>
      <c r="E54" s="11">
        <v>52000</v>
      </c>
      <c r="F54" s="11">
        <v>51700</v>
      </c>
      <c r="G54" s="11">
        <f t="shared" si="0"/>
        <v>300</v>
      </c>
      <c r="H54" s="11"/>
    </row>
    <row r="55" spans="2:8">
      <c r="B55" s="48"/>
      <c r="C55" s="48"/>
      <c r="D55" s="10" t="s">
        <v>58</v>
      </c>
      <c r="E55" s="11">
        <v>97000</v>
      </c>
      <c r="F55" s="11">
        <v>96912</v>
      </c>
      <c r="G55" s="11">
        <f t="shared" si="0"/>
        <v>88</v>
      </c>
      <c r="H55" s="11"/>
    </row>
    <row r="56" spans="2:8">
      <c r="B56" s="48"/>
      <c r="C56" s="48"/>
      <c r="D56" s="10" t="s">
        <v>59</v>
      </c>
      <c r="E56" s="11">
        <v>776000</v>
      </c>
      <c r="F56" s="11">
        <v>774530</v>
      </c>
      <c r="G56" s="11">
        <f t="shared" si="0"/>
        <v>1470</v>
      </c>
      <c r="H56" s="11"/>
    </row>
    <row r="57" spans="2:8">
      <c r="B57" s="48"/>
      <c r="C57" s="48"/>
      <c r="D57" s="10" t="s">
        <v>42</v>
      </c>
      <c r="E57" s="11">
        <v>185000</v>
      </c>
      <c r="F57" s="11">
        <v>184595</v>
      </c>
      <c r="G57" s="11">
        <f t="shared" si="0"/>
        <v>405</v>
      </c>
      <c r="H57" s="11"/>
    </row>
    <row r="58" spans="2:8">
      <c r="B58" s="48"/>
      <c r="C58" s="48"/>
      <c r="D58" s="10" t="s">
        <v>43</v>
      </c>
      <c r="E58" s="11">
        <v>100000</v>
      </c>
      <c r="F58" s="11">
        <v>99360</v>
      </c>
      <c r="G58" s="11">
        <f t="shared" si="0"/>
        <v>640</v>
      </c>
      <c r="H58" s="11"/>
    </row>
    <row r="59" spans="2:8">
      <c r="B59" s="48"/>
      <c r="C59" s="48"/>
      <c r="D59" s="10" t="s">
        <v>60</v>
      </c>
      <c r="E59" s="11">
        <v>2152000</v>
      </c>
      <c r="F59" s="11">
        <v>2151600</v>
      </c>
      <c r="G59" s="11">
        <f t="shared" si="0"/>
        <v>400</v>
      </c>
      <c r="H59" s="11"/>
    </row>
    <row r="60" spans="2:8">
      <c r="B60" s="48"/>
      <c r="C60" s="48"/>
      <c r="D60" s="10" t="s">
        <v>61</v>
      </c>
      <c r="E60" s="11">
        <v>420000</v>
      </c>
      <c r="F60" s="11">
        <v>418591</v>
      </c>
      <c r="G60" s="11">
        <f t="shared" si="0"/>
        <v>1409</v>
      </c>
      <c r="H60" s="11"/>
    </row>
    <row r="61" spans="2:8">
      <c r="B61" s="48"/>
      <c r="C61" s="48"/>
      <c r="D61" s="10" t="s">
        <v>62</v>
      </c>
      <c r="E61" s="11">
        <v>55000</v>
      </c>
      <c r="F61" s="11">
        <v>43800</v>
      </c>
      <c r="G61" s="11">
        <f t="shared" si="0"/>
        <v>11200</v>
      </c>
      <c r="H61" s="11"/>
    </row>
    <row r="62" spans="2:8">
      <c r="B62" s="48"/>
      <c r="C62" s="48"/>
      <c r="D62" s="10" t="s">
        <v>63</v>
      </c>
      <c r="E62" s="11">
        <v>75000</v>
      </c>
      <c r="F62" s="11">
        <v>74900</v>
      </c>
      <c r="G62" s="11">
        <f t="shared" si="0"/>
        <v>100</v>
      </c>
      <c r="H62" s="11"/>
    </row>
    <row r="63" spans="2:8">
      <c r="B63" s="48"/>
      <c r="C63" s="48"/>
      <c r="D63" s="10" t="s">
        <v>46</v>
      </c>
      <c r="E63" s="11">
        <v>100000</v>
      </c>
      <c r="F63" s="11">
        <v>100000</v>
      </c>
      <c r="G63" s="11">
        <f t="shared" si="0"/>
        <v>0</v>
      </c>
      <c r="H63" s="11"/>
    </row>
    <row r="64" spans="2:8">
      <c r="B64" s="48"/>
      <c r="C64" s="48"/>
      <c r="D64" s="10" t="s">
        <v>64</v>
      </c>
      <c r="E64" s="11">
        <f>+E65</f>
        <v>3950000</v>
      </c>
      <c r="F64" s="11">
        <f>+F65</f>
        <v>3873886</v>
      </c>
      <c r="G64" s="11">
        <f t="shared" si="0"/>
        <v>76114</v>
      </c>
      <c r="H64" s="11"/>
    </row>
    <row r="65" spans="2:8">
      <c r="B65" s="48"/>
      <c r="C65" s="48"/>
      <c r="D65" s="10" t="s">
        <v>65</v>
      </c>
      <c r="E65" s="11">
        <f>+E66+E67</f>
        <v>3950000</v>
      </c>
      <c r="F65" s="11">
        <f>+F66+F67</f>
        <v>3873886</v>
      </c>
      <c r="G65" s="11">
        <f t="shared" si="0"/>
        <v>76114</v>
      </c>
      <c r="H65" s="11"/>
    </row>
    <row r="66" spans="2:8">
      <c r="B66" s="48"/>
      <c r="C66" s="48"/>
      <c r="D66" s="10" t="s">
        <v>66</v>
      </c>
      <c r="E66" s="11">
        <v>3950000</v>
      </c>
      <c r="F66" s="11">
        <v>3873886</v>
      </c>
      <c r="G66" s="11">
        <f t="shared" si="0"/>
        <v>76114</v>
      </c>
      <c r="H66" s="11"/>
    </row>
    <row r="67" spans="2:8">
      <c r="B67" s="48"/>
      <c r="C67" s="48"/>
      <c r="D67" s="10" t="s">
        <v>67</v>
      </c>
      <c r="E67" s="11"/>
      <c r="F67" s="11"/>
      <c r="G67" s="11">
        <f t="shared" si="0"/>
        <v>0</v>
      </c>
      <c r="H67" s="11"/>
    </row>
    <row r="68" spans="2:8">
      <c r="B68" s="48"/>
      <c r="C68" s="48"/>
      <c r="D68" s="10" t="s">
        <v>68</v>
      </c>
      <c r="E68" s="11">
        <v>225000</v>
      </c>
      <c r="F68" s="11">
        <v>225166</v>
      </c>
      <c r="G68" s="11">
        <f t="shared" si="0"/>
        <v>-166</v>
      </c>
      <c r="H68" s="11"/>
    </row>
    <row r="69" spans="2:8">
      <c r="B69" s="48"/>
      <c r="C69" s="49"/>
      <c r="D69" s="28" t="s">
        <v>69</v>
      </c>
      <c r="E69" s="29">
        <f>+E23+E30+E42+E64+E68</f>
        <v>26580000</v>
      </c>
      <c r="F69" s="29">
        <f>+F23+F30+F42+F64+F68</f>
        <v>26361471</v>
      </c>
      <c r="G69" s="29">
        <f t="shared" si="0"/>
        <v>218529</v>
      </c>
      <c r="H69" s="29"/>
    </row>
    <row r="70" spans="2:8">
      <c r="B70" s="49"/>
      <c r="C70" s="14" t="s">
        <v>70</v>
      </c>
      <c r="D70" s="15"/>
      <c r="E70" s="16">
        <f xml:space="preserve"> +E22 - E69</f>
        <v>2219000</v>
      </c>
      <c r="F70" s="16">
        <f xml:space="preserve"> +F22 - F69</f>
        <v>2476945</v>
      </c>
      <c r="G70" s="16">
        <f t="shared" si="0"/>
        <v>-257945</v>
      </c>
      <c r="H70" s="16"/>
    </row>
    <row r="71" spans="2:8">
      <c r="B71" s="47" t="s">
        <v>71</v>
      </c>
      <c r="C71" s="47" t="s">
        <v>9</v>
      </c>
      <c r="D71" s="10" t="s">
        <v>72</v>
      </c>
      <c r="E71" s="11">
        <f>+E72+E73</f>
        <v>560000</v>
      </c>
      <c r="F71" s="11">
        <f>+F72+F73</f>
        <v>560000</v>
      </c>
      <c r="G71" s="11">
        <f t="shared" ref="G71:G133" si="1">E71-F71</f>
        <v>0</v>
      </c>
      <c r="H71" s="11"/>
    </row>
    <row r="72" spans="2:8">
      <c r="B72" s="48"/>
      <c r="C72" s="48"/>
      <c r="D72" s="10" t="s">
        <v>73</v>
      </c>
      <c r="E72" s="11">
        <v>560000</v>
      </c>
      <c r="F72" s="11">
        <v>560000</v>
      </c>
      <c r="G72" s="11">
        <f t="shared" si="1"/>
        <v>0</v>
      </c>
      <c r="H72" s="11"/>
    </row>
    <row r="73" spans="2:8">
      <c r="B73" s="48"/>
      <c r="C73" s="48"/>
      <c r="D73" s="10" t="s">
        <v>74</v>
      </c>
      <c r="E73" s="11"/>
      <c r="F73" s="11"/>
      <c r="G73" s="11">
        <f t="shared" si="1"/>
        <v>0</v>
      </c>
      <c r="H73" s="11"/>
    </row>
    <row r="74" spans="2:8">
      <c r="B74" s="48"/>
      <c r="C74" s="48"/>
      <c r="D74" s="10" t="s">
        <v>75</v>
      </c>
      <c r="E74" s="11">
        <f>+E75+E76</f>
        <v>0</v>
      </c>
      <c r="F74" s="11">
        <f>+F75+F76</f>
        <v>0</v>
      </c>
      <c r="G74" s="11">
        <f t="shared" si="1"/>
        <v>0</v>
      </c>
      <c r="H74" s="11"/>
    </row>
    <row r="75" spans="2:8">
      <c r="B75" s="48"/>
      <c r="C75" s="48"/>
      <c r="D75" s="10" t="s">
        <v>76</v>
      </c>
      <c r="E75" s="11"/>
      <c r="F75" s="11"/>
      <c r="G75" s="11">
        <f t="shared" si="1"/>
        <v>0</v>
      </c>
      <c r="H75" s="11"/>
    </row>
    <row r="76" spans="2:8">
      <c r="B76" s="48"/>
      <c r="C76" s="48"/>
      <c r="D76" s="10" t="s">
        <v>77</v>
      </c>
      <c r="E76" s="11"/>
      <c r="F76" s="11"/>
      <c r="G76" s="11">
        <f t="shared" si="1"/>
        <v>0</v>
      </c>
      <c r="H76" s="11"/>
    </row>
    <row r="77" spans="2:8">
      <c r="B77" s="48"/>
      <c r="C77" s="48"/>
      <c r="D77" s="10" t="s">
        <v>78</v>
      </c>
      <c r="E77" s="11">
        <v>45000000</v>
      </c>
      <c r="F77" s="11">
        <v>45000000</v>
      </c>
      <c r="G77" s="11">
        <f t="shared" si="1"/>
        <v>0</v>
      </c>
      <c r="H77" s="11"/>
    </row>
    <row r="78" spans="2:8">
      <c r="B78" s="48"/>
      <c r="C78" s="48"/>
      <c r="D78" s="10" t="s">
        <v>79</v>
      </c>
      <c r="E78" s="11">
        <f>+E79+E80+E81</f>
        <v>0</v>
      </c>
      <c r="F78" s="11">
        <f>+F79+F80+F81</f>
        <v>0</v>
      </c>
      <c r="G78" s="11">
        <f t="shared" si="1"/>
        <v>0</v>
      </c>
      <c r="H78" s="11"/>
    </row>
    <row r="79" spans="2:8">
      <c r="B79" s="48"/>
      <c r="C79" s="48"/>
      <c r="D79" s="10" t="s">
        <v>80</v>
      </c>
      <c r="E79" s="11"/>
      <c r="F79" s="11"/>
      <c r="G79" s="11">
        <f t="shared" si="1"/>
        <v>0</v>
      </c>
      <c r="H79" s="11"/>
    </row>
    <row r="80" spans="2:8">
      <c r="B80" s="48"/>
      <c r="C80" s="48"/>
      <c r="D80" s="10" t="s">
        <v>81</v>
      </c>
      <c r="E80" s="11"/>
      <c r="F80" s="11"/>
      <c r="G80" s="11">
        <f t="shared" si="1"/>
        <v>0</v>
      </c>
      <c r="H80" s="11"/>
    </row>
    <row r="81" spans="2:8">
      <c r="B81" s="48"/>
      <c r="C81" s="48"/>
      <c r="D81" s="10" t="s">
        <v>82</v>
      </c>
      <c r="E81" s="11"/>
      <c r="F81" s="11"/>
      <c r="G81" s="11">
        <f t="shared" si="1"/>
        <v>0</v>
      </c>
      <c r="H81" s="11"/>
    </row>
    <row r="82" spans="2:8">
      <c r="B82" s="48"/>
      <c r="C82" s="48"/>
      <c r="D82" s="10" t="s">
        <v>83</v>
      </c>
      <c r="E82" s="11"/>
      <c r="F82" s="11"/>
      <c r="G82" s="11">
        <f t="shared" si="1"/>
        <v>0</v>
      </c>
      <c r="H82" s="11"/>
    </row>
    <row r="83" spans="2:8">
      <c r="B83" s="48"/>
      <c r="C83" s="49"/>
      <c r="D83" s="28" t="s">
        <v>84</v>
      </c>
      <c r="E83" s="29">
        <f>+E71+E74+E77+E78+E82</f>
        <v>45560000</v>
      </c>
      <c r="F83" s="29">
        <f>+F71+F74+F77+F78+F82</f>
        <v>45560000</v>
      </c>
      <c r="G83" s="29">
        <f t="shared" si="1"/>
        <v>0</v>
      </c>
      <c r="H83" s="29"/>
    </row>
    <row r="84" spans="2:8">
      <c r="B84" s="48"/>
      <c r="C84" s="47" t="s">
        <v>27</v>
      </c>
      <c r="D84" s="10" t="s">
        <v>85</v>
      </c>
      <c r="E84" s="11">
        <v>2000000</v>
      </c>
      <c r="F84" s="11">
        <v>2000000</v>
      </c>
      <c r="G84" s="11">
        <f t="shared" si="1"/>
        <v>0</v>
      </c>
      <c r="H84" s="11"/>
    </row>
    <row r="85" spans="2:8">
      <c r="B85" s="48"/>
      <c r="C85" s="48"/>
      <c r="D85" s="10" t="s">
        <v>86</v>
      </c>
      <c r="E85" s="11">
        <f>+E86+E87+E88+E89+E90</f>
        <v>45877000</v>
      </c>
      <c r="F85" s="11">
        <f>+F86+F87+F88+F89+F90</f>
        <v>45876840</v>
      </c>
      <c r="G85" s="11">
        <f t="shared" si="1"/>
        <v>160</v>
      </c>
      <c r="H85" s="11"/>
    </row>
    <row r="86" spans="2:8">
      <c r="B86" s="48"/>
      <c r="C86" s="48"/>
      <c r="D86" s="10" t="s">
        <v>87</v>
      </c>
      <c r="E86" s="11"/>
      <c r="F86" s="11"/>
      <c r="G86" s="11">
        <f t="shared" si="1"/>
        <v>0</v>
      </c>
      <c r="H86" s="11"/>
    </row>
    <row r="87" spans="2:8">
      <c r="B87" s="48"/>
      <c r="C87" s="48"/>
      <c r="D87" s="10" t="s">
        <v>88</v>
      </c>
      <c r="E87" s="11"/>
      <c r="F87" s="11"/>
      <c r="G87" s="11">
        <f t="shared" si="1"/>
        <v>0</v>
      </c>
      <c r="H87" s="11"/>
    </row>
    <row r="88" spans="2:8">
      <c r="B88" s="48"/>
      <c r="C88" s="48"/>
      <c r="D88" s="10" t="s">
        <v>89</v>
      </c>
      <c r="E88" s="11"/>
      <c r="F88" s="11"/>
      <c r="G88" s="11">
        <f t="shared" si="1"/>
        <v>0</v>
      </c>
      <c r="H88" s="11"/>
    </row>
    <row r="89" spans="2:8">
      <c r="B89" s="48"/>
      <c r="C89" s="48"/>
      <c r="D89" s="10" t="s">
        <v>90</v>
      </c>
      <c r="E89" s="11">
        <v>1220000</v>
      </c>
      <c r="F89" s="11">
        <v>1220816</v>
      </c>
      <c r="G89" s="11">
        <f t="shared" si="1"/>
        <v>-816</v>
      </c>
      <c r="H89" s="11"/>
    </row>
    <row r="90" spans="2:8">
      <c r="B90" s="48"/>
      <c r="C90" s="48"/>
      <c r="D90" s="10" t="s">
        <v>91</v>
      </c>
      <c r="E90" s="11">
        <v>44657000</v>
      </c>
      <c r="F90" s="11">
        <v>44656024</v>
      </c>
      <c r="G90" s="11">
        <f t="shared" si="1"/>
        <v>976</v>
      </c>
      <c r="H90" s="11"/>
    </row>
    <row r="91" spans="2:8">
      <c r="B91" s="48"/>
      <c r="C91" s="48"/>
      <c r="D91" s="10" t="s">
        <v>92</v>
      </c>
      <c r="E91" s="11"/>
      <c r="F91" s="11"/>
      <c r="G91" s="11">
        <f t="shared" si="1"/>
        <v>0</v>
      </c>
      <c r="H91" s="11"/>
    </row>
    <row r="92" spans="2:8">
      <c r="B92" s="48"/>
      <c r="C92" s="48"/>
      <c r="D92" s="10" t="s">
        <v>93</v>
      </c>
      <c r="E92" s="11"/>
      <c r="F92" s="11"/>
      <c r="G92" s="11">
        <f t="shared" si="1"/>
        <v>0</v>
      </c>
      <c r="H92" s="11"/>
    </row>
    <row r="93" spans="2:8">
      <c r="B93" s="48"/>
      <c r="C93" s="48"/>
      <c r="D93" s="10" t="s">
        <v>94</v>
      </c>
      <c r="E93" s="11"/>
      <c r="F93" s="11"/>
      <c r="G93" s="11">
        <f t="shared" si="1"/>
        <v>0</v>
      </c>
      <c r="H93" s="11"/>
    </row>
    <row r="94" spans="2:8">
      <c r="B94" s="48"/>
      <c r="C94" s="49"/>
      <c r="D94" s="28" t="s">
        <v>95</v>
      </c>
      <c r="E94" s="29">
        <f>+E84+E85+E91+E92+E93</f>
        <v>47877000</v>
      </c>
      <c r="F94" s="29">
        <f>+F84+F85+F91+F92+F93</f>
        <v>47876840</v>
      </c>
      <c r="G94" s="29">
        <f t="shared" si="1"/>
        <v>160</v>
      </c>
      <c r="H94" s="29"/>
    </row>
    <row r="95" spans="2:8">
      <c r="B95" s="49"/>
      <c r="C95" s="17" t="s">
        <v>96</v>
      </c>
      <c r="D95" s="15"/>
      <c r="E95" s="16">
        <f xml:space="preserve"> +E83 - E94</f>
        <v>-2317000</v>
      </c>
      <c r="F95" s="16">
        <f xml:space="preserve"> +F83 - F94</f>
        <v>-2316840</v>
      </c>
      <c r="G95" s="16">
        <f t="shared" si="1"/>
        <v>-160</v>
      </c>
      <c r="H95" s="16"/>
    </row>
    <row r="96" spans="2:8">
      <c r="B96" s="47" t="s">
        <v>97</v>
      </c>
      <c r="C96" s="47" t="s">
        <v>9</v>
      </c>
      <c r="D96" s="10" t="s">
        <v>98</v>
      </c>
      <c r="E96" s="11"/>
      <c r="F96" s="11"/>
      <c r="G96" s="11">
        <f t="shared" si="1"/>
        <v>0</v>
      </c>
      <c r="H96" s="11"/>
    </row>
    <row r="97" spans="2:8">
      <c r="B97" s="48"/>
      <c r="C97" s="48"/>
      <c r="D97" s="10" t="s">
        <v>99</v>
      </c>
      <c r="E97" s="11"/>
      <c r="F97" s="11"/>
      <c r="G97" s="11">
        <f t="shared" si="1"/>
        <v>0</v>
      </c>
      <c r="H97" s="11"/>
    </row>
    <row r="98" spans="2:8">
      <c r="B98" s="48"/>
      <c r="C98" s="48"/>
      <c r="D98" s="10" t="s">
        <v>100</v>
      </c>
      <c r="E98" s="11"/>
      <c r="F98" s="11"/>
      <c r="G98" s="11">
        <f t="shared" si="1"/>
        <v>0</v>
      </c>
      <c r="H98" s="11"/>
    </row>
    <row r="99" spans="2:8">
      <c r="B99" s="48"/>
      <c r="C99" s="48"/>
      <c r="D99" s="10" t="s">
        <v>101</v>
      </c>
      <c r="E99" s="11"/>
      <c r="F99" s="11"/>
      <c r="G99" s="11">
        <f t="shared" si="1"/>
        <v>0</v>
      </c>
      <c r="H99" s="11"/>
    </row>
    <row r="100" spans="2:8">
      <c r="B100" s="48"/>
      <c r="C100" s="48"/>
      <c r="D100" s="10" t="s">
        <v>102</v>
      </c>
      <c r="E100" s="11"/>
      <c r="F100" s="11"/>
      <c r="G100" s="11">
        <f t="shared" si="1"/>
        <v>0</v>
      </c>
      <c r="H100" s="11"/>
    </row>
    <row r="101" spans="2:8">
      <c r="B101" s="48"/>
      <c r="C101" s="48"/>
      <c r="D101" s="10" t="s">
        <v>103</v>
      </c>
      <c r="E101" s="11">
        <f>+E102+E103+E104+E105+E106</f>
        <v>615000</v>
      </c>
      <c r="F101" s="11">
        <f>+F102+F103+F104+F105+F106</f>
        <v>615000</v>
      </c>
      <c r="G101" s="11">
        <f t="shared" si="1"/>
        <v>0</v>
      </c>
      <c r="H101" s="11"/>
    </row>
    <row r="102" spans="2:8">
      <c r="B102" s="48"/>
      <c r="C102" s="48"/>
      <c r="D102" s="10" t="s">
        <v>104</v>
      </c>
      <c r="E102" s="11"/>
      <c r="F102" s="11"/>
      <c r="G102" s="11">
        <f t="shared" si="1"/>
        <v>0</v>
      </c>
      <c r="H102" s="11"/>
    </row>
    <row r="103" spans="2:8">
      <c r="B103" s="48"/>
      <c r="C103" s="48"/>
      <c r="D103" s="10" t="s">
        <v>105</v>
      </c>
      <c r="E103" s="11"/>
      <c r="F103" s="11"/>
      <c r="G103" s="11">
        <f t="shared" si="1"/>
        <v>0</v>
      </c>
      <c r="H103" s="11"/>
    </row>
    <row r="104" spans="2:8">
      <c r="B104" s="48"/>
      <c r="C104" s="48"/>
      <c r="D104" s="10" t="s">
        <v>106</v>
      </c>
      <c r="E104" s="11">
        <v>615000</v>
      </c>
      <c r="F104" s="11">
        <v>615000</v>
      </c>
      <c r="G104" s="11">
        <f t="shared" si="1"/>
        <v>0</v>
      </c>
      <c r="H104" s="11"/>
    </row>
    <row r="105" spans="2:8">
      <c r="B105" s="48"/>
      <c r="C105" s="48"/>
      <c r="D105" s="10" t="s">
        <v>107</v>
      </c>
      <c r="E105" s="11"/>
      <c r="F105" s="11"/>
      <c r="G105" s="11">
        <f t="shared" si="1"/>
        <v>0</v>
      </c>
      <c r="H105" s="11"/>
    </row>
    <row r="106" spans="2:8">
      <c r="B106" s="48"/>
      <c r="C106" s="48"/>
      <c r="D106" s="10" t="s">
        <v>108</v>
      </c>
      <c r="E106" s="11"/>
      <c r="F106" s="11"/>
      <c r="G106" s="11">
        <f t="shared" si="1"/>
        <v>0</v>
      </c>
      <c r="H106" s="11"/>
    </row>
    <row r="107" spans="2:8">
      <c r="B107" s="48"/>
      <c r="C107" s="48"/>
      <c r="D107" s="10" t="s">
        <v>109</v>
      </c>
      <c r="E107" s="11"/>
      <c r="F107" s="11"/>
      <c r="G107" s="11">
        <f t="shared" si="1"/>
        <v>0</v>
      </c>
      <c r="H107" s="11"/>
    </row>
    <row r="108" spans="2:8">
      <c r="B108" s="48"/>
      <c r="C108" s="48"/>
      <c r="D108" s="10" t="s">
        <v>110</v>
      </c>
      <c r="E108" s="11"/>
      <c r="F108" s="11"/>
      <c r="G108" s="11">
        <f t="shared" si="1"/>
        <v>0</v>
      </c>
      <c r="H108" s="11"/>
    </row>
    <row r="109" spans="2:8">
      <c r="B109" s="48"/>
      <c r="C109" s="48"/>
      <c r="D109" s="10" t="s">
        <v>111</v>
      </c>
      <c r="E109" s="11"/>
      <c r="F109" s="11"/>
      <c r="G109" s="11">
        <f t="shared" si="1"/>
        <v>0</v>
      </c>
      <c r="H109" s="11"/>
    </row>
    <row r="110" spans="2:8">
      <c r="B110" s="48"/>
      <c r="C110" s="48"/>
      <c r="D110" s="10" t="s">
        <v>112</v>
      </c>
      <c r="E110" s="11"/>
      <c r="F110" s="11"/>
      <c r="G110" s="11">
        <f t="shared" si="1"/>
        <v>0</v>
      </c>
      <c r="H110" s="11"/>
    </row>
    <row r="111" spans="2:8">
      <c r="B111" s="48"/>
      <c r="C111" s="48"/>
      <c r="D111" s="10" t="s">
        <v>113</v>
      </c>
      <c r="E111" s="11"/>
      <c r="F111" s="11"/>
      <c r="G111" s="11">
        <f t="shared" si="1"/>
        <v>0</v>
      </c>
      <c r="H111" s="11"/>
    </row>
    <row r="112" spans="2:8">
      <c r="B112" s="48"/>
      <c r="C112" s="48"/>
      <c r="D112" s="10" t="s">
        <v>114</v>
      </c>
      <c r="E112" s="11">
        <v>4407000</v>
      </c>
      <c r="F112" s="11"/>
      <c r="G112" s="11">
        <f t="shared" si="1"/>
        <v>4407000</v>
      </c>
      <c r="H112" s="11"/>
    </row>
    <row r="113" spans="2:8">
      <c r="B113" s="48"/>
      <c r="C113" s="48"/>
      <c r="D113" s="10" t="s">
        <v>116</v>
      </c>
      <c r="E113" s="11"/>
      <c r="F113" s="11"/>
      <c r="G113" s="11">
        <f t="shared" si="1"/>
        <v>0</v>
      </c>
      <c r="H113" s="11"/>
    </row>
    <row r="114" spans="2:8">
      <c r="B114" s="48"/>
      <c r="C114" s="49"/>
      <c r="D114" s="28" t="s">
        <v>117</v>
      </c>
      <c r="E114" s="29">
        <f>+E96+E97+E98+E99+E100+E101+E107+E108+E109+E110+E111+E112+E113</f>
        <v>5022000</v>
      </c>
      <c r="F114" s="29">
        <f>+F96+F97+F98+F99+F100+F101+F107+F108+F109+F110+F111+F112+F113</f>
        <v>615000</v>
      </c>
      <c r="G114" s="29">
        <f t="shared" si="1"/>
        <v>4407000</v>
      </c>
      <c r="H114" s="29"/>
    </row>
    <row r="115" spans="2:8">
      <c r="B115" s="48"/>
      <c r="C115" s="47" t="s">
        <v>27</v>
      </c>
      <c r="D115" s="10" t="s">
        <v>118</v>
      </c>
      <c r="E115" s="11"/>
      <c r="F115" s="11"/>
      <c r="G115" s="11">
        <f t="shared" si="1"/>
        <v>0</v>
      </c>
      <c r="H115" s="11"/>
    </row>
    <row r="116" spans="2:8">
      <c r="B116" s="48"/>
      <c r="C116" s="48"/>
      <c r="D116" s="10" t="s">
        <v>119</v>
      </c>
      <c r="E116" s="11"/>
      <c r="F116" s="11"/>
      <c r="G116" s="11">
        <f t="shared" si="1"/>
        <v>0</v>
      </c>
      <c r="H116" s="11"/>
    </row>
    <row r="117" spans="2:8">
      <c r="B117" s="48"/>
      <c r="C117" s="48"/>
      <c r="D117" s="10" t="s">
        <v>120</v>
      </c>
      <c r="E117" s="11"/>
      <c r="F117" s="11"/>
      <c r="G117" s="11">
        <f t="shared" si="1"/>
        <v>0</v>
      </c>
      <c r="H117" s="11"/>
    </row>
    <row r="118" spans="2:8">
      <c r="B118" s="48"/>
      <c r="C118" s="48"/>
      <c r="D118" s="10" t="s">
        <v>121</v>
      </c>
      <c r="E118" s="11"/>
      <c r="F118" s="11"/>
      <c r="G118" s="11">
        <f t="shared" si="1"/>
        <v>0</v>
      </c>
      <c r="H118" s="11"/>
    </row>
    <row r="119" spans="2:8">
      <c r="B119" s="48"/>
      <c r="C119" s="48"/>
      <c r="D119" s="10" t="s">
        <v>122</v>
      </c>
      <c r="E119" s="11">
        <f>+E120+E121+E122+E123+E124</f>
        <v>0</v>
      </c>
      <c r="F119" s="11">
        <f>+F120+F121+F122+F123+F124</f>
        <v>0</v>
      </c>
      <c r="G119" s="11">
        <f t="shared" si="1"/>
        <v>0</v>
      </c>
      <c r="H119" s="11"/>
    </row>
    <row r="120" spans="2:8">
      <c r="B120" s="48"/>
      <c r="C120" s="48"/>
      <c r="D120" s="10" t="s">
        <v>123</v>
      </c>
      <c r="E120" s="11"/>
      <c r="F120" s="11"/>
      <c r="G120" s="11">
        <f t="shared" si="1"/>
        <v>0</v>
      </c>
      <c r="H120" s="11"/>
    </row>
    <row r="121" spans="2:8">
      <c r="B121" s="48"/>
      <c r="C121" s="48"/>
      <c r="D121" s="10" t="s">
        <v>124</v>
      </c>
      <c r="E121" s="11"/>
      <c r="F121" s="11"/>
      <c r="G121" s="11">
        <f t="shared" si="1"/>
        <v>0</v>
      </c>
      <c r="H121" s="11"/>
    </row>
    <row r="122" spans="2:8">
      <c r="B122" s="48"/>
      <c r="C122" s="48"/>
      <c r="D122" s="10" t="s">
        <v>125</v>
      </c>
      <c r="E122" s="11"/>
      <c r="F122" s="11"/>
      <c r="G122" s="11">
        <f t="shared" si="1"/>
        <v>0</v>
      </c>
      <c r="H122" s="11"/>
    </row>
    <row r="123" spans="2:8">
      <c r="B123" s="48"/>
      <c r="C123" s="48"/>
      <c r="D123" s="10" t="s">
        <v>126</v>
      </c>
      <c r="E123" s="11"/>
      <c r="F123" s="11"/>
      <c r="G123" s="11">
        <f t="shared" si="1"/>
        <v>0</v>
      </c>
      <c r="H123" s="11"/>
    </row>
    <row r="124" spans="2:8">
      <c r="B124" s="48"/>
      <c r="C124" s="48"/>
      <c r="D124" s="10" t="s">
        <v>127</v>
      </c>
      <c r="E124" s="11"/>
      <c r="F124" s="11"/>
      <c r="G124" s="11">
        <f t="shared" si="1"/>
        <v>0</v>
      </c>
      <c r="H124" s="11"/>
    </row>
    <row r="125" spans="2:8">
      <c r="B125" s="48"/>
      <c r="C125" s="48"/>
      <c r="D125" s="10" t="s">
        <v>128</v>
      </c>
      <c r="E125" s="11"/>
      <c r="F125" s="11"/>
      <c r="G125" s="11">
        <f t="shared" si="1"/>
        <v>0</v>
      </c>
      <c r="H125" s="11"/>
    </row>
    <row r="126" spans="2:8">
      <c r="B126" s="48"/>
      <c r="C126" s="48"/>
      <c r="D126" s="10" t="s">
        <v>129</v>
      </c>
      <c r="E126" s="11"/>
      <c r="F126" s="11"/>
      <c r="G126" s="11">
        <f t="shared" si="1"/>
        <v>0</v>
      </c>
      <c r="H126" s="11"/>
    </row>
    <row r="127" spans="2:8">
      <c r="B127" s="48"/>
      <c r="C127" s="48"/>
      <c r="D127" s="10" t="s">
        <v>130</v>
      </c>
      <c r="E127" s="11"/>
      <c r="F127" s="11"/>
      <c r="G127" s="11">
        <f t="shared" si="1"/>
        <v>0</v>
      </c>
      <c r="H127" s="11"/>
    </row>
    <row r="128" spans="2:8">
      <c r="B128" s="48"/>
      <c r="C128" s="48"/>
      <c r="D128" s="18" t="s">
        <v>131</v>
      </c>
      <c r="E128" s="19"/>
      <c r="F128" s="19"/>
      <c r="G128" s="19">
        <f t="shared" si="1"/>
        <v>0</v>
      </c>
      <c r="H128" s="19"/>
    </row>
    <row r="129" spans="2:8">
      <c r="B129" s="48"/>
      <c r="C129" s="48"/>
      <c r="D129" s="18" t="s">
        <v>132</v>
      </c>
      <c r="E129" s="19"/>
      <c r="F129" s="19"/>
      <c r="G129" s="19">
        <f t="shared" si="1"/>
        <v>0</v>
      </c>
      <c r="H129" s="19"/>
    </row>
    <row r="130" spans="2:8">
      <c r="B130" s="48"/>
      <c r="C130" s="48"/>
      <c r="D130" s="18" t="s">
        <v>133</v>
      </c>
      <c r="E130" s="19">
        <v>4845000</v>
      </c>
      <c r="F130" s="19">
        <v>773000</v>
      </c>
      <c r="G130" s="19">
        <f t="shared" si="1"/>
        <v>4072000</v>
      </c>
      <c r="H130" s="19"/>
    </row>
    <row r="131" spans="2:8">
      <c r="B131" s="48"/>
      <c r="C131" s="48"/>
      <c r="D131" s="18" t="s">
        <v>135</v>
      </c>
      <c r="E131" s="19"/>
      <c r="F131" s="19"/>
      <c r="G131" s="19">
        <f t="shared" si="1"/>
        <v>0</v>
      </c>
      <c r="H131" s="19"/>
    </row>
    <row r="132" spans="2:8">
      <c r="B132" s="48"/>
      <c r="C132" s="49"/>
      <c r="D132" s="30" t="s">
        <v>136</v>
      </c>
      <c r="E132" s="31">
        <f>+E115+E116+E117+E118+E119+E125+E126+E127+E128+E129+E130+E131</f>
        <v>4845000</v>
      </c>
      <c r="F132" s="31">
        <f>+F115+F116+F117+F118+F119+F125+F126+F127+F128+F129+F130+F131</f>
        <v>773000</v>
      </c>
      <c r="G132" s="31">
        <f t="shared" si="1"/>
        <v>4072000</v>
      </c>
      <c r="H132" s="31"/>
    </row>
    <row r="133" spans="2:8">
      <c r="B133" s="49"/>
      <c r="C133" s="17" t="s">
        <v>137</v>
      </c>
      <c r="D133" s="15"/>
      <c r="E133" s="16">
        <f xml:space="preserve"> +E114 - E132</f>
        <v>177000</v>
      </c>
      <c r="F133" s="16">
        <f xml:space="preserve"> +F114 - F132</f>
        <v>-158000</v>
      </c>
      <c r="G133" s="16">
        <f t="shared" si="1"/>
        <v>335000</v>
      </c>
      <c r="H133" s="16"/>
    </row>
    <row r="134" spans="2:8">
      <c r="B134" s="32" t="s">
        <v>157</v>
      </c>
      <c r="C134" s="33"/>
      <c r="D134" s="34"/>
      <c r="E134" s="35">
        <v>79000</v>
      </c>
      <c r="F134" s="35"/>
      <c r="G134" s="35">
        <f>E134 + E135</f>
        <v>79000</v>
      </c>
      <c r="H134" s="35"/>
    </row>
    <row r="135" spans="2:8">
      <c r="B135" s="36"/>
      <c r="C135" s="37"/>
      <c r="D135" s="38"/>
      <c r="E135" s="39"/>
      <c r="F135" s="39"/>
      <c r="G135" s="39"/>
      <c r="H135" s="39"/>
    </row>
    <row r="136" spans="2:8">
      <c r="B136" s="17" t="s">
        <v>158</v>
      </c>
      <c r="C136" s="14"/>
      <c r="D136" s="15"/>
      <c r="E136" s="16">
        <f xml:space="preserve"> +E70 +E95 +E133 - (E134 + E135)</f>
        <v>0</v>
      </c>
      <c r="F136" s="16">
        <f xml:space="preserve"> +F70 +F95 +F133 - (F134 + F135)</f>
        <v>2105</v>
      </c>
      <c r="G136" s="16">
        <f t="shared" ref="G136:G138" si="2">E136-F136</f>
        <v>-2105</v>
      </c>
      <c r="H136" s="16"/>
    </row>
    <row r="137" spans="2:8">
      <c r="B137" s="17" t="s">
        <v>159</v>
      </c>
      <c r="C137" s="14"/>
      <c r="D137" s="15"/>
      <c r="E137" s="16">
        <v>4520000</v>
      </c>
      <c r="F137" s="16">
        <v>4520192</v>
      </c>
      <c r="G137" s="16">
        <f t="shared" si="2"/>
        <v>-192</v>
      </c>
      <c r="H137" s="16"/>
    </row>
    <row r="138" spans="2:8">
      <c r="B138" s="17" t="s">
        <v>160</v>
      </c>
      <c r="C138" s="14"/>
      <c r="D138" s="15"/>
      <c r="E138" s="16">
        <f xml:space="preserve"> +E136 +E137</f>
        <v>4520000</v>
      </c>
      <c r="F138" s="16">
        <f xml:space="preserve"> +F136 +F137</f>
        <v>4522297</v>
      </c>
      <c r="G138" s="16">
        <f t="shared" si="2"/>
        <v>-2297</v>
      </c>
      <c r="H138" s="16"/>
    </row>
  </sheetData>
  <mergeCells count="12">
    <mergeCell ref="B2:H2"/>
    <mergeCell ref="B3:H3"/>
    <mergeCell ref="B5:D5"/>
    <mergeCell ref="B6:B70"/>
    <mergeCell ref="C6:C22"/>
    <mergeCell ref="C23:C69"/>
    <mergeCell ref="B71:B95"/>
    <mergeCell ref="C71:C83"/>
    <mergeCell ref="C84:C94"/>
    <mergeCell ref="B96:B133"/>
    <mergeCell ref="C96:C114"/>
    <mergeCell ref="C115:C13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13</vt:i4>
      </vt:variant>
    </vt:vector>
  </HeadingPairs>
  <TitlesOfParts>
    <vt:vector size="29" baseType="lpstr">
      <vt:lpstr>第一号第一様式</vt:lpstr>
      <vt:lpstr>第一号第三様式</vt:lpstr>
      <vt:lpstr>1-4法人本部</vt:lpstr>
      <vt:lpstr>1-4ラポール安倍川</vt:lpstr>
      <vt:lpstr>1-4ラポール古庄</vt:lpstr>
      <vt:lpstr>1-4ラポールたけみ</vt:lpstr>
      <vt:lpstr>1-4ラポールあおい</vt:lpstr>
      <vt:lpstr>1-4ラポール川原</vt:lpstr>
      <vt:lpstr>1-4ラポールみなみ</vt:lpstr>
      <vt:lpstr>1-4ラポール・ファーム</vt:lpstr>
      <vt:lpstr>1-4ラポール・チャクラ</vt:lpstr>
      <vt:lpstr>1-4ラポール・タスカ</vt:lpstr>
      <vt:lpstr>1-4チャイム</vt:lpstr>
      <vt:lpstr>別紙3-10ラポール安倍川</vt:lpstr>
      <vt:lpstr>別紙3-10ラポールたけみ</vt:lpstr>
      <vt:lpstr>別紙3-10ラポール・タスカ</vt:lpstr>
      <vt:lpstr>'1-4チャイム'!Print_Titles</vt:lpstr>
      <vt:lpstr>'1-4ラポール・タスカ'!Print_Titles</vt:lpstr>
      <vt:lpstr>'1-4ラポール・チャクラ'!Print_Titles</vt:lpstr>
      <vt:lpstr>'1-4ラポール・ファーム'!Print_Titles</vt:lpstr>
      <vt:lpstr>'1-4ラポールあおい'!Print_Titles</vt:lpstr>
      <vt:lpstr>'1-4ラポールたけみ'!Print_Titles</vt:lpstr>
      <vt:lpstr>'1-4ラポール安倍川'!Print_Titles</vt:lpstr>
      <vt:lpstr>'1-4ラポール古庄'!Print_Titles</vt:lpstr>
      <vt:lpstr>'1-4ラポール川原'!Print_Titles</vt:lpstr>
      <vt:lpstr>'1-4法人本部'!Print_Titles</vt:lpstr>
      <vt:lpstr>'別紙3-10ラポール・タスカ'!Print_Titles</vt:lpstr>
      <vt:lpstr>'別紙3-10ラポールたけみ'!Print_Titles</vt:lpstr>
      <vt:lpstr>'別紙3-10ラポール安倍川'!Print_Titles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keiri</cp:lastModifiedBy>
  <dcterms:created xsi:type="dcterms:W3CDTF">2020-06-15T01:51:14Z</dcterms:created>
  <dcterms:modified xsi:type="dcterms:W3CDTF">2020-06-16T08:14:36Z</dcterms:modified>
</cp:coreProperties>
</file>