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bu-server\本部共有\○本部職員\落合\現況報告書\2019年度　現況報告書\2019公開用計算書類\"/>
    </mc:Choice>
  </mc:AlternateContent>
  <xr:revisionPtr revIDLastSave="0" documentId="13_ncr:1_{C4708265-0E99-4A68-A15F-B712B2A02A68}" xr6:coauthVersionLast="45" xr6:coauthVersionMax="45" xr10:uidLastSave="{00000000-0000-0000-0000-000000000000}"/>
  <bookViews>
    <workbookView xWindow="11655" yWindow="1080" windowWidth="16740" windowHeight="14430" tabRatio="835" activeTab="2" xr2:uid="{B30F5FD0-5D44-4317-A718-E0F53845DBC9}"/>
  </bookViews>
  <sheets>
    <sheet name="第三号第一様式" sheetId="12" r:id="rId1"/>
    <sheet name="第三号第三様式" sheetId="13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みなみ" sheetId="11" r:id="rId9"/>
    <sheet name="ラポール・ファーム" sheetId="7" r:id="rId10"/>
    <sheet name="ラポール・チャクラ" sheetId="8" r:id="rId11"/>
    <sheet name="ラポール・タスカ" sheetId="9" r:id="rId12"/>
    <sheet name="チャイム" sheetId="10" r:id="rId13"/>
  </sheets>
  <definedNames>
    <definedName name="_xlnm.Print_Titles" localSheetId="12">チャイム!$1:$4</definedName>
    <definedName name="_xlnm.Print_Titles" localSheetId="11">ラポール・タスカ!$1:$4</definedName>
    <definedName name="_xlnm.Print_Titles" localSheetId="10">ラポール・チャクラ!$1:$4</definedName>
    <definedName name="_xlnm.Print_Titles" localSheetId="9">ラポール・ファーム!$1:$4</definedName>
    <definedName name="_xlnm.Print_Titles" localSheetId="6">ラポールあおい!$1:$4</definedName>
    <definedName name="_xlnm.Print_Titles" localSheetId="5">ラポールたけみ!$1:$4</definedName>
    <definedName name="_xlnm.Print_Titles" localSheetId="8">ラポールみなみ!$1:$4</definedName>
    <definedName name="_xlnm.Print_Titles" localSheetId="3">ラポール安倍川!$1:$4</definedName>
    <definedName name="_xlnm.Print_Titles" localSheetId="4">ラポール古庄!$1:$4</definedName>
    <definedName name="_xlnm.Print_Titles" localSheetId="7">ラポール川原!$1:$4</definedName>
    <definedName name="_xlnm.Print_Titles" localSheetId="2">法人本部!$1:$4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2" l="1"/>
  <c r="I45" i="12"/>
  <c r="E45" i="12"/>
  <c r="I44" i="12"/>
  <c r="E44" i="12"/>
  <c r="I43" i="12"/>
  <c r="E43" i="12"/>
  <c r="I42" i="12"/>
  <c r="E42" i="12"/>
  <c r="H41" i="12"/>
  <c r="G41" i="12"/>
  <c r="I41" i="12" s="1"/>
  <c r="E41" i="12"/>
  <c r="I40" i="12"/>
  <c r="E40" i="12"/>
  <c r="I39" i="12"/>
  <c r="E39" i="12"/>
  <c r="I38" i="12"/>
  <c r="E38" i="12"/>
  <c r="I37" i="12"/>
  <c r="H37" i="12"/>
  <c r="H47" i="12" s="1"/>
  <c r="G37" i="12"/>
  <c r="E37" i="12"/>
  <c r="E36" i="12"/>
  <c r="E35" i="12"/>
  <c r="I34" i="12"/>
  <c r="E34" i="12"/>
  <c r="I33" i="12"/>
  <c r="E33" i="12"/>
  <c r="I32" i="12"/>
  <c r="E32" i="12"/>
  <c r="I31" i="12"/>
  <c r="E31" i="12"/>
  <c r="D31" i="12"/>
  <c r="C31" i="12"/>
  <c r="I30" i="12"/>
  <c r="E30" i="12"/>
  <c r="I29" i="12"/>
  <c r="E29" i="12"/>
  <c r="I28" i="12"/>
  <c r="E28" i="12"/>
  <c r="I27" i="12"/>
  <c r="E27" i="12"/>
  <c r="I26" i="12"/>
  <c r="E26" i="12"/>
  <c r="D26" i="12"/>
  <c r="D25" i="12" s="1"/>
  <c r="D48" i="12" s="1"/>
  <c r="C26" i="12"/>
  <c r="H25" i="12"/>
  <c r="G25" i="12"/>
  <c r="I25" i="12" s="1"/>
  <c r="C25" i="12"/>
  <c r="E25" i="12" s="1"/>
  <c r="E24" i="12"/>
  <c r="E23" i="12"/>
  <c r="E22" i="12"/>
  <c r="E21" i="12"/>
  <c r="I20" i="12"/>
  <c r="E20" i="12"/>
  <c r="I19" i="12"/>
  <c r="E19" i="12"/>
  <c r="I18" i="12"/>
  <c r="E18" i="12"/>
  <c r="I17" i="12"/>
  <c r="E17" i="12"/>
  <c r="I16" i="12"/>
  <c r="E16" i="12"/>
  <c r="I15" i="12"/>
  <c r="E15" i="12"/>
  <c r="I14" i="12"/>
  <c r="E14" i="12"/>
  <c r="I13" i="12"/>
  <c r="E13" i="12"/>
  <c r="I12" i="12"/>
  <c r="E12" i="12"/>
  <c r="I11" i="12"/>
  <c r="E11" i="12"/>
  <c r="I10" i="12"/>
  <c r="E10" i="12"/>
  <c r="H9" i="12"/>
  <c r="H35" i="12" s="1"/>
  <c r="H48" i="12" s="1"/>
  <c r="G9" i="12"/>
  <c r="G35" i="12" s="1"/>
  <c r="D9" i="12"/>
  <c r="C9" i="12"/>
  <c r="C48" i="12" s="1"/>
  <c r="H67" i="13"/>
  <c r="E67" i="13"/>
  <c r="E66" i="13"/>
  <c r="E65" i="13"/>
  <c r="E64" i="13"/>
  <c r="E63" i="13"/>
  <c r="E62" i="13"/>
  <c r="D61" i="13"/>
  <c r="C61" i="13"/>
  <c r="E61" i="13" s="1"/>
  <c r="E60" i="13"/>
  <c r="E59" i="13"/>
  <c r="E58" i="13"/>
  <c r="E57" i="13"/>
  <c r="E56" i="13"/>
  <c r="E55" i="13"/>
  <c r="E54" i="13"/>
  <c r="I53" i="13"/>
  <c r="E53" i="13"/>
  <c r="I52" i="13"/>
  <c r="E52" i="13"/>
  <c r="I51" i="13"/>
  <c r="E51" i="13"/>
  <c r="I50" i="13"/>
  <c r="E50" i="13"/>
  <c r="I49" i="13"/>
  <c r="E49" i="13"/>
  <c r="H48" i="13"/>
  <c r="G48" i="13"/>
  <c r="I48" i="13" s="1"/>
  <c r="E48" i="13"/>
  <c r="I47" i="13"/>
  <c r="D47" i="13"/>
  <c r="E47" i="13" s="1"/>
  <c r="C47" i="13"/>
  <c r="I46" i="13"/>
  <c r="E46" i="13"/>
  <c r="I45" i="13"/>
  <c r="E45" i="13"/>
  <c r="H44" i="13"/>
  <c r="G44" i="13"/>
  <c r="G67" i="13" s="1"/>
  <c r="I67" i="13" s="1"/>
  <c r="E44" i="13"/>
  <c r="D43" i="13"/>
  <c r="C43" i="13"/>
  <c r="E43" i="13" s="1"/>
  <c r="E42" i="13"/>
  <c r="I41" i="13"/>
  <c r="D41" i="13"/>
  <c r="D33" i="13" s="1"/>
  <c r="C41" i="13"/>
  <c r="E41" i="13" s="1"/>
  <c r="I40" i="13"/>
  <c r="E40" i="13"/>
  <c r="I39" i="13"/>
  <c r="E39" i="13"/>
  <c r="I38" i="13"/>
  <c r="E38" i="13"/>
  <c r="I37" i="13"/>
  <c r="E37" i="13"/>
  <c r="I36" i="13"/>
  <c r="E36" i="13"/>
  <c r="I35" i="13"/>
  <c r="E35" i="13"/>
  <c r="I34" i="13"/>
  <c r="E34" i="13"/>
  <c r="I33" i="13"/>
  <c r="I32" i="13"/>
  <c r="E32" i="13"/>
  <c r="I31" i="13"/>
  <c r="E31" i="13"/>
  <c r="I30" i="13"/>
  <c r="E30" i="13"/>
  <c r="I29" i="13"/>
  <c r="E29" i="13"/>
  <c r="H28" i="13"/>
  <c r="I28" i="13" s="1"/>
  <c r="G28" i="13"/>
  <c r="D28" i="13"/>
  <c r="C28" i="13"/>
  <c r="E28" i="13" s="1"/>
  <c r="G27" i="13"/>
  <c r="E26" i="13"/>
  <c r="E25" i="13"/>
  <c r="E24" i="13"/>
  <c r="E23" i="13"/>
  <c r="E22" i="13"/>
  <c r="I21" i="13"/>
  <c r="E21" i="13"/>
  <c r="I20" i="13"/>
  <c r="E20" i="13"/>
  <c r="I19" i="13"/>
  <c r="E19" i="13"/>
  <c r="I18" i="13"/>
  <c r="E18" i="13"/>
  <c r="I17" i="13"/>
  <c r="E17" i="13"/>
  <c r="I16" i="13"/>
  <c r="E16" i="13"/>
  <c r="I15" i="13"/>
  <c r="E15" i="13"/>
  <c r="I14" i="13"/>
  <c r="E14" i="13"/>
  <c r="I13" i="13"/>
  <c r="E13" i="13"/>
  <c r="I12" i="13"/>
  <c r="E12" i="13"/>
  <c r="I11" i="13"/>
  <c r="E11" i="13"/>
  <c r="H10" i="13"/>
  <c r="H7" i="13" s="1"/>
  <c r="G10" i="13"/>
  <c r="I10" i="13" s="1"/>
  <c r="E10" i="13"/>
  <c r="I9" i="13"/>
  <c r="E9" i="13"/>
  <c r="I8" i="13"/>
  <c r="D8" i="13"/>
  <c r="C8" i="13"/>
  <c r="E8" i="13" s="1"/>
  <c r="D7" i="13"/>
  <c r="I35" i="12" l="1"/>
  <c r="G48" i="12"/>
  <c r="I48" i="12" s="1"/>
  <c r="E48" i="12"/>
  <c r="G47" i="12"/>
  <c r="I47" i="12" s="1"/>
  <c r="I9" i="12"/>
  <c r="E9" i="12"/>
  <c r="D27" i="13"/>
  <c r="D68" i="13" s="1"/>
  <c r="G7" i="13"/>
  <c r="H27" i="13"/>
  <c r="H42" i="13" s="1"/>
  <c r="H68" i="13" s="1"/>
  <c r="C33" i="13"/>
  <c r="E33" i="13" s="1"/>
  <c r="I44" i="13"/>
  <c r="C7" i="13"/>
  <c r="E67" i="11"/>
  <c r="E66" i="11"/>
  <c r="E65" i="11"/>
  <c r="E64" i="11"/>
  <c r="E63" i="11"/>
  <c r="E62" i="11"/>
  <c r="D61" i="11"/>
  <c r="C61" i="11"/>
  <c r="E61" i="11" s="1"/>
  <c r="E60" i="11"/>
  <c r="E59" i="11"/>
  <c r="E58" i="11"/>
  <c r="E57" i="11"/>
  <c r="E56" i="11"/>
  <c r="E55" i="11"/>
  <c r="E54" i="11"/>
  <c r="I53" i="11"/>
  <c r="E53" i="11"/>
  <c r="I52" i="11"/>
  <c r="E52" i="11"/>
  <c r="I51" i="11"/>
  <c r="E51" i="11"/>
  <c r="I50" i="11"/>
  <c r="E50" i="11"/>
  <c r="I49" i="11"/>
  <c r="E49" i="11"/>
  <c r="H48" i="11"/>
  <c r="G48" i="11"/>
  <c r="I48" i="11" s="1"/>
  <c r="E48" i="11"/>
  <c r="I47" i="11"/>
  <c r="D47" i="11"/>
  <c r="D33" i="11" s="1"/>
  <c r="D27" i="11" s="1"/>
  <c r="C47" i="11"/>
  <c r="E47" i="11" s="1"/>
  <c r="I46" i="11"/>
  <c r="E46" i="11"/>
  <c r="I45" i="11"/>
  <c r="E45" i="11"/>
  <c r="H44" i="11"/>
  <c r="H67" i="11" s="1"/>
  <c r="G44" i="11"/>
  <c r="G67" i="11" s="1"/>
  <c r="E44" i="11"/>
  <c r="D43" i="11"/>
  <c r="C43" i="11"/>
  <c r="E43" i="11" s="1"/>
  <c r="E42" i="11"/>
  <c r="I41" i="11"/>
  <c r="D41" i="11"/>
  <c r="C41" i="11"/>
  <c r="E41" i="11" s="1"/>
  <c r="I40" i="11"/>
  <c r="E40" i="11"/>
  <c r="I39" i="11"/>
  <c r="E39" i="11"/>
  <c r="I38" i="11"/>
  <c r="E38" i="11"/>
  <c r="I37" i="11"/>
  <c r="E37" i="11"/>
  <c r="I36" i="11"/>
  <c r="E36" i="11"/>
  <c r="I35" i="11"/>
  <c r="E35" i="11"/>
  <c r="I34" i="11"/>
  <c r="E34" i="11"/>
  <c r="I33" i="11"/>
  <c r="I32" i="11"/>
  <c r="E32" i="11"/>
  <c r="I31" i="11"/>
  <c r="E31" i="11"/>
  <c r="I30" i="11"/>
  <c r="E30" i="11"/>
  <c r="I29" i="11"/>
  <c r="E29" i="11"/>
  <c r="H28" i="11"/>
  <c r="H27" i="11" s="1"/>
  <c r="G28" i="11"/>
  <c r="I28" i="11" s="1"/>
  <c r="D28" i="11"/>
  <c r="C28" i="11"/>
  <c r="E28" i="11" s="1"/>
  <c r="E26" i="11"/>
  <c r="E25" i="11"/>
  <c r="E24" i="11"/>
  <c r="E23" i="11"/>
  <c r="E22" i="11"/>
  <c r="I21" i="11"/>
  <c r="E21" i="11"/>
  <c r="I20" i="11"/>
  <c r="E20" i="11"/>
  <c r="I19" i="11"/>
  <c r="E19" i="11"/>
  <c r="I18" i="11"/>
  <c r="E18" i="11"/>
  <c r="I17" i="11"/>
  <c r="E17" i="11"/>
  <c r="I16" i="11"/>
  <c r="E16" i="11"/>
  <c r="I15" i="11"/>
  <c r="E15" i="11"/>
  <c r="I14" i="11"/>
  <c r="E14" i="11"/>
  <c r="I13" i="11"/>
  <c r="E13" i="11"/>
  <c r="I12" i="11"/>
  <c r="E12" i="11"/>
  <c r="I11" i="11"/>
  <c r="E11" i="11"/>
  <c r="H10" i="11"/>
  <c r="G10" i="11"/>
  <c r="I10" i="11" s="1"/>
  <c r="E10" i="11"/>
  <c r="I9" i="11"/>
  <c r="E9" i="11"/>
  <c r="I8" i="11"/>
  <c r="D8" i="11"/>
  <c r="C8" i="11"/>
  <c r="E8" i="11" s="1"/>
  <c r="H7" i="11"/>
  <c r="D7" i="11"/>
  <c r="C7" i="11"/>
  <c r="E7" i="11" s="1"/>
  <c r="E67" i="10"/>
  <c r="E66" i="10"/>
  <c r="E65" i="10"/>
  <c r="E64" i="10"/>
  <c r="E63" i="10"/>
  <c r="E62" i="10"/>
  <c r="E61" i="10"/>
  <c r="D61" i="10"/>
  <c r="C61" i="10"/>
  <c r="E60" i="10"/>
  <c r="E59" i="10"/>
  <c r="E58" i="10"/>
  <c r="E57" i="10"/>
  <c r="E56" i="10"/>
  <c r="E55" i="10"/>
  <c r="E54" i="10"/>
  <c r="I53" i="10"/>
  <c r="E53" i="10"/>
  <c r="I52" i="10"/>
  <c r="E52" i="10"/>
  <c r="I51" i="10"/>
  <c r="E51" i="10"/>
  <c r="I50" i="10"/>
  <c r="E50" i="10"/>
  <c r="I49" i="10"/>
  <c r="E49" i="10"/>
  <c r="I48" i="10"/>
  <c r="H48" i="10"/>
  <c r="G48" i="10"/>
  <c r="E48" i="10"/>
  <c r="I47" i="10"/>
  <c r="D47" i="10"/>
  <c r="C47" i="10"/>
  <c r="C33" i="10" s="1"/>
  <c r="I46" i="10"/>
  <c r="E46" i="10"/>
  <c r="I45" i="10"/>
  <c r="E45" i="10"/>
  <c r="I44" i="10"/>
  <c r="H44" i="10"/>
  <c r="H67" i="10" s="1"/>
  <c r="G44" i="10"/>
  <c r="G67" i="10" s="1"/>
  <c r="E44" i="10"/>
  <c r="E43" i="10"/>
  <c r="D43" i="10"/>
  <c r="C43" i="10"/>
  <c r="E42" i="10"/>
  <c r="I41" i="10"/>
  <c r="E41" i="10"/>
  <c r="D41" i="10"/>
  <c r="C41" i="10"/>
  <c r="I40" i="10"/>
  <c r="E40" i="10"/>
  <c r="I39" i="10"/>
  <c r="E39" i="10"/>
  <c r="I38" i="10"/>
  <c r="E38" i="10"/>
  <c r="I37" i="10"/>
  <c r="E37" i="10"/>
  <c r="I36" i="10"/>
  <c r="E36" i="10"/>
  <c r="I35" i="10"/>
  <c r="E35" i="10"/>
  <c r="I34" i="10"/>
  <c r="E34" i="10"/>
  <c r="I33" i="10"/>
  <c r="D33" i="10"/>
  <c r="I32" i="10"/>
  <c r="E32" i="10"/>
  <c r="I31" i="10"/>
  <c r="E31" i="10"/>
  <c r="I30" i="10"/>
  <c r="E30" i="10"/>
  <c r="I29" i="10"/>
  <c r="E29" i="10"/>
  <c r="H28" i="10"/>
  <c r="G28" i="10"/>
  <c r="I28" i="10" s="1"/>
  <c r="E28" i="10"/>
  <c r="D28" i="10"/>
  <c r="C28" i="10"/>
  <c r="H27" i="10"/>
  <c r="D27" i="10"/>
  <c r="E26" i="10"/>
  <c r="E25" i="10"/>
  <c r="E24" i="10"/>
  <c r="E23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I12" i="10"/>
  <c r="E12" i="10"/>
  <c r="I11" i="10"/>
  <c r="E11" i="10"/>
  <c r="I10" i="10"/>
  <c r="H10" i="10"/>
  <c r="G10" i="10"/>
  <c r="E10" i="10"/>
  <c r="I9" i="10"/>
  <c r="E9" i="10"/>
  <c r="I8" i="10"/>
  <c r="E8" i="10"/>
  <c r="D8" i="10"/>
  <c r="D7" i="10" s="1"/>
  <c r="D68" i="10" s="1"/>
  <c r="C8" i="10"/>
  <c r="H7" i="10"/>
  <c r="H42" i="10" s="1"/>
  <c r="G7" i="10"/>
  <c r="I7" i="10" s="1"/>
  <c r="C7" i="10"/>
  <c r="H67" i="9"/>
  <c r="E67" i="9"/>
  <c r="E66" i="9"/>
  <c r="E65" i="9"/>
  <c r="E64" i="9"/>
  <c r="E63" i="9"/>
  <c r="E62" i="9"/>
  <c r="E61" i="9"/>
  <c r="D61" i="9"/>
  <c r="C61" i="9"/>
  <c r="E60" i="9"/>
  <c r="E59" i="9"/>
  <c r="E58" i="9"/>
  <c r="E57" i="9"/>
  <c r="E56" i="9"/>
  <c r="E55" i="9"/>
  <c r="E54" i="9"/>
  <c r="I53" i="9"/>
  <c r="E53" i="9"/>
  <c r="I52" i="9"/>
  <c r="E52" i="9"/>
  <c r="I51" i="9"/>
  <c r="E51" i="9"/>
  <c r="I50" i="9"/>
  <c r="E50" i="9"/>
  <c r="I49" i="9"/>
  <c r="E49" i="9"/>
  <c r="I48" i="9"/>
  <c r="H48" i="9"/>
  <c r="G48" i="9"/>
  <c r="E48" i="9"/>
  <c r="I47" i="9"/>
  <c r="E47" i="9"/>
  <c r="D47" i="9"/>
  <c r="C47" i="9"/>
  <c r="I46" i="9"/>
  <c r="E46" i="9"/>
  <c r="I45" i="9"/>
  <c r="E45" i="9"/>
  <c r="I44" i="9"/>
  <c r="H44" i="9"/>
  <c r="G44" i="9"/>
  <c r="G67" i="9" s="1"/>
  <c r="I67" i="9" s="1"/>
  <c r="E44" i="9"/>
  <c r="E43" i="9"/>
  <c r="D43" i="9"/>
  <c r="C43" i="9"/>
  <c r="E42" i="9"/>
  <c r="I41" i="9"/>
  <c r="E41" i="9"/>
  <c r="D41" i="9"/>
  <c r="D33" i="9" s="1"/>
  <c r="C41" i="9"/>
  <c r="I40" i="9"/>
  <c r="E40" i="9"/>
  <c r="I39" i="9"/>
  <c r="E39" i="9"/>
  <c r="I38" i="9"/>
  <c r="E38" i="9"/>
  <c r="I37" i="9"/>
  <c r="E37" i="9"/>
  <c r="I36" i="9"/>
  <c r="E36" i="9"/>
  <c r="I35" i="9"/>
  <c r="E35" i="9"/>
  <c r="I34" i="9"/>
  <c r="E34" i="9"/>
  <c r="I33" i="9"/>
  <c r="C33" i="9"/>
  <c r="E33" i="9" s="1"/>
  <c r="I32" i="9"/>
  <c r="E32" i="9"/>
  <c r="I31" i="9"/>
  <c r="E31" i="9"/>
  <c r="I30" i="9"/>
  <c r="E30" i="9"/>
  <c r="I29" i="9"/>
  <c r="E29" i="9"/>
  <c r="I28" i="9"/>
  <c r="H28" i="9"/>
  <c r="G28" i="9"/>
  <c r="E28" i="9"/>
  <c r="D28" i="9"/>
  <c r="C28" i="9"/>
  <c r="H27" i="9"/>
  <c r="G27" i="9"/>
  <c r="I27" i="9" s="1"/>
  <c r="C27" i="9"/>
  <c r="E26" i="9"/>
  <c r="E25" i="9"/>
  <c r="E24" i="9"/>
  <c r="E23" i="9"/>
  <c r="E22" i="9"/>
  <c r="I21" i="9"/>
  <c r="E21" i="9"/>
  <c r="I20" i="9"/>
  <c r="E20" i="9"/>
  <c r="I19" i="9"/>
  <c r="E19" i="9"/>
  <c r="I18" i="9"/>
  <c r="E18" i="9"/>
  <c r="I17" i="9"/>
  <c r="E17" i="9"/>
  <c r="I16" i="9"/>
  <c r="E16" i="9"/>
  <c r="I15" i="9"/>
  <c r="E15" i="9"/>
  <c r="I14" i="9"/>
  <c r="E14" i="9"/>
  <c r="I13" i="9"/>
  <c r="E13" i="9"/>
  <c r="I12" i="9"/>
  <c r="E12" i="9"/>
  <c r="I11" i="9"/>
  <c r="E11" i="9"/>
  <c r="I10" i="9"/>
  <c r="H10" i="9"/>
  <c r="H7" i="9" s="1"/>
  <c r="H42" i="9" s="1"/>
  <c r="H68" i="9" s="1"/>
  <c r="G10" i="9"/>
  <c r="E10" i="9"/>
  <c r="I9" i="9"/>
  <c r="E9" i="9"/>
  <c r="I8" i="9"/>
  <c r="D8" i="9"/>
  <c r="D7" i="9" s="1"/>
  <c r="C8" i="9"/>
  <c r="E8" i="9" s="1"/>
  <c r="G7" i="9"/>
  <c r="G42" i="9" s="1"/>
  <c r="G67" i="8"/>
  <c r="E67" i="8"/>
  <c r="E66" i="8"/>
  <c r="E65" i="8"/>
  <c r="E64" i="8"/>
  <c r="E63" i="8"/>
  <c r="E62" i="8"/>
  <c r="D61" i="8"/>
  <c r="C61" i="8"/>
  <c r="E61" i="8" s="1"/>
  <c r="E60" i="8"/>
  <c r="E59" i="8"/>
  <c r="E58" i="8"/>
  <c r="E57" i="8"/>
  <c r="E56" i="8"/>
  <c r="E55" i="8"/>
  <c r="E54" i="8"/>
  <c r="I53" i="8"/>
  <c r="E53" i="8"/>
  <c r="I52" i="8"/>
  <c r="E52" i="8"/>
  <c r="I51" i="8"/>
  <c r="E51" i="8"/>
  <c r="I50" i="8"/>
  <c r="E50" i="8"/>
  <c r="I49" i="8"/>
  <c r="E49" i="8"/>
  <c r="H48" i="8"/>
  <c r="G48" i="8"/>
  <c r="I48" i="8" s="1"/>
  <c r="E48" i="8"/>
  <c r="I47" i="8"/>
  <c r="E47" i="8"/>
  <c r="D47" i="8"/>
  <c r="C47" i="8"/>
  <c r="I46" i="8"/>
  <c r="E46" i="8"/>
  <c r="I45" i="8"/>
  <c r="E45" i="8"/>
  <c r="H44" i="8"/>
  <c r="H67" i="8" s="1"/>
  <c r="G44" i="8"/>
  <c r="I44" i="8" s="1"/>
  <c r="E44" i="8"/>
  <c r="D43" i="8"/>
  <c r="C43" i="8"/>
  <c r="E43" i="8" s="1"/>
  <c r="E42" i="8"/>
  <c r="I41" i="8"/>
  <c r="D41" i="8"/>
  <c r="D33" i="8" s="1"/>
  <c r="C41" i="8"/>
  <c r="E41" i="8" s="1"/>
  <c r="I40" i="8"/>
  <c r="E40" i="8"/>
  <c r="I39" i="8"/>
  <c r="E39" i="8"/>
  <c r="I38" i="8"/>
  <c r="E38" i="8"/>
  <c r="I37" i="8"/>
  <c r="E37" i="8"/>
  <c r="I36" i="8"/>
  <c r="E36" i="8"/>
  <c r="I35" i="8"/>
  <c r="E35" i="8"/>
  <c r="I34" i="8"/>
  <c r="E34" i="8"/>
  <c r="I33" i="8"/>
  <c r="I32" i="8"/>
  <c r="E32" i="8"/>
  <c r="I31" i="8"/>
  <c r="E31" i="8"/>
  <c r="I30" i="8"/>
  <c r="E30" i="8"/>
  <c r="I29" i="8"/>
  <c r="E29" i="8"/>
  <c r="I28" i="8"/>
  <c r="H28" i="8"/>
  <c r="H27" i="8" s="1"/>
  <c r="G28" i="8"/>
  <c r="D28" i="8"/>
  <c r="D27" i="8" s="1"/>
  <c r="D68" i="8" s="1"/>
  <c r="C28" i="8"/>
  <c r="E28" i="8" s="1"/>
  <c r="G27" i="8"/>
  <c r="I27" i="8" s="1"/>
  <c r="E26" i="8"/>
  <c r="E25" i="8"/>
  <c r="E24" i="8"/>
  <c r="E23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E11" i="8"/>
  <c r="H10" i="8"/>
  <c r="H7" i="8" s="1"/>
  <c r="H42" i="8" s="1"/>
  <c r="G10" i="8"/>
  <c r="I10" i="8" s="1"/>
  <c r="E10" i="8"/>
  <c r="I9" i="8"/>
  <c r="E9" i="8"/>
  <c r="I8" i="8"/>
  <c r="D8" i="8"/>
  <c r="C8" i="8"/>
  <c r="E8" i="8" s="1"/>
  <c r="D7" i="8"/>
  <c r="E67" i="7"/>
  <c r="E66" i="7"/>
  <c r="E65" i="7"/>
  <c r="E64" i="7"/>
  <c r="E63" i="7"/>
  <c r="E62" i="7"/>
  <c r="D61" i="7"/>
  <c r="C61" i="7"/>
  <c r="E61" i="7" s="1"/>
  <c r="E60" i="7"/>
  <c r="E59" i="7"/>
  <c r="E58" i="7"/>
  <c r="E57" i="7"/>
  <c r="E56" i="7"/>
  <c r="E55" i="7"/>
  <c r="E54" i="7"/>
  <c r="I53" i="7"/>
  <c r="E53" i="7"/>
  <c r="I52" i="7"/>
  <c r="E52" i="7"/>
  <c r="I51" i="7"/>
  <c r="E51" i="7"/>
  <c r="I50" i="7"/>
  <c r="E50" i="7"/>
  <c r="I49" i="7"/>
  <c r="E49" i="7"/>
  <c r="H48" i="7"/>
  <c r="G48" i="7"/>
  <c r="I48" i="7" s="1"/>
  <c r="E48" i="7"/>
  <c r="I47" i="7"/>
  <c r="D47" i="7"/>
  <c r="D33" i="7" s="1"/>
  <c r="D27" i="7" s="1"/>
  <c r="C47" i="7"/>
  <c r="E47" i="7" s="1"/>
  <c r="I46" i="7"/>
  <c r="E46" i="7"/>
  <c r="I45" i="7"/>
  <c r="E45" i="7"/>
  <c r="H44" i="7"/>
  <c r="H67" i="7" s="1"/>
  <c r="G44" i="7"/>
  <c r="G67" i="7" s="1"/>
  <c r="I67" i="7" s="1"/>
  <c r="E44" i="7"/>
  <c r="D43" i="7"/>
  <c r="C43" i="7"/>
  <c r="E43" i="7" s="1"/>
  <c r="E42" i="7"/>
  <c r="I41" i="7"/>
  <c r="D41" i="7"/>
  <c r="C41" i="7"/>
  <c r="E41" i="7" s="1"/>
  <c r="I40" i="7"/>
  <c r="E40" i="7"/>
  <c r="I39" i="7"/>
  <c r="E39" i="7"/>
  <c r="I38" i="7"/>
  <c r="E38" i="7"/>
  <c r="I37" i="7"/>
  <c r="E37" i="7"/>
  <c r="I36" i="7"/>
  <c r="E36" i="7"/>
  <c r="I35" i="7"/>
  <c r="E35" i="7"/>
  <c r="I34" i="7"/>
  <c r="E34" i="7"/>
  <c r="I33" i="7"/>
  <c r="I32" i="7"/>
  <c r="E32" i="7"/>
  <c r="I31" i="7"/>
  <c r="E31" i="7"/>
  <c r="I30" i="7"/>
  <c r="E30" i="7"/>
  <c r="I29" i="7"/>
  <c r="E29" i="7"/>
  <c r="H28" i="7"/>
  <c r="H27" i="7" s="1"/>
  <c r="G28" i="7"/>
  <c r="I28" i="7" s="1"/>
  <c r="D28" i="7"/>
  <c r="C28" i="7"/>
  <c r="E28" i="7" s="1"/>
  <c r="E26" i="7"/>
  <c r="E25" i="7"/>
  <c r="E24" i="7"/>
  <c r="E23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I12" i="7"/>
  <c r="E12" i="7"/>
  <c r="I11" i="7"/>
  <c r="E11" i="7"/>
  <c r="H10" i="7"/>
  <c r="G10" i="7"/>
  <c r="I10" i="7" s="1"/>
  <c r="E10" i="7"/>
  <c r="I9" i="7"/>
  <c r="E9" i="7"/>
  <c r="I8" i="7"/>
  <c r="E8" i="7"/>
  <c r="D8" i="7"/>
  <c r="C8" i="7"/>
  <c r="H7" i="7"/>
  <c r="H42" i="7" s="1"/>
  <c r="H68" i="7" s="1"/>
  <c r="D7" i="7"/>
  <c r="D68" i="7" s="1"/>
  <c r="C7" i="7"/>
  <c r="E7" i="7" s="1"/>
  <c r="E67" i="6"/>
  <c r="E66" i="6"/>
  <c r="E65" i="6"/>
  <c r="E64" i="6"/>
  <c r="E63" i="6"/>
  <c r="E62" i="6"/>
  <c r="E61" i="6"/>
  <c r="D61" i="6"/>
  <c r="C61" i="6"/>
  <c r="E60" i="6"/>
  <c r="E59" i="6"/>
  <c r="E58" i="6"/>
  <c r="E57" i="6"/>
  <c r="E56" i="6"/>
  <c r="E55" i="6"/>
  <c r="E54" i="6"/>
  <c r="I53" i="6"/>
  <c r="E53" i="6"/>
  <c r="I52" i="6"/>
  <c r="E52" i="6"/>
  <c r="I51" i="6"/>
  <c r="E51" i="6"/>
  <c r="I50" i="6"/>
  <c r="E50" i="6"/>
  <c r="I49" i="6"/>
  <c r="E49" i="6"/>
  <c r="I48" i="6"/>
  <c r="H48" i="6"/>
  <c r="G48" i="6"/>
  <c r="E48" i="6"/>
  <c r="I47" i="6"/>
  <c r="D47" i="6"/>
  <c r="C47" i="6"/>
  <c r="C33" i="6" s="1"/>
  <c r="I46" i="6"/>
  <c r="E46" i="6"/>
  <c r="I45" i="6"/>
  <c r="E45" i="6"/>
  <c r="I44" i="6"/>
  <c r="H44" i="6"/>
  <c r="H67" i="6" s="1"/>
  <c r="G44" i="6"/>
  <c r="G67" i="6" s="1"/>
  <c r="E44" i="6"/>
  <c r="E43" i="6"/>
  <c r="D43" i="6"/>
  <c r="C43" i="6"/>
  <c r="E42" i="6"/>
  <c r="I41" i="6"/>
  <c r="E41" i="6"/>
  <c r="D41" i="6"/>
  <c r="C41" i="6"/>
  <c r="I40" i="6"/>
  <c r="E40" i="6"/>
  <c r="I39" i="6"/>
  <c r="E39" i="6"/>
  <c r="I38" i="6"/>
  <c r="E38" i="6"/>
  <c r="I37" i="6"/>
  <c r="E37" i="6"/>
  <c r="I36" i="6"/>
  <c r="E36" i="6"/>
  <c r="I35" i="6"/>
  <c r="E35" i="6"/>
  <c r="I34" i="6"/>
  <c r="E34" i="6"/>
  <c r="I33" i="6"/>
  <c r="D33" i="6"/>
  <c r="I32" i="6"/>
  <c r="E32" i="6"/>
  <c r="I31" i="6"/>
  <c r="E31" i="6"/>
  <c r="I30" i="6"/>
  <c r="E30" i="6"/>
  <c r="I29" i="6"/>
  <c r="E29" i="6"/>
  <c r="H28" i="6"/>
  <c r="G28" i="6"/>
  <c r="I28" i="6" s="1"/>
  <c r="E28" i="6"/>
  <c r="D28" i="6"/>
  <c r="C28" i="6"/>
  <c r="H27" i="6"/>
  <c r="D27" i="6"/>
  <c r="E26" i="6"/>
  <c r="E25" i="6"/>
  <c r="E24" i="6"/>
  <c r="E23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I10" i="6"/>
  <c r="H10" i="6"/>
  <c r="G10" i="6"/>
  <c r="E10" i="6"/>
  <c r="I9" i="6"/>
  <c r="E9" i="6"/>
  <c r="I8" i="6"/>
  <c r="E8" i="6"/>
  <c r="D8" i="6"/>
  <c r="D7" i="6" s="1"/>
  <c r="D68" i="6" s="1"/>
  <c r="C8" i="6"/>
  <c r="H7" i="6"/>
  <c r="H42" i="6" s="1"/>
  <c r="G7" i="6"/>
  <c r="I7" i="6" s="1"/>
  <c r="C7" i="6"/>
  <c r="H67" i="5"/>
  <c r="E67" i="5"/>
  <c r="E66" i="5"/>
  <c r="E65" i="5"/>
  <c r="E64" i="5"/>
  <c r="E63" i="5"/>
  <c r="E62" i="5"/>
  <c r="E61" i="5"/>
  <c r="D61" i="5"/>
  <c r="C61" i="5"/>
  <c r="E60" i="5"/>
  <c r="E59" i="5"/>
  <c r="E58" i="5"/>
  <c r="E57" i="5"/>
  <c r="E56" i="5"/>
  <c r="E55" i="5"/>
  <c r="E54" i="5"/>
  <c r="I53" i="5"/>
  <c r="E53" i="5"/>
  <c r="I52" i="5"/>
  <c r="E52" i="5"/>
  <c r="I51" i="5"/>
  <c r="E51" i="5"/>
  <c r="I50" i="5"/>
  <c r="E50" i="5"/>
  <c r="I49" i="5"/>
  <c r="E49" i="5"/>
  <c r="I48" i="5"/>
  <c r="H48" i="5"/>
  <c r="G48" i="5"/>
  <c r="E48" i="5"/>
  <c r="I47" i="5"/>
  <c r="E47" i="5"/>
  <c r="D47" i="5"/>
  <c r="C47" i="5"/>
  <c r="I46" i="5"/>
  <c r="E46" i="5"/>
  <c r="I45" i="5"/>
  <c r="E45" i="5"/>
  <c r="I44" i="5"/>
  <c r="H44" i="5"/>
  <c r="G44" i="5"/>
  <c r="G67" i="5" s="1"/>
  <c r="I67" i="5" s="1"/>
  <c r="E44" i="5"/>
  <c r="E43" i="5"/>
  <c r="D43" i="5"/>
  <c r="C43" i="5"/>
  <c r="E42" i="5"/>
  <c r="I41" i="5"/>
  <c r="E41" i="5"/>
  <c r="D41" i="5"/>
  <c r="C41" i="5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D33" i="5"/>
  <c r="C33" i="5"/>
  <c r="E33" i="5" s="1"/>
  <c r="I32" i="5"/>
  <c r="E32" i="5"/>
  <c r="I31" i="5"/>
  <c r="E31" i="5"/>
  <c r="I30" i="5"/>
  <c r="E30" i="5"/>
  <c r="I29" i="5"/>
  <c r="E29" i="5"/>
  <c r="H28" i="5"/>
  <c r="G28" i="5"/>
  <c r="I28" i="5" s="1"/>
  <c r="E28" i="5"/>
  <c r="D28" i="5"/>
  <c r="C28" i="5"/>
  <c r="H27" i="5"/>
  <c r="H42" i="5" s="1"/>
  <c r="H68" i="5" s="1"/>
  <c r="D27" i="5"/>
  <c r="C27" i="5"/>
  <c r="E27" i="5" s="1"/>
  <c r="E26" i="5"/>
  <c r="E25" i="5"/>
  <c r="E24" i="5"/>
  <c r="E23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H10" i="5"/>
  <c r="G10" i="5"/>
  <c r="E10" i="5"/>
  <c r="I9" i="5"/>
  <c r="E9" i="5"/>
  <c r="I8" i="5"/>
  <c r="D8" i="5"/>
  <c r="C8" i="5"/>
  <c r="H7" i="5"/>
  <c r="G7" i="5"/>
  <c r="C7" i="5"/>
  <c r="G67" i="4"/>
  <c r="E67" i="4"/>
  <c r="E66" i="4"/>
  <c r="E65" i="4"/>
  <c r="E64" i="4"/>
  <c r="E63" i="4"/>
  <c r="E62" i="4"/>
  <c r="D61" i="4"/>
  <c r="E61" i="4" s="1"/>
  <c r="C61" i="4"/>
  <c r="E60" i="4"/>
  <c r="E59" i="4"/>
  <c r="E58" i="4"/>
  <c r="E57" i="4"/>
  <c r="E56" i="4"/>
  <c r="E55" i="4"/>
  <c r="E54" i="4"/>
  <c r="I53" i="4"/>
  <c r="E53" i="4"/>
  <c r="I52" i="4"/>
  <c r="E52" i="4"/>
  <c r="I51" i="4"/>
  <c r="E51" i="4"/>
  <c r="I50" i="4"/>
  <c r="E50" i="4"/>
  <c r="I49" i="4"/>
  <c r="E49" i="4"/>
  <c r="H48" i="4"/>
  <c r="I48" i="4" s="1"/>
  <c r="G48" i="4"/>
  <c r="E48" i="4"/>
  <c r="I47" i="4"/>
  <c r="E47" i="4"/>
  <c r="D47" i="4"/>
  <c r="C47" i="4"/>
  <c r="I46" i="4"/>
  <c r="E46" i="4"/>
  <c r="I45" i="4"/>
  <c r="E45" i="4"/>
  <c r="H44" i="4"/>
  <c r="G44" i="4"/>
  <c r="E44" i="4"/>
  <c r="D43" i="4"/>
  <c r="E43" i="4" s="1"/>
  <c r="C43" i="4"/>
  <c r="E42" i="4"/>
  <c r="I41" i="4"/>
  <c r="D41" i="4"/>
  <c r="D33" i="4" s="1"/>
  <c r="C41" i="4"/>
  <c r="I40" i="4"/>
  <c r="E40" i="4"/>
  <c r="I39" i="4"/>
  <c r="E39" i="4"/>
  <c r="I38" i="4"/>
  <c r="E38" i="4"/>
  <c r="I37" i="4"/>
  <c r="E37" i="4"/>
  <c r="I36" i="4"/>
  <c r="E36" i="4"/>
  <c r="I35" i="4"/>
  <c r="E35" i="4"/>
  <c r="I34" i="4"/>
  <c r="E34" i="4"/>
  <c r="I33" i="4"/>
  <c r="C33" i="4"/>
  <c r="I32" i="4"/>
  <c r="E32" i="4"/>
  <c r="I31" i="4"/>
  <c r="E31" i="4"/>
  <c r="I30" i="4"/>
  <c r="E30" i="4"/>
  <c r="I29" i="4"/>
  <c r="E29" i="4"/>
  <c r="I28" i="4"/>
  <c r="H28" i="4"/>
  <c r="G28" i="4"/>
  <c r="D28" i="4"/>
  <c r="C28" i="4"/>
  <c r="H27" i="4"/>
  <c r="G27" i="4"/>
  <c r="I27" i="4" s="1"/>
  <c r="C27" i="4"/>
  <c r="E26" i="4"/>
  <c r="E25" i="4"/>
  <c r="E24" i="4"/>
  <c r="E23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I11" i="4"/>
  <c r="E11" i="4"/>
  <c r="H10" i="4"/>
  <c r="G10" i="4"/>
  <c r="E10" i="4"/>
  <c r="I9" i="4"/>
  <c r="E9" i="4"/>
  <c r="I8" i="4"/>
  <c r="D8" i="4"/>
  <c r="D7" i="4" s="1"/>
  <c r="C8" i="4"/>
  <c r="G7" i="4"/>
  <c r="E67" i="3"/>
  <c r="E66" i="3"/>
  <c r="E65" i="3"/>
  <c r="E64" i="3"/>
  <c r="E63" i="3"/>
  <c r="E62" i="3"/>
  <c r="D61" i="3"/>
  <c r="C61" i="3"/>
  <c r="E61" i="3" s="1"/>
  <c r="E60" i="3"/>
  <c r="E59" i="3"/>
  <c r="E58" i="3"/>
  <c r="E57" i="3"/>
  <c r="E56" i="3"/>
  <c r="E55" i="3"/>
  <c r="E54" i="3"/>
  <c r="I53" i="3"/>
  <c r="E53" i="3"/>
  <c r="I52" i="3"/>
  <c r="E52" i="3"/>
  <c r="I51" i="3"/>
  <c r="E51" i="3"/>
  <c r="I50" i="3"/>
  <c r="E50" i="3"/>
  <c r="I49" i="3"/>
  <c r="E49" i="3"/>
  <c r="H48" i="3"/>
  <c r="G48" i="3"/>
  <c r="I48" i="3" s="1"/>
  <c r="E48" i="3"/>
  <c r="I47" i="3"/>
  <c r="D47" i="3"/>
  <c r="E47" i="3" s="1"/>
  <c r="C47" i="3"/>
  <c r="I46" i="3"/>
  <c r="E46" i="3"/>
  <c r="I45" i="3"/>
  <c r="E45" i="3"/>
  <c r="H44" i="3"/>
  <c r="H67" i="3" s="1"/>
  <c r="G44" i="3"/>
  <c r="E44" i="3"/>
  <c r="D43" i="3"/>
  <c r="C43" i="3"/>
  <c r="E43" i="3" s="1"/>
  <c r="E42" i="3"/>
  <c r="I41" i="3"/>
  <c r="D41" i="3"/>
  <c r="C41" i="3"/>
  <c r="I40" i="3"/>
  <c r="E40" i="3"/>
  <c r="I39" i="3"/>
  <c r="E39" i="3"/>
  <c r="I38" i="3"/>
  <c r="E38" i="3"/>
  <c r="I37" i="3"/>
  <c r="E37" i="3"/>
  <c r="I36" i="3"/>
  <c r="E36" i="3"/>
  <c r="I35" i="3"/>
  <c r="E35" i="3"/>
  <c r="I34" i="3"/>
  <c r="E34" i="3"/>
  <c r="I33" i="3"/>
  <c r="I32" i="3"/>
  <c r="E32" i="3"/>
  <c r="I31" i="3"/>
  <c r="E31" i="3"/>
  <c r="I30" i="3"/>
  <c r="E30" i="3"/>
  <c r="I29" i="3"/>
  <c r="E29" i="3"/>
  <c r="H28" i="3"/>
  <c r="H27" i="3" s="1"/>
  <c r="G28" i="3"/>
  <c r="D28" i="3"/>
  <c r="C28" i="3"/>
  <c r="I27" i="3"/>
  <c r="G27" i="3"/>
  <c r="E26" i="3"/>
  <c r="E25" i="3"/>
  <c r="E24" i="3"/>
  <c r="E23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H10" i="3"/>
  <c r="G10" i="3"/>
  <c r="I10" i="3" s="1"/>
  <c r="E10" i="3"/>
  <c r="I9" i="3"/>
  <c r="E9" i="3"/>
  <c r="I8" i="3"/>
  <c r="D8" i="3"/>
  <c r="E8" i="3" s="1"/>
  <c r="C8" i="3"/>
  <c r="H7" i="3"/>
  <c r="H42" i="3" s="1"/>
  <c r="H68" i="3" s="1"/>
  <c r="D7" i="3"/>
  <c r="C7" i="3"/>
  <c r="E7" i="3" s="1"/>
  <c r="E67" i="2"/>
  <c r="E66" i="2"/>
  <c r="E65" i="2"/>
  <c r="E64" i="2"/>
  <c r="E63" i="2"/>
  <c r="E62" i="2"/>
  <c r="E61" i="2"/>
  <c r="D61" i="2"/>
  <c r="C61" i="2"/>
  <c r="E60" i="2"/>
  <c r="E59" i="2"/>
  <c r="E58" i="2"/>
  <c r="E57" i="2"/>
  <c r="E56" i="2"/>
  <c r="E55" i="2"/>
  <c r="E54" i="2"/>
  <c r="I53" i="2"/>
  <c r="E53" i="2"/>
  <c r="I52" i="2"/>
  <c r="E52" i="2"/>
  <c r="I51" i="2"/>
  <c r="E51" i="2"/>
  <c r="I50" i="2"/>
  <c r="E50" i="2"/>
  <c r="I49" i="2"/>
  <c r="E49" i="2"/>
  <c r="I48" i="2"/>
  <c r="H48" i="2"/>
  <c r="G48" i="2"/>
  <c r="E48" i="2"/>
  <c r="I47" i="2"/>
  <c r="D47" i="2"/>
  <c r="C47" i="2"/>
  <c r="C33" i="2" s="1"/>
  <c r="I46" i="2"/>
  <c r="E46" i="2"/>
  <c r="I45" i="2"/>
  <c r="E45" i="2"/>
  <c r="I44" i="2"/>
  <c r="H44" i="2"/>
  <c r="H67" i="2" s="1"/>
  <c r="G44" i="2"/>
  <c r="G67" i="2" s="1"/>
  <c r="E44" i="2"/>
  <c r="E43" i="2"/>
  <c r="D43" i="2"/>
  <c r="C43" i="2"/>
  <c r="E42" i="2"/>
  <c r="I41" i="2"/>
  <c r="E41" i="2"/>
  <c r="D41" i="2"/>
  <c r="C41" i="2"/>
  <c r="I40" i="2"/>
  <c r="E40" i="2"/>
  <c r="I39" i="2"/>
  <c r="E39" i="2"/>
  <c r="I38" i="2"/>
  <c r="E38" i="2"/>
  <c r="I37" i="2"/>
  <c r="E37" i="2"/>
  <c r="I36" i="2"/>
  <c r="E36" i="2"/>
  <c r="I35" i="2"/>
  <c r="E35" i="2"/>
  <c r="I34" i="2"/>
  <c r="E34" i="2"/>
  <c r="I33" i="2"/>
  <c r="D33" i="2"/>
  <c r="I32" i="2"/>
  <c r="E32" i="2"/>
  <c r="I31" i="2"/>
  <c r="E31" i="2"/>
  <c r="I30" i="2"/>
  <c r="E30" i="2"/>
  <c r="I29" i="2"/>
  <c r="E29" i="2"/>
  <c r="H28" i="2"/>
  <c r="G28" i="2"/>
  <c r="I28" i="2" s="1"/>
  <c r="E28" i="2"/>
  <c r="D28" i="2"/>
  <c r="C28" i="2"/>
  <c r="H27" i="2"/>
  <c r="D27" i="2"/>
  <c r="E26" i="2"/>
  <c r="E25" i="2"/>
  <c r="E24" i="2"/>
  <c r="E23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H10" i="2"/>
  <c r="I10" i="2" s="1"/>
  <c r="G10" i="2"/>
  <c r="E10" i="2"/>
  <c r="I9" i="2"/>
  <c r="E9" i="2"/>
  <c r="I8" i="2"/>
  <c r="E8" i="2"/>
  <c r="D8" i="2"/>
  <c r="D7" i="2" s="1"/>
  <c r="D68" i="2" s="1"/>
  <c r="C8" i="2"/>
  <c r="H7" i="2"/>
  <c r="H42" i="2" s="1"/>
  <c r="G7" i="2"/>
  <c r="I7" i="2" s="1"/>
  <c r="C7" i="2"/>
  <c r="H67" i="1"/>
  <c r="E67" i="1"/>
  <c r="E66" i="1"/>
  <c r="E65" i="1"/>
  <c r="E64" i="1"/>
  <c r="E63" i="1"/>
  <c r="E62" i="1"/>
  <c r="E61" i="1"/>
  <c r="D61" i="1"/>
  <c r="C61" i="1"/>
  <c r="E60" i="1"/>
  <c r="E59" i="1"/>
  <c r="E58" i="1"/>
  <c r="E57" i="1"/>
  <c r="E56" i="1"/>
  <c r="E55" i="1"/>
  <c r="E54" i="1"/>
  <c r="I53" i="1"/>
  <c r="E53" i="1"/>
  <c r="I52" i="1"/>
  <c r="E52" i="1"/>
  <c r="I51" i="1"/>
  <c r="E51" i="1"/>
  <c r="I50" i="1"/>
  <c r="E50" i="1"/>
  <c r="I49" i="1"/>
  <c r="E49" i="1"/>
  <c r="I48" i="1"/>
  <c r="H48" i="1"/>
  <c r="G48" i="1"/>
  <c r="E48" i="1"/>
  <c r="I47" i="1"/>
  <c r="D47" i="1"/>
  <c r="E47" i="1" s="1"/>
  <c r="C47" i="1"/>
  <c r="I46" i="1"/>
  <c r="E46" i="1"/>
  <c r="I45" i="1"/>
  <c r="E45" i="1"/>
  <c r="I44" i="1"/>
  <c r="H44" i="1"/>
  <c r="G44" i="1"/>
  <c r="G67" i="1" s="1"/>
  <c r="I67" i="1" s="1"/>
  <c r="E44" i="1"/>
  <c r="E43" i="1"/>
  <c r="D43" i="1"/>
  <c r="C43" i="1"/>
  <c r="E42" i="1"/>
  <c r="I41" i="1"/>
  <c r="E41" i="1"/>
  <c r="D41" i="1"/>
  <c r="D33" i="1" s="1"/>
  <c r="C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C33" i="1"/>
  <c r="I32" i="1"/>
  <c r="E32" i="1"/>
  <c r="I31" i="1"/>
  <c r="E31" i="1"/>
  <c r="I30" i="1"/>
  <c r="E30" i="1"/>
  <c r="I29" i="1"/>
  <c r="E29" i="1"/>
  <c r="H28" i="1"/>
  <c r="I28" i="1" s="1"/>
  <c r="G28" i="1"/>
  <c r="E28" i="1"/>
  <c r="D28" i="1"/>
  <c r="C28" i="1"/>
  <c r="H27" i="1"/>
  <c r="G27" i="1"/>
  <c r="I27" i="1" s="1"/>
  <c r="C27" i="1"/>
  <c r="E26" i="1"/>
  <c r="E25" i="1"/>
  <c r="E24" i="1"/>
  <c r="E23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H10" i="1"/>
  <c r="H7" i="1" s="1"/>
  <c r="H42" i="1" s="1"/>
  <c r="H68" i="1" s="1"/>
  <c r="G10" i="1"/>
  <c r="E10" i="1"/>
  <c r="I9" i="1"/>
  <c r="E9" i="1"/>
  <c r="I8" i="1"/>
  <c r="D8" i="1"/>
  <c r="D7" i="1" s="1"/>
  <c r="C8" i="1"/>
  <c r="E8" i="1" s="1"/>
  <c r="G7" i="1"/>
  <c r="G42" i="1" s="1"/>
  <c r="C27" i="13" l="1"/>
  <c r="E27" i="13" s="1"/>
  <c r="I27" i="13"/>
  <c r="E7" i="13"/>
  <c r="C68" i="13"/>
  <c r="E68" i="13" s="1"/>
  <c r="G42" i="13"/>
  <c r="I7" i="13"/>
  <c r="D27" i="1"/>
  <c r="E27" i="1" s="1"/>
  <c r="E33" i="1"/>
  <c r="H68" i="2"/>
  <c r="E33" i="2"/>
  <c r="C27" i="2"/>
  <c r="E27" i="2" s="1"/>
  <c r="I67" i="2"/>
  <c r="G68" i="1"/>
  <c r="I68" i="1" s="1"/>
  <c r="I42" i="1"/>
  <c r="I7" i="1"/>
  <c r="E7" i="2"/>
  <c r="G27" i="2"/>
  <c r="I27" i="2" s="1"/>
  <c r="E47" i="2"/>
  <c r="G7" i="3"/>
  <c r="E28" i="4"/>
  <c r="E33" i="6"/>
  <c r="C27" i="6"/>
  <c r="E27" i="6" s="1"/>
  <c r="D68" i="11"/>
  <c r="E28" i="3"/>
  <c r="I28" i="3"/>
  <c r="G67" i="3"/>
  <c r="I67" i="3" s="1"/>
  <c r="I44" i="3"/>
  <c r="I10" i="4"/>
  <c r="H7" i="4"/>
  <c r="H42" i="4" s="1"/>
  <c r="E27" i="4"/>
  <c r="D27" i="4"/>
  <c r="D68" i="4" s="1"/>
  <c r="E33" i="4"/>
  <c r="E41" i="4"/>
  <c r="G42" i="4"/>
  <c r="I67" i="6"/>
  <c r="I67" i="8"/>
  <c r="H68" i="10"/>
  <c r="H42" i="11"/>
  <c r="H68" i="11" s="1"/>
  <c r="E41" i="3"/>
  <c r="C33" i="3"/>
  <c r="E8" i="4"/>
  <c r="C7" i="4"/>
  <c r="H67" i="4"/>
  <c r="I44" i="4"/>
  <c r="E8" i="5"/>
  <c r="D7" i="5"/>
  <c r="D68" i="5" s="1"/>
  <c r="G68" i="9"/>
  <c r="I68" i="9" s="1"/>
  <c r="I42" i="9"/>
  <c r="E33" i="10"/>
  <c r="C27" i="10"/>
  <c r="E27" i="10" s="1"/>
  <c r="C7" i="1"/>
  <c r="D33" i="3"/>
  <c r="D27" i="3" s="1"/>
  <c r="D68" i="3" s="1"/>
  <c r="I67" i="4"/>
  <c r="I7" i="5"/>
  <c r="H68" i="6"/>
  <c r="H68" i="8"/>
  <c r="D27" i="9"/>
  <c r="D68" i="9" s="1"/>
  <c r="I67" i="10"/>
  <c r="I67" i="11"/>
  <c r="C68" i="5"/>
  <c r="E68" i="5" s="1"/>
  <c r="E7" i="6"/>
  <c r="G27" i="6"/>
  <c r="I27" i="6" s="1"/>
  <c r="E47" i="6"/>
  <c r="G7" i="7"/>
  <c r="C27" i="7"/>
  <c r="C33" i="7"/>
  <c r="E33" i="7" s="1"/>
  <c r="I44" i="7"/>
  <c r="C7" i="8"/>
  <c r="I7" i="9"/>
  <c r="E7" i="10"/>
  <c r="G27" i="10"/>
  <c r="I27" i="10" s="1"/>
  <c r="E47" i="10"/>
  <c r="G7" i="11"/>
  <c r="C27" i="11"/>
  <c r="C33" i="11"/>
  <c r="E33" i="11" s="1"/>
  <c r="I44" i="11"/>
  <c r="G27" i="5"/>
  <c r="I27" i="5" s="1"/>
  <c r="G27" i="7"/>
  <c r="I27" i="7" s="1"/>
  <c r="G7" i="8"/>
  <c r="C33" i="8"/>
  <c r="E33" i="8" s="1"/>
  <c r="C7" i="9"/>
  <c r="G27" i="11"/>
  <c r="I27" i="11" s="1"/>
  <c r="G68" i="13" l="1"/>
  <c r="I68" i="13" s="1"/>
  <c r="I42" i="13"/>
  <c r="E7" i="9"/>
  <c r="C68" i="9"/>
  <c r="E68" i="9" s="1"/>
  <c r="C68" i="11"/>
  <c r="E68" i="11" s="1"/>
  <c r="E27" i="11"/>
  <c r="E7" i="1"/>
  <c r="C68" i="1"/>
  <c r="E68" i="1" s="1"/>
  <c r="E33" i="3"/>
  <c r="C27" i="3"/>
  <c r="G68" i="4"/>
  <c r="I68" i="4" s="1"/>
  <c r="I42" i="4"/>
  <c r="G42" i="11"/>
  <c r="I7" i="11"/>
  <c r="G42" i="6"/>
  <c r="E27" i="9"/>
  <c r="G42" i="5"/>
  <c r="H68" i="4"/>
  <c r="G42" i="3"/>
  <c r="I7" i="3"/>
  <c r="D68" i="1"/>
  <c r="C27" i="8"/>
  <c r="E27" i="8" s="1"/>
  <c r="C68" i="7"/>
  <c r="E68" i="7" s="1"/>
  <c r="E27" i="7"/>
  <c r="C68" i="4"/>
  <c r="E68" i="4" s="1"/>
  <c r="E7" i="4"/>
  <c r="G42" i="8"/>
  <c r="I7" i="8"/>
  <c r="G42" i="10"/>
  <c r="E7" i="8"/>
  <c r="C68" i="8"/>
  <c r="E68" i="8" s="1"/>
  <c r="G42" i="7"/>
  <c r="I7" i="7"/>
  <c r="C68" i="10"/>
  <c r="E68" i="10" s="1"/>
  <c r="E7" i="5"/>
  <c r="C68" i="6"/>
  <c r="E68" i="6" s="1"/>
  <c r="I7" i="4"/>
  <c r="G42" i="2"/>
  <c r="C68" i="2"/>
  <c r="E68" i="2" s="1"/>
  <c r="G68" i="2" l="1"/>
  <c r="I68" i="2" s="1"/>
  <c r="I42" i="2"/>
  <c r="C68" i="3"/>
  <c r="E68" i="3" s="1"/>
  <c r="E27" i="3"/>
  <c r="G68" i="10"/>
  <c r="I68" i="10" s="1"/>
  <c r="I42" i="10"/>
  <c r="G68" i="5"/>
  <c r="I68" i="5" s="1"/>
  <c r="I42" i="5"/>
  <c r="G68" i="11"/>
  <c r="I68" i="11" s="1"/>
  <c r="I42" i="11"/>
  <c r="G68" i="7"/>
  <c r="I68" i="7" s="1"/>
  <c r="I42" i="7"/>
  <c r="G68" i="8"/>
  <c r="I68" i="8" s="1"/>
  <c r="I42" i="8"/>
  <c r="G68" i="3"/>
  <c r="I68" i="3" s="1"/>
  <c r="I42" i="3"/>
  <c r="G68" i="6"/>
  <c r="I68" i="6" s="1"/>
  <c r="I42" i="6"/>
</calcChain>
</file>

<file path=xl/sharedStrings.xml><?xml version="1.0" encoding="utf-8"?>
<sst xmlns="http://schemas.openxmlformats.org/spreadsheetml/2006/main" count="1502" uniqueCount="123">
  <si>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</si>
  <si>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  貸借対照表</t>
    <phoneticPr fontId="5"/>
  </si>
  <si>
    <t>令和2年3月31日現在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</si>
  <si>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</si>
  <si>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</si>
  <si>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</si>
  <si>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</si>
  <si>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</si>
  <si>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</si>
  <si>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</si>
  <si>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</si>
  <si>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</si>
  <si>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</si>
  <si>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　現金</t>
  </si>
  <si>
    <t>　その他の未払金</t>
  </si>
  <si>
    <t>　　普通預金(一般)</t>
  </si>
  <si>
    <t>　１年以内返済予定設備資金借入金</t>
  </si>
  <si>
    <t>　　普通預金(就労支援)</t>
  </si>
  <si>
    <t>　　1年以内返済－借入金　福祉医療機構</t>
  </si>
  <si>
    <t>　　本部預け預金</t>
  </si>
  <si>
    <t>　　1年以内返済－借入金　静岡信用金庫</t>
  </si>
  <si>
    <t>　有価証券</t>
  </si>
  <si>
    <t>　　1年以内返済－借入金　静岡銀行</t>
  </si>
  <si>
    <t>　事業未収金</t>
  </si>
  <si>
    <t>　未払費用</t>
  </si>
  <si>
    <t>　未収金</t>
  </si>
  <si>
    <t>　預り金</t>
  </si>
  <si>
    <t>　未収補助金</t>
  </si>
  <si>
    <t>　職員預り金</t>
  </si>
  <si>
    <t>　未収収益</t>
  </si>
  <si>
    <t>　前受金</t>
  </si>
  <si>
    <t>　商品・製品</t>
  </si>
  <si>
    <t>　前受収益</t>
  </si>
  <si>
    <t>　原材料</t>
  </si>
  <si>
    <t>　賞与引当金</t>
  </si>
  <si>
    <t>　立替金</t>
  </si>
  <si>
    <t>　事業所預り金</t>
  </si>
  <si>
    <t>　前払金</t>
  </si>
  <si>
    <t>　未払消費税</t>
  </si>
  <si>
    <t>　前払費用</t>
  </si>
  <si>
    <t>　仮払金</t>
  </si>
  <si>
    <t>　その他の流動資産</t>
  </si>
  <si>
    <t>　徴収不能引当金</t>
  </si>
  <si>
    <t>　本部預け預金</t>
  </si>
  <si>
    <t>固定資産</t>
  </si>
  <si>
    <t>固定負債</t>
  </si>
  <si>
    <t>基本財産</t>
  </si>
  <si>
    <t>　設備資金借入金</t>
  </si>
  <si>
    <t>　土地</t>
  </si>
  <si>
    <t>　　設備資金借入金　福祉医療機構</t>
  </si>
  <si>
    <t>　建物</t>
  </si>
  <si>
    <t>　　設備資金借入金　静岡信用金庫</t>
  </si>
  <si>
    <t>　定期預金</t>
  </si>
  <si>
    <t>　　設備資金借入金　静岡銀行</t>
  </si>
  <si>
    <t>　投資有価証券</t>
  </si>
  <si>
    <t>　長期運営資金借入金</t>
  </si>
  <si>
    <t>その他の固定資産</t>
  </si>
  <si>
    <t>　リース債務</t>
  </si>
  <si>
    <t>　役員等長期借入金</t>
  </si>
  <si>
    <t>　事業区分間長期借入金</t>
  </si>
  <si>
    <t>　構築物</t>
  </si>
  <si>
    <t>　拠点区分間長期借入金</t>
  </si>
  <si>
    <t>　車輌運搬具</t>
  </si>
  <si>
    <t>　退職給付引当金</t>
  </si>
  <si>
    <t>　器具及び備品</t>
  </si>
  <si>
    <t>　役員退職慰労引当金</t>
  </si>
  <si>
    <t>　建設仮勘定</t>
  </si>
  <si>
    <t>　長期未払金</t>
  </si>
  <si>
    <t>　権利</t>
  </si>
  <si>
    <t>　長期預り金</t>
  </si>
  <si>
    <t>　その他の固定負債</t>
  </si>
  <si>
    <t>　　出資金　静岡信用/長谷</t>
  </si>
  <si>
    <t>負債の部合計</t>
  </si>
  <si>
    <t>　差入保証金</t>
  </si>
  <si>
    <t>純資産の部</t>
  </si>
  <si>
    <t>　　敷金</t>
  </si>
  <si>
    <t>基本金</t>
  </si>
  <si>
    <t>　　建設協力金</t>
  </si>
  <si>
    <t>　第一号基本金</t>
  </si>
  <si>
    <t>　長期前払費用</t>
  </si>
  <si>
    <t>　第三号基本金</t>
  </si>
  <si>
    <t>　施設充実積立預金</t>
  </si>
  <si>
    <t>国庫補助金等特別積立金</t>
  </si>
  <si>
    <t>　　施設充実積立預金　安倍川</t>
  </si>
  <si>
    <t>その他の積立金</t>
  </si>
  <si>
    <t>　　施設充実積立預金　古庄</t>
  </si>
  <si>
    <t>　施設充実積立金</t>
  </si>
  <si>
    <t>　　施設充実積立預金　たけみ</t>
  </si>
  <si>
    <t>　設備等整備積立金</t>
  </si>
  <si>
    <t>　　施設充実積立預金　あおい</t>
  </si>
  <si>
    <t>　基盤整備積立金</t>
  </si>
  <si>
    <t>　　施設充実積立預金　川原</t>
  </si>
  <si>
    <t>次期繰越活動増減差額</t>
  </si>
  <si>
    <t>　　施設充実積立預金　ﾌｧｰﾑ</t>
  </si>
  <si>
    <t>（うち当期活動増減差額）</t>
  </si>
  <si>
    <t>　　施設充実積立預金　ﾁｬｸﾗ</t>
  </si>
  <si>
    <t>　　施設充実積立預金　みなみ</t>
  </si>
  <si>
    <t>　　施設充実積立預金　ぽけっと</t>
  </si>
  <si>
    <t>　　施設充実積立預金　ベンチ</t>
  </si>
  <si>
    <t>　　施設充実積立預金　麦の会</t>
  </si>
  <si>
    <t>　　施設充実積立預金　チャイム</t>
  </si>
  <si>
    <t>　設備等整備積立預金</t>
  </si>
  <si>
    <t>　基盤整備積立預金</t>
  </si>
  <si>
    <t>　　基盤整備積立預金　静岡信用/長谷</t>
  </si>
  <si>
    <t>　　基盤整備積立預金　静清信用/横内</t>
  </si>
  <si>
    <t>　　基盤整備積立預金　清水銀行/鷹匠町</t>
  </si>
  <si>
    <t>　　基盤整備積立預金　静岡銀行/馬渕</t>
  </si>
  <si>
    <t>　　基盤整備積立預金　三井住友/静岡</t>
  </si>
  <si>
    <t>純資産の部合計</t>
  </si>
  <si>
    <t>資産の部合計</t>
  </si>
  <si>
    <t>負債及び純資産の部合計</t>
  </si>
  <si>
    <t>ラポール安倍川  貸借対照表</t>
    <phoneticPr fontId="5"/>
  </si>
  <si>
    <t>ラポール古庄  貸借対照表</t>
    <phoneticPr fontId="5"/>
  </si>
  <si>
    <t>ラポールたけみ  貸借対照表</t>
    <phoneticPr fontId="5"/>
  </si>
  <si>
    <t>ラポールあおい  貸借対照表</t>
    <phoneticPr fontId="5"/>
  </si>
  <si>
    <t>ラポール川原  貸借対照表</t>
    <phoneticPr fontId="5"/>
  </si>
  <si>
    <t>ラポール・ファーム  貸借対照表</t>
    <phoneticPr fontId="5"/>
  </si>
  <si>
    <t>ラポール・チャクラ  貸借対照表</t>
    <phoneticPr fontId="5"/>
  </si>
  <si>
    <t>ラポール・タスカ  貸借対照表</t>
    <phoneticPr fontId="5"/>
  </si>
  <si>
    <t>チャイム  貸借対照表</t>
    <phoneticPr fontId="5"/>
  </si>
  <si>
    <t>ラポールみなみ  貸借対照表</t>
    <phoneticPr fontId="5"/>
  </si>
  <si>
    <t>第三号第一様式（第二十七条第四項関係）</t>
    <phoneticPr fontId="4"/>
  </si>
  <si>
    <t>法人単位貸借対照表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</si>
</sst>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0" fillId="0" borderId="4" xfId="0" applyNumberFormat="1" applyFont="1" applyBorder="1" applyProtection="1">
      <alignment vertical="center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176" fontId="10" fillId="0" borderId="7" xfId="0" applyNumberFormat="1" applyFont="1" applyBorder="1" applyProtection="1">
      <alignment vertical="center"/>
      <protection locked="0"/>
    </xf>
  </cellXfs>
  <cellStyles count="3">
    <cellStyle name="標準" xfId="0" builtinId="0"/>
    <cellStyle name="標準 2" xfId="1" xr:uid="{D3E820D3-2123-411C-A2B9-5BD503B1FE89}"/>
    <cellStyle name="標準 3" xfId="2" xr:uid="{A6DD5A07-09C6-41FF-825E-C5980C166D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5BFB2-2B83-48B9-81C8-4B59AC6B07AB}">
  <dimension ref="B1:I48"/>
  <sheetViews>
    <sheetView workbookViewId="0">
      <selection activeCell="B1" sqref="B1"/>
    </sheetView>
  </sheetViews>
  <sheetFormatPr defaultRowHeight="18.7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4"/>
      <c r="C2" s="1"/>
      <c r="D2" s="1"/>
      <c r="E2" s="1"/>
      <c r="F2" s="1"/>
      <c r="G2" s="1"/>
      <c r="H2" s="3"/>
      <c r="I2" s="3" t="s">
        <v>121</v>
      </c>
    </row>
    <row r="3" spans="2:9" ht="21">
      <c r="B3" s="19" t="s">
        <v>122</v>
      </c>
      <c r="C3" s="19"/>
      <c r="D3" s="19"/>
      <c r="E3" s="19"/>
      <c r="F3" s="19"/>
      <c r="G3" s="19"/>
      <c r="H3" s="19"/>
      <c r="I3" s="19"/>
    </row>
    <row r="4" spans="2:9" ht="21">
      <c r="B4" s="27"/>
      <c r="C4" s="4"/>
      <c r="D4" s="1"/>
      <c r="E4" s="1"/>
      <c r="F4" s="1"/>
      <c r="G4" s="1"/>
      <c r="H4" s="1"/>
      <c r="I4" s="1"/>
    </row>
    <row r="5" spans="2:9" ht="21">
      <c r="B5" s="20" t="s">
        <v>2</v>
      </c>
      <c r="C5" s="20"/>
      <c r="D5" s="20"/>
      <c r="E5" s="20"/>
      <c r="F5" s="20"/>
      <c r="G5" s="20"/>
      <c r="H5" s="20"/>
      <c r="I5" s="20"/>
    </row>
    <row r="6" spans="2:9">
      <c r="B6" s="5"/>
      <c r="C6" s="1"/>
      <c r="D6" s="1"/>
      <c r="E6" s="1"/>
      <c r="F6" s="1"/>
      <c r="G6" s="1"/>
      <c r="H6" s="1"/>
      <c r="I6" s="6" t="s">
        <v>3</v>
      </c>
    </row>
    <row r="7" spans="2:9">
      <c r="B7" s="21" t="s">
        <v>4</v>
      </c>
      <c r="C7" s="22"/>
      <c r="D7" s="22"/>
      <c r="E7" s="23"/>
      <c r="F7" s="21" t="s">
        <v>5</v>
      </c>
      <c r="G7" s="22"/>
      <c r="H7" s="22"/>
      <c r="I7" s="23"/>
    </row>
    <row r="8" spans="2:9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>
      <c r="B9" s="9" t="s">
        <v>9</v>
      </c>
      <c r="C9" s="10">
        <f>+C10+C11+C12+C13+C14+C15+C16+C17+C18+C19+C20+C21+C22-ABS(C23)+C24</f>
        <v>124080799</v>
      </c>
      <c r="D9" s="28">
        <f>+D10+D11+D12+D13+D14+D15+D16+D17+D18+D19+D20+D21+D22-ABS(D23)+D24</f>
        <v>124497594</v>
      </c>
      <c r="E9" s="10">
        <f>C9-D9</f>
        <v>-416795</v>
      </c>
      <c r="F9" s="9" t="s">
        <v>10</v>
      </c>
      <c r="G9" s="10">
        <f>+G10+G11+G12+G13+G14+G15+G16+G17+G18+G19+G20</f>
        <v>43625977</v>
      </c>
      <c r="H9" s="28">
        <f>+H10+H11+H12+H13+H14+H15+H16+H17+H18+H19+H20</f>
        <v>44377698</v>
      </c>
      <c r="I9" s="10">
        <f>G9-H9</f>
        <v>-751721</v>
      </c>
    </row>
    <row r="10" spans="2:9">
      <c r="B10" s="11" t="s">
        <v>11</v>
      </c>
      <c r="C10" s="12">
        <v>45653127</v>
      </c>
      <c r="D10" s="29">
        <v>51465844</v>
      </c>
      <c r="E10" s="12">
        <f t="shared" ref="E10:E48" si="0">C10-D10</f>
        <v>-5812717</v>
      </c>
      <c r="F10" s="13" t="s">
        <v>12</v>
      </c>
      <c r="G10" s="14"/>
      <c r="H10" s="30"/>
      <c r="I10" s="14">
        <f t="shared" ref="I10:I48" si="1">G10-H10</f>
        <v>0</v>
      </c>
    </row>
    <row r="11" spans="2:9">
      <c r="B11" s="13" t="s">
        <v>21</v>
      </c>
      <c r="C11" s="14"/>
      <c r="D11" s="30"/>
      <c r="E11" s="14">
        <f t="shared" si="0"/>
        <v>0</v>
      </c>
      <c r="F11" s="13" t="s">
        <v>14</v>
      </c>
      <c r="G11" s="14">
        <v>90857</v>
      </c>
      <c r="H11" s="30">
        <v>96131</v>
      </c>
      <c r="I11" s="14">
        <f t="shared" si="1"/>
        <v>-5274</v>
      </c>
    </row>
    <row r="12" spans="2:9">
      <c r="B12" s="13" t="s">
        <v>23</v>
      </c>
      <c r="C12" s="14">
        <v>58807541</v>
      </c>
      <c r="D12" s="30">
        <v>54827905</v>
      </c>
      <c r="E12" s="14">
        <f t="shared" si="0"/>
        <v>3979636</v>
      </c>
      <c r="F12" s="13" t="s">
        <v>16</v>
      </c>
      <c r="G12" s="14">
        <v>12984000</v>
      </c>
      <c r="H12" s="30">
        <v>9984000</v>
      </c>
      <c r="I12" s="14">
        <f t="shared" si="1"/>
        <v>3000000</v>
      </c>
    </row>
    <row r="13" spans="2:9">
      <c r="B13" s="13" t="s">
        <v>25</v>
      </c>
      <c r="C13" s="14">
        <v>3200</v>
      </c>
      <c r="D13" s="30">
        <v>78540</v>
      </c>
      <c r="E13" s="14">
        <f t="shared" si="0"/>
        <v>-75340</v>
      </c>
      <c r="F13" s="13" t="s">
        <v>24</v>
      </c>
      <c r="G13" s="14">
        <v>1111064</v>
      </c>
      <c r="H13" s="30">
        <v>2240172</v>
      </c>
      <c r="I13" s="14">
        <f t="shared" si="1"/>
        <v>-1129108</v>
      </c>
    </row>
    <row r="14" spans="2:9">
      <c r="B14" s="13" t="s">
        <v>27</v>
      </c>
      <c r="C14" s="14">
        <v>4309200</v>
      </c>
      <c r="D14" s="30">
        <v>660000</v>
      </c>
      <c r="E14" s="14">
        <f t="shared" si="0"/>
        <v>3649200</v>
      </c>
      <c r="F14" s="13" t="s">
        <v>26</v>
      </c>
      <c r="G14" s="14">
        <v>337803</v>
      </c>
      <c r="H14" s="30">
        <v>41552</v>
      </c>
      <c r="I14" s="14">
        <f t="shared" si="1"/>
        <v>296251</v>
      </c>
    </row>
    <row r="15" spans="2:9">
      <c r="B15" s="13" t="s">
        <v>29</v>
      </c>
      <c r="C15" s="14">
        <v>1618895</v>
      </c>
      <c r="D15" s="30">
        <v>971473</v>
      </c>
      <c r="E15" s="14">
        <f t="shared" si="0"/>
        <v>647422</v>
      </c>
      <c r="F15" s="13" t="s">
        <v>28</v>
      </c>
      <c r="G15" s="14">
        <v>862911</v>
      </c>
      <c r="H15" s="30">
        <v>2803049</v>
      </c>
      <c r="I15" s="14">
        <f t="shared" si="1"/>
        <v>-1940138</v>
      </c>
    </row>
    <row r="16" spans="2:9">
      <c r="B16" s="13" t="s">
        <v>31</v>
      </c>
      <c r="C16" s="14">
        <v>1903503</v>
      </c>
      <c r="D16" s="30">
        <v>1974841</v>
      </c>
      <c r="E16" s="14">
        <f t="shared" si="0"/>
        <v>-71338</v>
      </c>
      <c r="F16" s="13" t="s">
        <v>30</v>
      </c>
      <c r="G16" s="14"/>
      <c r="H16" s="30"/>
      <c r="I16" s="14">
        <f t="shared" si="1"/>
        <v>0</v>
      </c>
    </row>
    <row r="17" spans="2:9">
      <c r="B17" s="13" t="s">
        <v>33</v>
      </c>
      <c r="C17" s="14">
        <v>834791</v>
      </c>
      <c r="D17" s="30">
        <v>636589</v>
      </c>
      <c r="E17" s="14">
        <f t="shared" si="0"/>
        <v>198202</v>
      </c>
      <c r="F17" s="13" t="s">
        <v>32</v>
      </c>
      <c r="G17" s="14">
        <v>0</v>
      </c>
      <c r="H17" s="30">
        <v>75142</v>
      </c>
      <c r="I17" s="14">
        <f t="shared" si="1"/>
        <v>-75142</v>
      </c>
    </row>
    <row r="18" spans="2:9">
      <c r="B18" s="13" t="s">
        <v>35</v>
      </c>
      <c r="C18" s="14"/>
      <c r="D18" s="30"/>
      <c r="E18" s="14">
        <f t="shared" si="0"/>
        <v>0</v>
      </c>
      <c r="F18" s="13" t="s">
        <v>34</v>
      </c>
      <c r="G18" s="14">
        <v>17263500</v>
      </c>
      <c r="H18" s="30">
        <v>16427050</v>
      </c>
      <c r="I18" s="14">
        <f t="shared" si="1"/>
        <v>836450</v>
      </c>
    </row>
    <row r="19" spans="2:9">
      <c r="B19" s="13" t="s">
        <v>37</v>
      </c>
      <c r="C19" s="14"/>
      <c r="D19" s="30"/>
      <c r="E19" s="14">
        <f t="shared" si="0"/>
        <v>0</v>
      </c>
      <c r="F19" s="13" t="s">
        <v>36</v>
      </c>
      <c r="G19" s="14">
        <v>10222542</v>
      </c>
      <c r="H19" s="30">
        <v>12052402</v>
      </c>
      <c r="I19" s="14">
        <f t="shared" si="1"/>
        <v>-1829860</v>
      </c>
    </row>
    <row r="20" spans="2:9">
      <c r="B20" s="13" t="s">
        <v>39</v>
      </c>
      <c r="C20" s="14">
        <v>728000</v>
      </c>
      <c r="D20" s="30">
        <v>1830000</v>
      </c>
      <c r="E20" s="14">
        <f t="shared" si="0"/>
        <v>-1102000</v>
      </c>
      <c r="F20" s="13" t="s">
        <v>38</v>
      </c>
      <c r="G20" s="14">
        <v>753300</v>
      </c>
      <c r="H20" s="30">
        <v>658200</v>
      </c>
      <c r="I20" s="14">
        <f t="shared" si="1"/>
        <v>95100</v>
      </c>
    </row>
    <row r="21" spans="2:9">
      <c r="B21" s="13" t="s">
        <v>40</v>
      </c>
      <c r="C21" s="14"/>
      <c r="D21" s="30"/>
      <c r="E21" s="14">
        <f t="shared" si="0"/>
        <v>0</v>
      </c>
      <c r="F21" s="13"/>
      <c r="G21" s="14"/>
      <c r="H21" s="14"/>
      <c r="I21" s="14"/>
    </row>
    <row r="22" spans="2:9">
      <c r="B22" s="13" t="s">
        <v>41</v>
      </c>
      <c r="C22" s="14"/>
      <c r="D22" s="30"/>
      <c r="E22" s="14">
        <f t="shared" si="0"/>
        <v>0</v>
      </c>
      <c r="F22" s="13"/>
      <c r="G22" s="14"/>
      <c r="H22" s="14"/>
      <c r="I22" s="14"/>
    </row>
    <row r="23" spans="2:9">
      <c r="B23" s="13" t="s">
        <v>42</v>
      </c>
      <c r="C23" s="14"/>
      <c r="D23" s="30"/>
      <c r="E23" s="14">
        <f t="shared" si="0"/>
        <v>0</v>
      </c>
      <c r="F23" s="13"/>
      <c r="G23" s="14"/>
      <c r="H23" s="14"/>
      <c r="I23" s="14"/>
    </row>
    <row r="24" spans="2:9">
      <c r="B24" s="13" t="s">
        <v>43</v>
      </c>
      <c r="C24" s="14">
        <v>10222542</v>
      </c>
      <c r="D24" s="30">
        <v>12052402</v>
      </c>
      <c r="E24" s="14">
        <f t="shared" si="0"/>
        <v>-1829860</v>
      </c>
      <c r="F24" s="13"/>
      <c r="G24" s="14"/>
      <c r="H24" s="14"/>
      <c r="I24" s="14"/>
    </row>
    <row r="25" spans="2:9">
      <c r="B25" s="9" t="s">
        <v>44</v>
      </c>
      <c r="C25" s="10">
        <f>+C26 +C31</f>
        <v>520121274</v>
      </c>
      <c r="D25" s="28">
        <f>+D26 +D31</f>
        <v>493625469</v>
      </c>
      <c r="E25" s="10">
        <f t="shared" si="0"/>
        <v>26495805</v>
      </c>
      <c r="F25" s="9" t="s">
        <v>45</v>
      </c>
      <c r="G25" s="10">
        <f>+G26+G27+G28+G29+G30+G31+G32+G33+G34</f>
        <v>166962000</v>
      </c>
      <c r="H25" s="28">
        <f>+H26+H27+H28+H29+H30+H31+H32+H33+H34</f>
        <v>136946000</v>
      </c>
      <c r="I25" s="10">
        <f t="shared" si="1"/>
        <v>30016000</v>
      </c>
    </row>
    <row r="26" spans="2:9">
      <c r="B26" s="9" t="s">
        <v>46</v>
      </c>
      <c r="C26" s="10">
        <f>+C27+C28+C29+C30</f>
        <v>265398027</v>
      </c>
      <c r="D26" s="28">
        <f>+D27+D28+D29+D30</f>
        <v>275459670</v>
      </c>
      <c r="E26" s="10">
        <f t="shared" si="0"/>
        <v>-10061643</v>
      </c>
      <c r="F26" s="11" t="s">
        <v>47</v>
      </c>
      <c r="G26" s="12">
        <v>166962000</v>
      </c>
      <c r="H26" s="29">
        <v>136946000</v>
      </c>
      <c r="I26" s="12">
        <f t="shared" si="1"/>
        <v>30016000</v>
      </c>
    </row>
    <row r="27" spans="2:9">
      <c r="B27" s="11" t="s">
        <v>48</v>
      </c>
      <c r="C27" s="12">
        <v>57299000</v>
      </c>
      <c r="D27" s="29">
        <v>57299000</v>
      </c>
      <c r="E27" s="12">
        <f t="shared" si="0"/>
        <v>0</v>
      </c>
      <c r="F27" s="13" t="s">
        <v>55</v>
      </c>
      <c r="G27" s="14"/>
      <c r="H27" s="30"/>
      <c r="I27" s="14">
        <f t="shared" si="1"/>
        <v>0</v>
      </c>
    </row>
    <row r="28" spans="2:9">
      <c r="B28" s="13" t="s">
        <v>50</v>
      </c>
      <c r="C28" s="14">
        <v>205099027</v>
      </c>
      <c r="D28" s="30">
        <v>215160670</v>
      </c>
      <c r="E28" s="14">
        <f t="shared" si="0"/>
        <v>-10061643</v>
      </c>
      <c r="F28" s="13" t="s">
        <v>57</v>
      </c>
      <c r="G28" s="14"/>
      <c r="H28" s="30"/>
      <c r="I28" s="14">
        <f t="shared" si="1"/>
        <v>0</v>
      </c>
    </row>
    <row r="29" spans="2:9">
      <c r="B29" s="13" t="s">
        <v>52</v>
      </c>
      <c r="C29" s="14">
        <v>3000000</v>
      </c>
      <c r="D29" s="30">
        <v>3000000</v>
      </c>
      <c r="E29" s="14">
        <f t="shared" si="0"/>
        <v>0</v>
      </c>
      <c r="F29" s="13" t="s">
        <v>58</v>
      </c>
      <c r="G29" s="14"/>
      <c r="H29" s="30"/>
      <c r="I29" s="14">
        <f t="shared" si="1"/>
        <v>0</v>
      </c>
    </row>
    <row r="30" spans="2:9">
      <c r="B30" s="13" t="s">
        <v>54</v>
      </c>
      <c r="C30" s="14"/>
      <c r="D30" s="30"/>
      <c r="E30" s="14">
        <f t="shared" si="0"/>
        <v>0</v>
      </c>
      <c r="F30" s="13" t="s">
        <v>63</v>
      </c>
      <c r="G30" s="14"/>
      <c r="H30" s="30"/>
      <c r="I30" s="14">
        <f t="shared" si="1"/>
        <v>0</v>
      </c>
    </row>
    <row r="31" spans="2:9">
      <c r="B31" s="9" t="s">
        <v>56</v>
      </c>
      <c r="C31" s="10">
        <f>+C32+C33+C34+C35+C36+C37+C38+C39+C40+C41+C42+C43+C44-ABS(C45)</f>
        <v>254723247</v>
      </c>
      <c r="D31" s="28">
        <f>+D32+D33+D34+D35+D36+D37+D38+D39+D40+D41+D42+D43+D44-ABS(D45)</f>
        <v>218165799</v>
      </c>
      <c r="E31" s="10">
        <f t="shared" si="0"/>
        <v>36557448</v>
      </c>
      <c r="F31" s="13" t="s">
        <v>65</v>
      </c>
      <c r="G31" s="14"/>
      <c r="H31" s="30"/>
      <c r="I31" s="14">
        <f t="shared" si="1"/>
        <v>0</v>
      </c>
    </row>
    <row r="32" spans="2:9">
      <c r="B32" s="11" t="s">
        <v>48</v>
      </c>
      <c r="C32" s="12">
        <v>131842630</v>
      </c>
      <c r="D32" s="29">
        <v>100500000</v>
      </c>
      <c r="E32" s="12">
        <f t="shared" si="0"/>
        <v>31342630</v>
      </c>
      <c r="F32" s="13" t="s">
        <v>67</v>
      </c>
      <c r="G32" s="14"/>
      <c r="H32" s="30"/>
      <c r="I32" s="14">
        <f t="shared" si="1"/>
        <v>0</v>
      </c>
    </row>
    <row r="33" spans="2:9">
      <c r="B33" s="13" t="s">
        <v>50</v>
      </c>
      <c r="C33" s="14">
        <v>29420730</v>
      </c>
      <c r="D33" s="30">
        <v>22302227</v>
      </c>
      <c r="E33" s="14">
        <f t="shared" si="0"/>
        <v>7118503</v>
      </c>
      <c r="F33" s="13" t="s">
        <v>69</v>
      </c>
      <c r="G33" s="14"/>
      <c r="H33" s="30"/>
      <c r="I33" s="14">
        <f t="shared" si="1"/>
        <v>0</v>
      </c>
    </row>
    <row r="34" spans="2:9">
      <c r="B34" s="13" t="s">
        <v>60</v>
      </c>
      <c r="C34" s="14">
        <v>5035716</v>
      </c>
      <c r="D34" s="30">
        <v>5695648</v>
      </c>
      <c r="E34" s="14">
        <f t="shared" si="0"/>
        <v>-659932</v>
      </c>
      <c r="F34" s="13" t="s">
        <v>70</v>
      </c>
      <c r="G34" s="14"/>
      <c r="H34" s="30"/>
      <c r="I34" s="14">
        <f t="shared" si="1"/>
        <v>0</v>
      </c>
    </row>
    <row r="35" spans="2:9">
      <c r="B35" s="13" t="s">
        <v>62</v>
      </c>
      <c r="C35" s="14">
        <v>8128198</v>
      </c>
      <c r="D35" s="30">
        <v>7364868</v>
      </c>
      <c r="E35" s="14">
        <f t="shared" si="0"/>
        <v>763330</v>
      </c>
      <c r="F35" s="9" t="s">
        <v>72</v>
      </c>
      <c r="G35" s="10">
        <f>+G9 +G25</f>
        <v>210587977</v>
      </c>
      <c r="H35" s="10">
        <f>+H9 +H25</f>
        <v>181323698</v>
      </c>
      <c r="I35" s="10">
        <f t="shared" si="1"/>
        <v>29264279</v>
      </c>
    </row>
    <row r="36" spans="2:9">
      <c r="B36" s="13" t="s">
        <v>64</v>
      </c>
      <c r="C36" s="14">
        <v>9329423</v>
      </c>
      <c r="D36" s="30">
        <v>9449517</v>
      </c>
      <c r="E36" s="14">
        <f t="shared" si="0"/>
        <v>-120094</v>
      </c>
      <c r="F36" s="24" t="s">
        <v>74</v>
      </c>
      <c r="G36" s="25"/>
      <c r="H36" s="25"/>
      <c r="I36" s="26"/>
    </row>
    <row r="37" spans="2:9">
      <c r="B37" s="13" t="s">
        <v>66</v>
      </c>
      <c r="C37" s="14"/>
      <c r="D37" s="30"/>
      <c r="E37" s="14">
        <f t="shared" si="0"/>
        <v>0</v>
      </c>
      <c r="F37" s="11" t="s">
        <v>76</v>
      </c>
      <c r="G37" s="12">
        <f>+G38+G39</f>
        <v>153682216</v>
      </c>
      <c r="H37" s="29">
        <f>+H38+H39</f>
        <v>153682216</v>
      </c>
      <c r="I37" s="12">
        <f t="shared" si="1"/>
        <v>0</v>
      </c>
    </row>
    <row r="38" spans="2:9">
      <c r="B38" s="13" t="s">
        <v>68</v>
      </c>
      <c r="C38" s="14">
        <v>96240</v>
      </c>
      <c r="D38" s="30">
        <v>96240</v>
      </c>
      <c r="E38" s="14">
        <f t="shared" si="0"/>
        <v>0</v>
      </c>
      <c r="F38" s="13" t="s">
        <v>78</v>
      </c>
      <c r="G38" s="14">
        <v>123638458</v>
      </c>
      <c r="H38" s="30">
        <v>123638458</v>
      </c>
      <c r="I38" s="14">
        <f t="shared" si="1"/>
        <v>0</v>
      </c>
    </row>
    <row r="39" spans="2:9">
      <c r="B39" s="13" t="s">
        <v>54</v>
      </c>
      <c r="C39" s="14">
        <v>200000</v>
      </c>
      <c r="D39" s="30">
        <v>200000</v>
      </c>
      <c r="E39" s="14">
        <f t="shared" si="0"/>
        <v>0</v>
      </c>
      <c r="F39" s="13" t="s">
        <v>80</v>
      </c>
      <c r="G39" s="14">
        <v>30043758</v>
      </c>
      <c r="H39" s="30">
        <v>30043758</v>
      </c>
      <c r="I39" s="14">
        <f t="shared" si="1"/>
        <v>0</v>
      </c>
    </row>
    <row r="40" spans="2:9">
      <c r="B40" s="13" t="s">
        <v>73</v>
      </c>
      <c r="C40" s="14">
        <v>5659000</v>
      </c>
      <c r="D40" s="30">
        <v>6359000</v>
      </c>
      <c r="E40" s="14">
        <f t="shared" si="0"/>
        <v>-700000</v>
      </c>
      <c r="F40" s="13" t="s">
        <v>82</v>
      </c>
      <c r="G40" s="14">
        <v>21645645</v>
      </c>
      <c r="H40" s="30">
        <v>21959855</v>
      </c>
      <c r="I40" s="14">
        <f t="shared" si="1"/>
        <v>-314210</v>
      </c>
    </row>
    <row r="41" spans="2:9">
      <c r="B41" s="13" t="s">
        <v>79</v>
      </c>
      <c r="C41" s="14">
        <v>0</v>
      </c>
      <c r="D41" s="30">
        <v>66000</v>
      </c>
      <c r="E41" s="14">
        <f t="shared" si="0"/>
        <v>-66000</v>
      </c>
      <c r="F41" s="13" t="s">
        <v>84</v>
      </c>
      <c r="G41" s="14">
        <f>+G42+G43+G44</f>
        <v>65011310</v>
      </c>
      <c r="H41" s="30">
        <f>+H42+H43+H44</f>
        <v>66132299</v>
      </c>
      <c r="I41" s="14">
        <f t="shared" si="1"/>
        <v>-1120989</v>
      </c>
    </row>
    <row r="42" spans="2:9">
      <c r="B42" s="13" t="s">
        <v>81</v>
      </c>
      <c r="C42" s="14">
        <v>23694760</v>
      </c>
      <c r="D42" s="30">
        <v>25815749</v>
      </c>
      <c r="E42" s="14">
        <f t="shared" si="0"/>
        <v>-2120989</v>
      </c>
      <c r="F42" s="13" t="s">
        <v>86</v>
      </c>
      <c r="G42" s="14">
        <v>23694760</v>
      </c>
      <c r="H42" s="30">
        <v>25815749</v>
      </c>
      <c r="I42" s="14">
        <f t="shared" si="1"/>
        <v>-2120989</v>
      </c>
    </row>
    <row r="43" spans="2:9">
      <c r="B43" s="13" t="s">
        <v>101</v>
      </c>
      <c r="C43" s="14">
        <v>500000</v>
      </c>
      <c r="D43" s="30">
        <v>500000</v>
      </c>
      <c r="E43" s="14">
        <f t="shared" si="0"/>
        <v>0</v>
      </c>
      <c r="F43" s="13" t="s">
        <v>88</v>
      </c>
      <c r="G43" s="14">
        <v>500000</v>
      </c>
      <c r="H43" s="30">
        <v>500000</v>
      </c>
      <c r="I43" s="14">
        <f t="shared" si="1"/>
        <v>0</v>
      </c>
    </row>
    <row r="44" spans="2:9">
      <c r="B44" s="13" t="s">
        <v>102</v>
      </c>
      <c r="C44" s="14">
        <v>40816550</v>
      </c>
      <c r="D44" s="30">
        <v>39816550</v>
      </c>
      <c r="E44" s="14">
        <f t="shared" si="0"/>
        <v>1000000</v>
      </c>
      <c r="F44" s="13" t="s">
        <v>90</v>
      </c>
      <c r="G44" s="14">
        <v>40816550</v>
      </c>
      <c r="H44" s="30">
        <v>39816550</v>
      </c>
      <c r="I44" s="14">
        <f t="shared" si="1"/>
        <v>1000000</v>
      </c>
    </row>
    <row r="45" spans="2:9">
      <c r="B45" s="13" t="s">
        <v>42</v>
      </c>
      <c r="C45" s="14"/>
      <c r="D45" s="30"/>
      <c r="E45" s="14">
        <f t="shared" si="0"/>
        <v>0</v>
      </c>
      <c r="F45" s="13" t="s">
        <v>92</v>
      </c>
      <c r="G45" s="14">
        <v>193274925</v>
      </c>
      <c r="H45" s="30">
        <v>195024995</v>
      </c>
      <c r="I45" s="14">
        <f t="shared" si="1"/>
        <v>-1750070</v>
      </c>
    </row>
    <row r="46" spans="2:9">
      <c r="B46" s="13"/>
      <c r="C46" s="14"/>
      <c r="D46" s="14"/>
      <c r="E46" s="14"/>
      <c r="F46" s="15" t="s">
        <v>94</v>
      </c>
      <c r="G46" s="16">
        <v>-2871059</v>
      </c>
      <c r="H46" s="31">
        <v>8641238</v>
      </c>
      <c r="I46" s="16">
        <f t="shared" si="1"/>
        <v>-11512297</v>
      </c>
    </row>
    <row r="47" spans="2:9">
      <c r="B47" s="15"/>
      <c r="C47" s="16"/>
      <c r="D47" s="16"/>
      <c r="E47" s="16"/>
      <c r="F47" s="9" t="s">
        <v>108</v>
      </c>
      <c r="G47" s="10">
        <f>+G37 +G40 +G41 +G45</f>
        <v>433614096</v>
      </c>
      <c r="H47" s="10">
        <f>+H37 +H40 +H41 +H45</f>
        <v>436799365</v>
      </c>
      <c r="I47" s="10">
        <f t="shared" si="1"/>
        <v>-3185269</v>
      </c>
    </row>
    <row r="48" spans="2:9">
      <c r="B48" s="9" t="s">
        <v>109</v>
      </c>
      <c r="C48" s="10">
        <f>+C9 +C25</f>
        <v>644202073</v>
      </c>
      <c r="D48" s="10">
        <f>+D9 +D25</f>
        <v>618123063</v>
      </c>
      <c r="E48" s="10">
        <f t="shared" si="0"/>
        <v>26079010</v>
      </c>
      <c r="F48" s="17" t="s">
        <v>110</v>
      </c>
      <c r="G48" s="18">
        <f>+G35 +G47</f>
        <v>644202073</v>
      </c>
      <c r="H48" s="18">
        <f>+H35 +H47</f>
        <v>618123063</v>
      </c>
      <c r="I48" s="18">
        <f t="shared" si="1"/>
        <v>26079010</v>
      </c>
    </row>
  </sheetData>
  <mergeCells count="5">
    <mergeCell ref="B3:I3"/>
    <mergeCell ref="B5:I5"/>
    <mergeCell ref="B7:E7"/>
    <mergeCell ref="F7:I7"/>
    <mergeCell ref="F36:I36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593D0-9CC5-4582-851C-015229564137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116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8631133</v>
      </c>
      <c r="D7" s="10">
        <f>+D8+D13+D14+D15+D16+D17+D18+D19+D20+D21+D22+D23+D24-ABS(D25)+D26</f>
        <v>8468773</v>
      </c>
      <c r="E7" s="10">
        <f>C7-D7</f>
        <v>162360</v>
      </c>
      <c r="F7" s="9" t="s">
        <v>10</v>
      </c>
      <c r="G7" s="10">
        <f>+G8+G9+G10+G14+G15+G16+G17+G18+G19+G20+G21</f>
        <v>1770359</v>
      </c>
      <c r="H7" s="10">
        <f>+H8+H9+H10+H14+H15+H16+H17+H18+H19+H20+H21</f>
        <v>1689768</v>
      </c>
      <c r="I7" s="10">
        <f>G7-H7</f>
        <v>80591</v>
      </c>
    </row>
    <row r="8" spans="1:9">
      <c r="A8" s="1"/>
      <c r="B8" s="11" t="s">
        <v>11</v>
      </c>
      <c r="C8" s="12">
        <f>+C9+C10+C11+C12</f>
        <v>552195</v>
      </c>
      <c r="D8" s="12">
        <f>+D9+D10+D11+D12</f>
        <v>215948</v>
      </c>
      <c r="E8" s="12">
        <f t="shared" ref="E8:E68" si="0">C8-D8</f>
        <v>336247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50000</v>
      </c>
      <c r="D9" s="14">
        <v>30000</v>
      </c>
      <c r="E9" s="14">
        <f t="shared" si="0"/>
        <v>20000</v>
      </c>
      <c r="F9" s="13" t="s">
        <v>14</v>
      </c>
      <c r="G9" s="14">
        <v>22744</v>
      </c>
      <c r="H9" s="14"/>
      <c r="I9" s="14">
        <f t="shared" si="1"/>
        <v>22744</v>
      </c>
    </row>
    <row r="10" spans="1:9">
      <c r="A10" s="1"/>
      <c r="B10" s="13" t="s">
        <v>15</v>
      </c>
      <c r="C10" s="14">
        <v>502195</v>
      </c>
      <c r="D10" s="14">
        <v>185948</v>
      </c>
      <c r="E10" s="14">
        <f t="shared" si="0"/>
        <v>316247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6931594</v>
      </c>
      <c r="D14" s="14">
        <v>6839511</v>
      </c>
      <c r="E14" s="14">
        <f t="shared" si="0"/>
        <v>92083</v>
      </c>
      <c r="F14" s="13" t="s">
        <v>24</v>
      </c>
      <c r="G14" s="14">
        <v>96387</v>
      </c>
      <c r="H14" s="14"/>
      <c r="I14" s="14">
        <f t="shared" si="1"/>
        <v>96387</v>
      </c>
    </row>
    <row r="15" spans="1:9">
      <c r="A15" s="1"/>
      <c r="B15" s="13" t="s">
        <v>25</v>
      </c>
      <c r="C15" s="14">
        <v>-1</v>
      </c>
      <c r="D15" s="14"/>
      <c r="E15" s="14">
        <f t="shared" si="0"/>
        <v>-1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>
        <v>102570</v>
      </c>
      <c r="D17" s="14">
        <v>31900</v>
      </c>
      <c r="E17" s="14">
        <f t="shared" si="0"/>
        <v>70670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97965</v>
      </c>
      <c r="D18" s="14">
        <v>112406</v>
      </c>
      <c r="E18" s="14">
        <f t="shared" si="0"/>
        <v>-14441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>
        <v>103383</v>
      </c>
      <c r="D19" s="14">
        <v>70688</v>
      </c>
      <c r="E19" s="14">
        <f t="shared" si="0"/>
        <v>32695</v>
      </c>
      <c r="F19" s="13" t="s">
        <v>34</v>
      </c>
      <c r="G19" s="14">
        <v>1537400</v>
      </c>
      <c r="H19" s="14">
        <v>1595800</v>
      </c>
      <c r="I19" s="14">
        <f t="shared" si="1"/>
        <v>-58400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113828</v>
      </c>
      <c r="H21" s="14">
        <v>93968</v>
      </c>
      <c r="I21" s="14">
        <f t="shared" si="1"/>
        <v>19860</v>
      </c>
    </row>
    <row r="22" spans="1:9">
      <c r="A22" s="1"/>
      <c r="B22" s="13" t="s">
        <v>39</v>
      </c>
      <c r="C22" s="14">
        <v>30000</v>
      </c>
      <c r="D22" s="14">
        <v>30000</v>
      </c>
      <c r="E22" s="14">
        <f t="shared" si="0"/>
        <v>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813427</v>
      </c>
      <c r="D26" s="14">
        <v>1168320</v>
      </c>
      <c r="E26" s="14">
        <f t="shared" si="0"/>
        <v>-354893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34210062</v>
      </c>
      <c r="D27" s="10">
        <f>+D28 +D33</f>
        <v>35666085</v>
      </c>
      <c r="E27" s="10">
        <f t="shared" si="0"/>
        <v>-1456023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ref="I27:I42" si="2">G27-H27</f>
        <v>0</v>
      </c>
    </row>
    <row r="28" spans="1:9">
      <c r="A28" s="1"/>
      <c r="B28" s="9" t="s">
        <v>46</v>
      </c>
      <c r="C28" s="10">
        <f>+C29+C30+C31+C32</f>
        <v>27254741</v>
      </c>
      <c r="D28" s="10">
        <f>+D29+D30+D31+D32</f>
        <v>28568474</v>
      </c>
      <c r="E28" s="10">
        <f t="shared" si="0"/>
        <v>-1313733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2"/>
        <v>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>
        <v>27254741</v>
      </c>
      <c r="D30" s="14">
        <v>28568474</v>
      </c>
      <c r="E30" s="14">
        <f t="shared" si="0"/>
        <v>-1313733</v>
      </c>
      <c r="F30" s="13" t="s">
        <v>51</v>
      </c>
      <c r="G30" s="14"/>
      <c r="H30" s="14"/>
      <c r="I30" s="14">
        <f t="shared" si="2"/>
        <v>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6955321</v>
      </c>
      <c r="D33" s="10">
        <f>+D34+D35+D36+D37+D38+D39+D40+D41+D43+D46+D47+D60+D61-ABS(D67)</f>
        <v>7097611</v>
      </c>
      <c r="E33" s="10">
        <f t="shared" si="0"/>
        <v>-142290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>
        <v>3905259</v>
      </c>
      <c r="D35" s="14">
        <v>4101993</v>
      </c>
      <c r="E35" s="14">
        <f t="shared" si="0"/>
        <v>-196734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/>
      <c r="D36" s="14"/>
      <c r="E36" s="14">
        <f t="shared" si="0"/>
        <v>0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713204</v>
      </c>
      <c r="D37" s="14">
        <v>1030183</v>
      </c>
      <c r="E37" s="14">
        <f t="shared" si="0"/>
        <v>-316979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836858</v>
      </c>
      <c r="D38" s="14">
        <v>265435</v>
      </c>
      <c r="E38" s="14">
        <f t="shared" si="0"/>
        <v>571423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1770359</v>
      </c>
      <c r="H42" s="10">
        <f>+H7 +H27</f>
        <v>1689768</v>
      </c>
      <c r="I42" s="10">
        <f t="shared" si="2"/>
        <v>80591</v>
      </c>
    </row>
    <row r="43" spans="1:9">
      <c r="A43" s="1"/>
      <c r="B43" s="13" t="s">
        <v>73</v>
      </c>
      <c r="C43" s="14">
        <f>+C44+C45</f>
        <v>0</v>
      </c>
      <c r="D43" s="14">
        <f>+D44+D45</f>
        <v>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/>
      <c r="D44" s="14"/>
      <c r="E44" s="14">
        <f t="shared" si="0"/>
        <v>0</v>
      </c>
      <c r="F44" s="11" t="s">
        <v>76</v>
      </c>
      <c r="G44" s="12">
        <f>+G45+G46</f>
        <v>45740562</v>
      </c>
      <c r="H44" s="12">
        <f>+H45+H46</f>
        <v>45740562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>
        <v>41705804</v>
      </c>
      <c r="H45" s="14">
        <v>41705804</v>
      </c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4034758</v>
      </c>
      <c r="H46" s="14">
        <v>4034758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1000000</v>
      </c>
      <c r="D47" s="14">
        <f>+D48+D49+D50+D51+D52+D53+D54+D55+D56+D57+D58+D59</f>
        <v>1200000</v>
      </c>
      <c r="E47" s="14">
        <f t="shared" si="0"/>
        <v>-200000</v>
      </c>
      <c r="F47" s="13" t="s">
        <v>82</v>
      </c>
      <c r="G47" s="14">
        <v>924501</v>
      </c>
      <c r="H47" s="14">
        <v>1243921</v>
      </c>
      <c r="I47" s="14">
        <f t="shared" si="3"/>
        <v>-319420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1500000</v>
      </c>
      <c r="H48" s="14">
        <f>+H49+H50+H51</f>
        <v>1700000</v>
      </c>
      <c r="I48" s="14">
        <f t="shared" si="3"/>
        <v>-200000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1000000</v>
      </c>
      <c r="H49" s="14">
        <v>1200000</v>
      </c>
      <c r="I49" s="14">
        <f t="shared" si="3"/>
        <v>-200000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>
        <v>500000</v>
      </c>
      <c r="H50" s="14">
        <v>500000</v>
      </c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-7094227</v>
      </c>
      <c r="H52" s="14">
        <v>-6239393</v>
      </c>
      <c r="I52" s="14">
        <f t="shared" si="3"/>
        <v>-854834</v>
      </c>
    </row>
    <row r="53" spans="1:9">
      <c r="A53" s="1"/>
      <c r="B53" s="13" t="s">
        <v>93</v>
      </c>
      <c r="C53" s="14"/>
      <c r="D53" s="14">
        <v>1200000</v>
      </c>
      <c r="E53" s="14">
        <f t="shared" si="0"/>
        <v>-1200000</v>
      </c>
      <c r="F53" s="13" t="s">
        <v>94</v>
      </c>
      <c r="G53" s="14">
        <v>-1054834</v>
      </c>
      <c r="H53" s="14">
        <v>-1404221</v>
      </c>
      <c r="I53" s="14">
        <f t="shared" si="3"/>
        <v>349387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>
        <v>1000000</v>
      </c>
      <c r="D55" s="14"/>
      <c r="E55" s="14">
        <f t="shared" si="0"/>
        <v>1000000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>
        <v>500000</v>
      </c>
      <c r="D60" s="14">
        <v>500000</v>
      </c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41070836</v>
      </c>
      <c r="H67" s="10">
        <f>+H44 +H47 +H48 +H52</f>
        <v>42445090</v>
      </c>
      <c r="I67" s="10">
        <f t="shared" ref="I67:I68" si="4">G67-H67</f>
        <v>-1374254</v>
      </c>
    </row>
    <row r="68" spans="1:9">
      <c r="A68" s="1"/>
      <c r="B68" s="9" t="s">
        <v>109</v>
      </c>
      <c r="C68" s="10">
        <f>+C7 +C27</f>
        <v>42841195</v>
      </c>
      <c r="D68" s="10">
        <f>+D7 +D27</f>
        <v>44134858</v>
      </c>
      <c r="E68" s="10">
        <f t="shared" si="0"/>
        <v>-1293663</v>
      </c>
      <c r="F68" s="17" t="s">
        <v>110</v>
      </c>
      <c r="G68" s="18">
        <f>+G42 +G67</f>
        <v>42841195</v>
      </c>
      <c r="H68" s="18">
        <f>+H42 +H67</f>
        <v>44134858</v>
      </c>
      <c r="I68" s="18">
        <f t="shared" si="4"/>
        <v>-1293663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FAB6-C97C-47A4-A80C-E2FDA36F7E63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117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6145886</v>
      </c>
      <c r="D7" s="10">
        <f>+D8+D13+D14+D15+D16+D17+D18+D19+D20+D21+D22+D23+D24-ABS(D25)+D26</f>
        <v>6100653</v>
      </c>
      <c r="E7" s="10">
        <f>C7-D7</f>
        <v>45233</v>
      </c>
      <c r="F7" s="9" t="s">
        <v>10</v>
      </c>
      <c r="G7" s="10">
        <f>+G8+G9+G10+G14+G15+G16+G17+G18+G19+G20+G21</f>
        <v>1587068</v>
      </c>
      <c r="H7" s="10">
        <f>+H8+H9+H10+H14+H15+H16+H17+H18+H19+H20+H21</f>
        <v>1298903</v>
      </c>
      <c r="I7" s="10">
        <f>G7-H7</f>
        <v>288165</v>
      </c>
    </row>
    <row r="8" spans="1:9">
      <c r="A8" s="1"/>
      <c r="B8" s="11" t="s">
        <v>11</v>
      </c>
      <c r="C8" s="12">
        <f>+C9+C10+C11+C12</f>
        <v>284612</v>
      </c>
      <c r="D8" s="12">
        <f>+D9+D10+D11+D12</f>
        <v>384692</v>
      </c>
      <c r="E8" s="12">
        <f t="shared" ref="E8:E68" si="0">C8-D8</f>
        <v>-100080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32079</v>
      </c>
      <c r="D9" s="14"/>
      <c r="E9" s="14">
        <f t="shared" si="0"/>
        <v>32079</v>
      </c>
      <c r="F9" s="13" t="s">
        <v>14</v>
      </c>
      <c r="G9" s="14"/>
      <c r="H9" s="14">
        <v>1217</v>
      </c>
      <c r="I9" s="14">
        <f t="shared" si="1"/>
        <v>-1217</v>
      </c>
    </row>
    <row r="10" spans="1:9">
      <c r="A10" s="1"/>
      <c r="B10" s="13" t="s">
        <v>15</v>
      </c>
      <c r="C10" s="14">
        <v>252533</v>
      </c>
      <c r="D10" s="14">
        <v>384692</v>
      </c>
      <c r="E10" s="14">
        <f t="shared" si="0"/>
        <v>-132159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5663219</v>
      </c>
      <c r="D14" s="14">
        <v>5040430</v>
      </c>
      <c r="E14" s="14">
        <f t="shared" si="0"/>
        <v>622789</v>
      </c>
      <c r="F14" s="13" t="s">
        <v>24</v>
      </c>
      <c r="G14" s="14">
        <v>95140</v>
      </c>
      <c r="H14" s="14"/>
      <c r="I14" s="14">
        <f t="shared" si="1"/>
        <v>95140</v>
      </c>
    </row>
    <row r="15" spans="1:9">
      <c r="A15" s="1"/>
      <c r="B15" s="13" t="s">
        <v>25</v>
      </c>
      <c r="C15" s="14"/>
      <c r="D15" s="14">
        <v>71600</v>
      </c>
      <c r="E15" s="14">
        <f t="shared" si="0"/>
        <v>-71600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>
        <v>126787</v>
      </c>
      <c r="D17" s="14">
        <v>177109</v>
      </c>
      <c r="E17" s="14">
        <f t="shared" si="0"/>
        <v>-50322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54145</v>
      </c>
      <c r="D18" s="14">
        <v>81235</v>
      </c>
      <c r="E18" s="14">
        <f t="shared" si="0"/>
        <v>-27090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>
        <v>25451</v>
      </c>
      <c r="D19" s="14">
        <v>42114</v>
      </c>
      <c r="E19" s="14">
        <f t="shared" si="0"/>
        <v>-16663</v>
      </c>
      <c r="F19" s="13" t="s">
        <v>34</v>
      </c>
      <c r="G19" s="14">
        <v>1459200</v>
      </c>
      <c r="H19" s="14">
        <v>1259200</v>
      </c>
      <c r="I19" s="14">
        <f t="shared" si="1"/>
        <v>200000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32728</v>
      </c>
      <c r="H21" s="14">
        <v>38486</v>
      </c>
      <c r="I21" s="14">
        <f t="shared" si="1"/>
        <v>-5758</v>
      </c>
    </row>
    <row r="22" spans="1:9">
      <c r="A22" s="1"/>
      <c r="B22" s="13" t="s">
        <v>39</v>
      </c>
      <c r="C22" s="14">
        <v>180000</v>
      </c>
      <c r="D22" s="14">
        <v>108400</v>
      </c>
      <c r="E22" s="14">
        <f t="shared" si="0"/>
        <v>71600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-188328</v>
      </c>
      <c r="D26" s="14">
        <v>195073</v>
      </c>
      <c r="E26" s="14">
        <f t="shared" si="0"/>
        <v>-383401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25740952</v>
      </c>
      <c r="D27" s="10">
        <f>+D28 +D33</f>
        <v>27891785</v>
      </c>
      <c r="E27" s="10">
        <f t="shared" si="0"/>
        <v>-2150833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ref="I27:I42" si="2">G27-H27</f>
        <v>0</v>
      </c>
    </row>
    <row r="28" spans="1:9">
      <c r="A28" s="1"/>
      <c r="B28" s="9" t="s">
        <v>46</v>
      </c>
      <c r="C28" s="10">
        <f>+C29+C30+C31+C32</f>
        <v>21315162</v>
      </c>
      <c r="D28" s="10">
        <f>+D29+D30+D31+D32</f>
        <v>22388206</v>
      </c>
      <c r="E28" s="10">
        <f t="shared" si="0"/>
        <v>-1073044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2"/>
        <v>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>
        <v>21315162</v>
      </c>
      <c r="D30" s="14">
        <v>22388206</v>
      </c>
      <c r="E30" s="14">
        <f t="shared" si="0"/>
        <v>-1073044</v>
      </c>
      <c r="F30" s="13" t="s">
        <v>51</v>
      </c>
      <c r="G30" s="14"/>
      <c r="H30" s="14"/>
      <c r="I30" s="14">
        <f t="shared" si="2"/>
        <v>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4425790</v>
      </c>
      <c r="D33" s="10">
        <f>+D34+D35+D36+D37+D38+D39+D40+D41+D43+D46+D47+D60+D61-ABS(D67)</f>
        <v>5503579</v>
      </c>
      <c r="E33" s="10">
        <f t="shared" si="0"/>
        <v>-1077789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/>
      <c r="D35" s="14"/>
      <c r="E35" s="14">
        <f t="shared" si="0"/>
        <v>0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/>
      <c r="D36" s="14"/>
      <c r="E36" s="14">
        <f t="shared" si="0"/>
        <v>0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304304</v>
      </c>
      <c r="D37" s="14">
        <v>585200</v>
      </c>
      <c r="E37" s="14">
        <f t="shared" si="0"/>
        <v>-280896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114486</v>
      </c>
      <c r="D38" s="14">
        <v>211379</v>
      </c>
      <c r="E38" s="14">
        <f t="shared" si="0"/>
        <v>-96893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1587068</v>
      </c>
      <c r="H42" s="10">
        <f>+H7 +H27</f>
        <v>1298903</v>
      </c>
      <c r="I42" s="10">
        <f t="shared" si="2"/>
        <v>288165</v>
      </c>
    </row>
    <row r="43" spans="1:9">
      <c r="A43" s="1"/>
      <c r="B43" s="13" t="s">
        <v>73</v>
      </c>
      <c r="C43" s="14">
        <f>+C44+C45</f>
        <v>1807000</v>
      </c>
      <c r="D43" s="14">
        <f>+D44+D45</f>
        <v>1807000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>
        <v>1807000</v>
      </c>
      <c r="D44" s="14">
        <v>1807000</v>
      </c>
      <c r="E44" s="14">
        <f t="shared" si="0"/>
        <v>0</v>
      </c>
      <c r="F44" s="11" t="s">
        <v>76</v>
      </c>
      <c r="G44" s="12">
        <f>+G45+G46</f>
        <v>37318261</v>
      </c>
      <c r="H44" s="12">
        <f>+H45+H46</f>
        <v>37318261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>
        <v>33118646</v>
      </c>
      <c r="H45" s="14">
        <v>33118646</v>
      </c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4199615</v>
      </c>
      <c r="H46" s="14">
        <v>4199615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2200000</v>
      </c>
      <c r="D47" s="14">
        <f>+D48+D49+D50+D51+D52+D53+D54+D55+D56+D57+D58+D59</f>
        <v>2900000</v>
      </c>
      <c r="E47" s="14">
        <f t="shared" si="0"/>
        <v>-700000</v>
      </c>
      <c r="F47" s="13" t="s">
        <v>82</v>
      </c>
      <c r="G47" s="14">
        <v>244511</v>
      </c>
      <c r="H47" s="14">
        <v>424546</v>
      </c>
      <c r="I47" s="14">
        <f t="shared" si="3"/>
        <v>-180035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2200000</v>
      </c>
      <c r="H48" s="14">
        <f>+H49+H50+H51</f>
        <v>2900000</v>
      </c>
      <c r="I48" s="14">
        <f t="shared" si="3"/>
        <v>-700000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2200000</v>
      </c>
      <c r="H49" s="14">
        <v>2900000</v>
      </c>
      <c r="I49" s="14">
        <f t="shared" si="3"/>
        <v>-700000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-9463002</v>
      </c>
      <c r="H52" s="14">
        <v>-7949272</v>
      </c>
      <c r="I52" s="14">
        <f t="shared" si="3"/>
        <v>-1513730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-2213730</v>
      </c>
      <c r="H53" s="14">
        <v>-1161528</v>
      </c>
      <c r="I53" s="14">
        <f t="shared" si="3"/>
        <v>-1052202</v>
      </c>
    </row>
    <row r="54" spans="1:9">
      <c r="A54" s="1"/>
      <c r="B54" s="13" t="s">
        <v>95</v>
      </c>
      <c r="C54" s="14">
        <v>2200000</v>
      </c>
      <c r="D54" s="14">
        <v>2900000</v>
      </c>
      <c r="E54" s="14">
        <f t="shared" si="0"/>
        <v>-700000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30299770</v>
      </c>
      <c r="H67" s="10">
        <f>+H44 +H47 +H48 +H52</f>
        <v>32693535</v>
      </c>
      <c r="I67" s="10">
        <f t="shared" ref="I67:I68" si="4">G67-H67</f>
        <v>-2393765</v>
      </c>
    </row>
    <row r="68" spans="1:9">
      <c r="A68" s="1"/>
      <c r="B68" s="9" t="s">
        <v>109</v>
      </c>
      <c r="C68" s="10">
        <f>+C7 +C27</f>
        <v>31886838</v>
      </c>
      <c r="D68" s="10">
        <f>+D7 +D27</f>
        <v>33992438</v>
      </c>
      <c r="E68" s="10">
        <f t="shared" si="0"/>
        <v>-2105600</v>
      </c>
      <c r="F68" s="17" t="s">
        <v>110</v>
      </c>
      <c r="G68" s="18">
        <f>+G42 +G67</f>
        <v>31886838</v>
      </c>
      <c r="H68" s="18">
        <f>+H42 +H67</f>
        <v>33992438</v>
      </c>
      <c r="I68" s="18">
        <f t="shared" si="4"/>
        <v>-2105600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C540-AEE6-4AB5-9D92-FDBDE1A601DF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118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15344019</v>
      </c>
      <c r="D7" s="10">
        <f>+D8+D13+D14+D15+D16+D17+D18+D19+D20+D21+D22+D23+D24-ABS(D25)+D26</f>
        <v>15029559</v>
      </c>
      <c r="E7" s="10">
        <f>C7-D7</f>
        <v>314460</v>
      </c>
      <c r="F7" s="9" t="s">
        <v>10</v>
      </c>
      <c r="G7" s="10">
        <f>+G8+G9+G10+G14+G15+G16+G17+G18+G19+G20+G21</f>
        <v>3321350</v>
      </c>
      <c r="H7" s="10">
        <f>+H8+H9+H10+H14+H15+H16+H17+H18+H19+H20+H21</f>
        <v>2908359</v>
      </c>
      <c r="I7" s="10">
        <f>G7-H7</f>
        <v>412991</v>
      </c>
    </row>
    <row r="8" spans="1:9">
      <c r="A8" s="1"/>
      <c r="B8" s="11" t="s">
        <v>11</v>
      </c>
      <c r="C8" s="12">
        <f>+C9+C10+C11+C12</f>
        <v>1008541</v>
      </c>
      <c r="D8" s="12">
        <f>+D9+D10+D11+D12</f>
        <v>2799099</v>
      </c>
      <c r="E8" s="12">
        <f t="shared" ref="E8:E68" si="0">C8-D8</f>
        <v>-1790558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330000</v>
      </c>
      <c r="D9" s="14">
        <v>299600</v>
      </c>
      <c r="E9" s="14">
        <f t="shared" si="0"/>
        <v>30400</v>
      </c>
      <c r="F9" s="13" t="s">
        <v>14</v>
      </c>
      <c r="G9" s="14">
        <v>21130</v>
      </c>
      <c r="H9" s="14">
        <v>13334</v>
      </c>
      <c r="I9" s="14">
        <f t="shared" si="1"/>
        <v>7796</v>
      </c>
    </row>
    <row r="10" spans="1:9">
      <c r="A10" s="1"/>
      <c r="B10" s="13" t="s">
        <v>15</v>
      </c>
      <c r="C10" s="14">
        <v>678541</v>
      </c>
      <c r="D10" s="14">
        <v>2499499</v>
      </c>
      <c r="E10" s="14">
        <f t="shared" si="0"/>
        <v>-1820958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8037180</v>
      </c>
      <c r="D14" s="14">
        <v>8481360</v>
      </c>
      <c r="E14" s="14">
        <f t="shared" si="0"/>
        <v>-444180</v>
      </c>
      <c r="F14" s="13" t="s">
        <v>24</v>
      </c>
      <c r="G14" s="14">
        <v>215933</v>
      </c>
      <c r="H14" s="14">
        <v>12557</v>
      </c>
      <c r="I14" s="14">
        <f t="shared" si="1"/>
        <v>203376</v>
      </c>
    </row>
    <row r="15" spans="1:9">
      <c r="A15" s="1"/>
      <c r="B15" s="13" t="s">
        <v>25</v>
      </c>
      <c r="C15" s="14">
        <v>1</v>
      </c>
      <c r="D15" s="14"/>
      <c r="E15" s="14">
        <f t="shared" si="0"/>
        <v>1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>
        <v>474538</v>
      </c>
      <c r="D17" s="14">
        <v>191378</v>
      </c>
      <c r="E17" s="14">
        <f t="shared" si="0"/>
        <v>283160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110775</v>
      </c>
      <c r="D18" s="14">
        <v>56063</v>
      </c>
      <c r="E18" s="14">
        <f t="shared" si="0"/>
        <v>54712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>
        <v>32889</v>
      </c>
      <c r="D19" s="14">
        <v>16269</v>
      </c>
      <c r="E19" s="14">
        <f t="shared" si="0"/>
        <v>16620</v>
      </c>
      <c r="F19" s="13" t="s">
        <v>34</v>
      </c>
      <c r="G19" s="14">
        <v>2845100</v>
      </c>
      <c r="H19" s="14">
        <v>2670200</v>
      </c>
      <c r="I19" s="14">
        <f t="shared" si="1"/>
        <v>174900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239187</v>
      </c>
      <c r="H21" s="14">
        <v>212268</v>
      </c>
      <c r="I21" s="14">
        <f t="shared" si="1"/>
        <v>26919</v>
      </c>
    </row>
    <row r="22" spans="1:9">
      <c r="A22" s="1"/>
      <c r="B22" s="13" t="s">
        <v>39</v>
      </c>
      <c r="C22" s="14"/>
      <c r="D22" s="14"/>
      <c r="E22" s="14">
        <f t="shared" si="0"/>
        <v>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5680095</v>
      </c>
      <c r="D26" s="14">
        <v>3485390</v>
      </c>
      <c r="E26" s="14">
        <f t="shared" si="0"/>
        <v>2194705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72015127</v>
      </c>
      <c r="D27" s="10">
        <f>+D28 +D33</f>
        <v>74418460</v>
      </c>
      <c r="E27" s="10">
        <f t="shared" si="0"/>
        <v>-2403333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ref="I27:I42" si="2">G27-H27</f>
        <v>0</v>
      </c>
    </row>
    <row r="28" spans="1:9">
      <c r="A28" s="1"/>
      <c r="B28" s="9" t="s">
        <v>46</v>
      </c>
      <c r="C28" s="10">
        <f>+C29+C30+C31+C32</f>
        <v>67780718</v>
      </c>
      <c r="D28" s="10">
        <f>+D29+D30+D31+D32</f>
        <v>68854885</v>
      </c>
      <c r="E28" s="10">
        <f t="shared" si="0"/>
        <v>-1074167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2"/>
        <v>0</v>
      </c>
    </row>
    <row r="29" spans="1:9">
      <c r="A29" s="1"/>
      <c r="B29" s="11" t="s">
        <v>48</v>
      </c>
      <c r="C29" s="12">
        <v>57299000</v>
      </c>
      <c r="D29" s="12">
        <v>57299000</v>
      </c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>
        <v>10481718</v>
      </c>
      <c r="D30" s="14">
        <v>11555885</v>
      </c>
      <c r="E30" s="14">
        <f t="shared" si="0"/>
        <v>-1074167</v>
      </c>
      <c r="F30" s="13" t="s">
        <v>51</v>
      </c>
      <c r="G30" s="14"/>
      <c r="H30" s="14"/>
      <c r="I30" s="14">
        <f t="shared" si="2"/>
        <v>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4234409</v>
      </c>
      <c r="D33" s="10">
        <f>+D34+D35+D36+D37+D38+D39+D40+D41+D43+D46+D47+D60+D61-ABS(D67)</f>
        <v>5563575</v>
      </c>
      <c r="E33" s="10">
        <f t="shared" si="0"/>
        <v>-1329166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>
        <v>367249</v>
      </c>
      <c r="D35" s="14">
        <v>381604</v>
      </c>
      <c r="E35" s="14">
        <f t="shared" si="0"/>
        <v>-14355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/>
      <c r="D36" s="14"/>
      <c r="E36" s="14">
        <f t="shared" si="0"/>
        <v>0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1540957</v>
      </c>
      <c r="D37" s="14">
        <v>2015096</v>
      </c>
      <c r="E37" s="14">
        <f t="shared" si="0"/>
        <v>-474139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2326203</v>
      </c>
      <c r="D38" s="14">
        <v>3020875</v>
      </c>
      <c r="E38" s="14">
        <f t="shared" si="0"/>
        <v>-694672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3321350</v>
      </c>
      <c r="H42" s="10">
        <f>+H7 +H27</f>
        <v>2908359</v>
      </c>
      <c r="I42" s="10">
        <f t="shared" si="2"/>
        <v>412991</v>
      </c>
    </row>
    <row r="43" spans="1:9">
      <c r="A43" s="1"/>
      <c r="B43" s="13" t="s">
        <v>73</v>
      </c>
      <c r="C43" s="14">
        <f>+C44+C45</f>
        <v>0</v>
      </c>
      <c r="D43" s="14">
        <f>+D44+D45</f>
        <v>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/>
      <c r="D44" s="14"/>
      <c r="E44" s="14">
        <f t="shared" si="0"/>
        <v>0</v>
      </c>
      <c r="F44" s="11" t="s">
        <v>76</v>
      </c>
      <c r="G44" s="12">
        <f>+G45+G46</f>
        <v>20363201</v>
      </c>
      <c r="H44" s="12">
        <f>+H45+H46</f>
        <v>20363201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>
        <v>16000000</v>
      </c>
      <c r="H45" s="14">
        <v>16000000</v>
      </c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4363201</v>
      </c>
      <c r="H46" s="14">
        <v>4363201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0</v>
      </c>
      <c r="D47" s="14">
        <f>+D48+D49+D50+D51+D52+D53+D54+D55+D56+D57+D58+D59</f>
        <v>146000</v>
      </c>
      <c r="E47" s="14">
        <f t="shared" si="0"/>
        <v>-146000</v>
      </c>
      <c r="F47" s="13" t="s">
        <v>82</v>
      </c>
      <c r="G47" s="14">
        <v>2451222</v>
      </c>
      <c r="H47" s="14">
        <v>3150033</v>
      </c>
      <c r="I47" s="14">
        <f t="shared" si="3"/>
        <v>-698811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0</v>
      </c>
      <c r="H48" s="14">
        <f>+H49+H50+H51</f>
        <v>146000</v>
      </c>
      <c r="I48" s="14">
        <f t="shared" si="3"/>
        <v>-146000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/>
      <c r="H49" s="14">
        <v>146000</v>
      </c>
      <c r="I49" s="14">
        <f t="shared" si="3"/>
        <v>-146000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61223373</v>
      </c>
      <c r="H52" s="14">
        <v>62880426</v>
      </c>
      <c r="I52" s="14">
        <f t="shared" si="3"/>
        <v>-1657053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-1803053</v>
      </c>
      <c r="H53" s="14">
        <v>1369463</v>
      </c>
      <c r="I53" s="14">
        <f t="shared" si="3"/>
        <v>-3172516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>
        <v>146000</v>
      </c>
      <c r="E56" s="14">
        <f t="shared" si="0"/>
        <v>-146000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84037796</v>
      </c>
      <c r="H67" s="10">
        <f>+H44 +H47 +H48 +H52</f>
        <v>86539660</v>
      </c>
      <c r="I67" s="10">
        <f t="shared" ref="I67:I68" si="4">G67-H67</f>
        <v>-2501864</v>
      </c>
    </row>
    <row r="68" spans="1:9">
      <c r="A68" s="1"/>
      <c r="B68" s="9" t="s">
        <v>109</v>
      </c>
      <c r="C68" s="10">
        <f>+C7 +C27</f>
        <v>87359146</v>
      </c>
      <c r="D68" s="10">
        <f>+D7 +D27</f>
        <v>89448019</v>
      </c>
      <c r="E68" s="10">
        <f t="shared" si="0"/>
        <v>-2088873</v>
      </c>
      <c r="F68" s="17" t="s">
        <v>110</v>
      </c>
      <c r="G68" s="18">
        <f>+G42 +G67</f>
        <v>87359146</v>
      </c>
      <c r="H68" s="18">
        <f>+H42 +H67</f>
        <v>89448019</v>
      </c>
      <c r="I68" s="18">
        <f t="shared" si="4"/>
        <v>-2088873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5917-38CB-4E9B-BADD-9E744466D298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119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1114155</v>
      </c>
      <c r="D7" s="10">
        <f>+D8+D13+D14+D15+D16+D17+D18+D19+D20+D21+D22+D23+D24-ABS(D25)+D26</f>
        <v>1111958</v>
      </c>
      <c r="E7" s="10">
        <f>C7-D7</f>
        <v>2197</v>
      </c>
      <c r="F7" s="9" t="s">
        <v>10</v>
      </c>
      <c r="G7" s="10">
        <f>+G8+G9+G10+G14+G15+G16+G17+G18+G19+G20+G21</f>
        <v>766300</v>
      </c>
      <c r="H7" s="10">
        <f>+H8+H9+H10+H14+H15+H16+H17+H18+H19+H20+H21</f>
        <v>768200</v>
      </c>
      <c r="I7" s="10">
        <f>G7-H7</f>
        <v>-1900</v>
      </c>
    </row>
    <row r="8" spans="1:9">
      <c r="A8" s="1"/>
      <c r="B8" s="11" t="s">
        <v>11</v>
      </c>
      <c r="C8" s="12">
        <f>+C9+C10+C11+C12</f>
        <v>72323</v>
      </c>
      <c r="D8" s="12">
        <f>+D9+D10+D11+D12</f>
        <v>162766</v>
      </c>
      <c r="E8" s="12">
        <f t="shared" ref="E8:E68" si="0">C8-D8</f>
        <v>-90443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30000</v>
      </c>
      <c r="D9" s="14"/>
      <c r="E9" s="14">
        <f t="shared" si="0"/>
        <v>30000</v>
      </c>
      <c r="F9" s="13" t="s">
        <v>14</v>
      </c>
      <c r="G9" s="14"/>
      <c r="H9" s="14"/>
      <c r="I9" s="14">
        <f t="shared" si="1"/>
        <v>0</v>
      </c>
    </row>
    <row r="10" spans="1:9">
      <c r="A10" s="1"/>
      <c r="B10" s="13" t="s">
        <v>15</v>
      </c>
      <c r="C10" s="14">
        <v>42323</v>
      </c>
      <c r="D10" s="14">
        <v>162766</v>
      </c>
      <c r="E10" s="14">
        <f t="shared" si="0"/>
        <v>-120443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2569406</v>
      </c>
      <c r="D14" s="14">
        <v>968521</v>
      </c>
      <c r="E14" s="14">
        <f t="shared" si="0"/>
        <v>1600885</v>
      </c>
      <c r="F14" s="13" t="s">
        <v>24</v>
      </c>
      <c r="G14" s="14"/>
      <c r="H14" s="14"/>
      <c r="I14" s="14">
        <f t="shared" si="1"/>
        <v>0</v>
      </c>
    </row>
    <row r="15" spans="1:9">
      <c r="A15" s="1"/>
      <c r="B15" s="13" t="s">
        <v>25</v>
      </c>
      <c r="C15" s="14"/>
      <c r="D15" s="14"/>
      <c r="E15" s="14">
        <f t="shared" si="0"/>
        <v>0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/>
      <c r="D17" s="14"/>
      <c r="E17" s="14">
        <f t="shared" si="0"/>
        <v>0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/>
      <c r="D18" s="14"/>
      <c r="E18" s="14">
        <f t="shared" si="0"/>
        <v>0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/>
      <c r="D19" s="14"/>
      <c r="E19" s="14">
        <f t="shared" si="0"/>
        <v>0</v>
      </c>
      <c r="F19" s="13" t="s">
        <v>34</v>
      </c>
      <c r="G19" s="14">
        <v>766300</v>
      </c>
      <c r="H19" s="14">
        <v>768200</v>
      </c>
      <c r="I19" s="14">
        <f t="shared" si="1"/>
        <v>-1900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/>
      <c r="H21" s="14"/>
      <c r="I21" s="14">
        <f t="shared" si="1"/>
        <v>0</v>
      </c>
    </row>
    <row r="22" spans="1:9">
      <c r="A22" s="1"/>
      <c r="B22" s="13" t="s">
        <v>39</v>
      </c>
      <c r="C22" s="14"/>
      <c r="D22" s="14"/>
      <c r="E22" s="14">
        <f t="shared" si="0"/>
        <v>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-1527574</v>
      </c>
      <c r="D26" s="14">
        <v>-19329</v>
      </c>
      <c r="E26" s="14">
        <f t="shared" si="0"/>
        <v>-1508245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878129</v>
      </c>
      <c r="D27" s="10">
        <f>+D28 +D33</f>
        <v>591531</v>
      </c>
      <c r="E27" s="10">
        <f t="shared" si="0"/>
        <v>286598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ref="I27:I42" si="2">G27-H27</f>
        <v>0</v>
      </c>
    </row>
    <row r="28" spans="1:9">
      <c r="A28" s="1"/>
      <c r="B28" s="9" t="s">
        <v>46</v>
      </c>
      <c r="C28" s="10">
        <f>+C29+C30+C31+C32</f>
        <v>0</v>
      </c>
      <c r="D28" s="10">
        <f>+D29+D30+D31+D32</f>
        <v>0</v>
      </c>
      <c r="E28" s="10">
        <f t="shared" si="0"/>
        <v>0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2"/>
        <v>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/>
      <c r="D30" s="14"/>
      <c r="E30" s="14">
        <f t="shared" si="0"/>
        <v>0</v>
      </c>
      <c r="F30" s="13" t="s">
        <v>51</v>
      </c>
      <c r="G30" s="14"/>
      <c r="H30" s="14"/>
      <c r="I30" s="14">
        <f t="shared" si="2"/>
        <v>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878129</v>
      </c>
      <c r="D33" s="10">
        <f>+D34+D35+D36+D37+D38+D39+D40+D41+D43+D46+D47+D60+D61-ABS(D67)</f>
        <v>591531</v>
      </c>
      <c r="E33" s="10">
        <f t="shared" si="0"/>
        <v>286598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/>
      <c r="D35" s="14"/>
      <c r="E35" s="14">
        <f t="shared" si="0"/>
        <v>0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/>
      <c r="D36" s="14"/>
      <c r="E36" s="14">
        <f t="shared" si="0"/>
        <v>0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317109</v>
      </c>
      <c r="D37" s="14">
        <v>1</v>
      </c>
      <c r="E37" s="14">
        <f t="shared" si="0"/>
        <v>317108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61020</v>
      </c>
      <c r="D38" s="14">
        <v>91530</v>
      </c>
      <c r="E38" s="14">
        <f t="shared" si="0"/>
        <v>-30510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766300</v>
      </c>
      <c r="H42" s="10">
        <f>+H7 +H27</f>
        <v>768200</v>
      </c>
      <c r="I42" s="10">
        <f t="shared" si="2"/>
        <v>-1900</v>
      </c>
    </row>
    <row r="43" spans="1:9">
      <c r="A43" s="1"/>
      <c r="B43" s="13" t="s">
        <v>73</v>
      </c>
      <c r="C43" s="14">
        <f>+C44+C45</f>
        <v>0</v>
      </c>
      <c r="D43" s="14">
        <f>+D44+D45</f>
        <v>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/>
      <c r="D44" s="14"/>
      <c r="E44" s="14">
        <f t="shared" si="0"/>
        <v>0</v>
      </c>
      <c r="F44" s="11" t="s">
        <v>76</v>
      </c>
      <c r="G44" s="12">
        <f>+G45+G46</f>
        <v>0</v>
      </c>
      <c r="H44" s="12">
        <f>+H45+H46</f>
        <v>0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/>
      <c r="H45" s="14"/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/>
      <c r="H46" s="14"/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500000</v>
      </c>
      <c r="D47" s="14">
        <f>+D48+D49+D50+D51+D52+D53+D54+D55+D56+D57+D58+D59</f>
        <v>500000</v>
      </c>
      <c r="E47" s="14">
        <f t="shared" si="0"/>
        <v>0</v>
      </c>
      <c r="F47" s="13" t="s">
        <v>82</v>
      </c>
      <c r="G47" s="14"/>
      <c r="H47" s="14"/>
      <c r="I47" s="14">
        <f t="shared" si="3"/>
        <v>0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500000</v>
      </c>
      <c r="H48" s="14">
        <f>+H49+H50+H51</f>
        <v>500000</v>
      </c>
      <c r="I48" s="14">
        <f t="shared" si="3"/>
        <v>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500000</v>
      </c>
      <c r="H49" s="14">
        <v>500000</v>
      </c>
      <c r="I49" s="14">
        <f t="shared" si="3"/>
        <v>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725984</v>
      </c>
      <c r="H52" s="14">
        <v>435289</v>
      </c>
      <c r="I52" s="14">
        <f t="shared" si="3"/>
        <v>290695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290695</v>
      </c>
      <c r="H53" s="14">
        <v>-123378</v>
      </c>
      <c r="I53" s="14">
        <f t="shared" si="3"/>
        <v>414073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>
        <v>500000</v>
      </c>
      <c r="D59" s="14">
        <v>500000</v>
      </c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1225984</v>
      </c>
      <c r="H67" s="10">
        <f>+H44 +H47 +H48 +H52</f>
        <v>935289</v>
      </c>
      <c r="I67" s="10">
        <f t="shared" ref="I67:I68" si="4">G67-H67</f>
        <v>290695</v>
      </c>
    </row>
    <row r="68" spans="1:9">
      <c r="A68" s="1"/>
      <c r="B68" s="9" t="s">
        <v>109</v>
      </c>
      <c r="C68" s="10">
        <f>+C7 +C27</f>
        <v>1992284</v>
      </c>
      <c r="D68" s="10">
        <f>+D7 +D27</f>
        <v>1703489</v>
      </c>
      <c r="E68" s="10">
        <f t="shared" si="0"/>
        <v>288795</v>
      </c>
      <c r="F68" s="17" t="s">
        <v>110</v>
      </c>
      <c r="G68" s="18">
        <f>+G42 +G67</f>
        <v>1992284</v>
      </c>
      <c r="H68" s="18">
        <f>+H42 +H67</f>
        <v>1703489</v>
      </c>
      <c r="I68" s="18">
        <f t="shared" si="4"/>
        <v>288795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8B4ED-59A1-4FB1-AF6A-F3E488EFA595}">
  <dimension ref="A1:I68"/>
  <sheetViews>
    <sheetView workbookViewId="0">
      <selection activeCell="B1" sqref="B1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120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5036292</v>
      </c>
      <c r="D7" s="10">
        <f>+D8+D13+D14+D15+D16+D17+D18+D19+D20+D21+D22+D23+D24-ABS(D25)+D26</f>
        <v>5255884</v>
      </c>
      <c r="E7" s="10">
        <f>C7-D7</f>
        <v>-219592</v>
      </c>
      <c r="F7" s="9" t="s">
        <v>10</v>
      </c>
      <c r="G7" s="10">
        <f>+G8+G9+G10+G14+G15+G16+G17+G18+G19+G20+G21</f>
        <v>4169269</v>
      </c>
      <c r="H7" s="10">
        <f>+H8+H9+H10+H14+H15+H16+H17+H18+H19+H20+H21</f>
        <v>1216605</v>
      </c>
      <c r="I7" s="10">
        <f>G7-H7</f>
        <v>2952664</v>
      </c>
    </row>
    <row r="8" spans="1:9">
      <c r="A8" s="1"/>
      <c r="B8" s="11" t="s">
        <v>11</v>
      </c>
      <c r="C8" s="12">
        <f>+C9+C10+C11+C12</f>
        <v>747333</v>
      </c>
      <c r="D8" s="12">
        <f>+D9+D10+D11+D12</f>
        <v>848942</v>
      </c>
      <c r="E8" s="12">
        <f t="shared" ref="E8:E68" si="0">C8-D8</f>
        <v>-101609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20000</v>
      </c>
      <c r="D9" s="14">
        <v>20000</v>
      </c>
      <c r="E9" s="14">
        <f t="shared" si="0"/>
        <v>0</v>
      </c>
      <c r="F9" s="13" t="s">
        <v>14</v>
      </c>
      <c r="G9" s="14">
        <v>46983</v>
      </c>
      <c r="H9" s="14">
        <v>75537</v>
      </c>
      <c r="I9" s="14">
        <f t="shared" si="1"/>
        <v>-28554</v>
      </c>
    </row>
    <row r="10" spans="1:9">
      <c r="A10" s="1"/>
      <c r="B10" s="13" t="s">
        <v>15</v>
      </c>
      <c r="C10" s="14">
        <v>727333</v>
      </c>
      <c r="D10" s="14">
        <v>828942</v>
      </c>
      <c r="E10" s="14">
        <f t="shared" si="0"/>
        <v>-101609</v>
      </c>
      <c r="F10" s="13" t="s">
        <v>16</v>
      </c>
      <c r="G10" s="14">
        <f>+G11+G12+G13</f>
        <v>3000000</v>
      </c>
      <c r="H10" s="14">
        <f>+H11+H12+H13</f>
        <v>0</v>
      </c>
      <c r="I10" s="14">
        <f t="shared" si="1"/>
        <v>3000000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>
        <v>3000000</v>
      </c>
      <c r="H12" s="14"/>
      <c r="I12" s="14">
        <f t="shared" si="1"/>
        <v>3000000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3919956</v>
      </c>
      <c r="D14" s="14">
        <v>3279580</v>
      </c>
      <c r="E14" s="14">
        <f t="shared" si="0"/>
        <v>640376</v>
      </c>
      <c r="F14" s="13" t="s">
        <v>24</v>
      </c>
      <c r="G14" s="14">
        <v>72607</v>
      </c>
      <c r="H14" s="14">
        <v>9499</v>
      </c>
      <c r="I14" s="14">
        <f t="shared" si="1"/>
        <v>63108</v>
      </c>
    </row>
    <row r="15" spans="1:9">
      <c r="A15" s="1"/>
      <c r="B15" s="13" t="s">
        <v>25</v>
      </c>
      <c r="C15" s="14"/>
      <c r="D15" s="14">
        <v>3800</v>
      </c>
      <c r="E15" s="14">
        <f t="shared" si="0"/>
        <v>-3800</v>
      </c>
      <c r="F15" s="13" t="s">
        <v>26</v>
      </c>
      <c r="G15" s="14">
        <v>990</v>
      </c>
      <c r="H15" s="14">
        <v>2880</v>
      </c>
      <c r="I15" s="14">
        <f t="shared" si="1"/>
        <v>-1890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>
        <v>394406</v>
      </c>
      <c r="D17" s="14">
        <v>58628</v>
      </c>
      <c r="E17" s="14">
        <f t="shared" si="0"/>
        <v>335778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342426</v>
      </c>
      <c r="D18" s="14">
        <v>515487</v>
      </c>
      <c r="E18" s="14">
        <f t="shared" si="0"/>
        <v>-173061</v>
      </c>
      <c r="F18" s="13" t="s">
        <v>32</v>
      </c>
      <c r="G18" s="14"/>
      <c r="H18" s="14">
        <v>75142</v>
      </c>
      <c r="I18" s="14">
        <f t="shared" si="1"/>
        <v>-75142</v>
      </c>
    </row>
    <row r="19" spans="1:9">
      <c r="A19" s="1"/>
      <c r="B19" s="13" t="s">
        <v>33</v>
      </c>
      <c r="C19" s="14"/>
      <c r="D19" s="14"/>
      <c r="E19" s="14">
        <f t="shared" si="0"/>
        <v>0</v>
      </c>
      <c r="F19" s="13" t="s">
        <v>34</v>
      </c>
      <c r="G19" s="14">
        <v>997700</v>
      </c>
      <c r="H19" s="14">
        <v>996400</v>
      </c>
      <c r="I19" s="14">
        <f t="shared" si="1"/>
        <v>1300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50989</v>
      </c>
      <c r="H21" s="14">
        <v>57147</v>
      </c>
      <c r="I21" s="14">
        <f t="shared" si="1"/>
        <v>-6158</v>
      </c>
    </row>
    <row r="22" spans="1:9">
      <c r="A22" s="1"/>
      <c r="B22" s="13" t="s">
        <v>39</v>
      </c>
      <c r="C22" s="14"/>
      <c r="D22" s="14">
        <v>237600</v>
      </c>
      <c r="E22" s="14">
        <f t="shared" si="0"/>
        <v>-237600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-367829</v>
      </c>
      <c r="D26" s="14">
        <v>311847</v>
      </c>
      <c r="E26" s="14">
        <f t="shared" si="0"/>
        <v>-679676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48104531</v>
      </c>
      <c r="D27" s="10">
        <f>+D28 +D33</f>
        <v>8602274</v>
      </c>
      <c r="E27" s="10">
        <f t="shared" si="0"/>
        <v>39502257</v>
      </c>
      <c r="F27" s="9" t="s">
        <v>45</v>
      </c>
      <c r="G27" s="10">
        <f>+G28+G32+G33+G34+G35+G36+G37+G38+G39+G40+G41</f>
        <v>40000000</v>
      </c>
      <c r="H27" s="10">
        <f>+H28+H32+H33+H34+H35+H36+H37+H38+H39+H40+H41</f>
        <v>0</v>
      </c>
      <c r="I27" s="10">
        <f t="shared" ref="I27:I42" si="2">G27-H27</f>
        <v>40000000</v>
      </c>
    </row>
    <row r="28" spans="1:9">
      <c r="A28" s="1"/>
      <c r="B28" s="9" t="s">
        <v>46</v>
      </c>
      <c r="C28" s="10">
        <f>+C29+C30+C31+C32</f>
        <v>0</v>
      </c>
      <c r="D28" s="10">
        <f>+D29+D30+D31+D32</f>
        <v>0</v>
      </c>
      <c r="E28" s="10">
        <f t="shared" si="0"/>
        <v>0</v>
      </c>
      <c r="F28" s="11" t="s">
        <v>47</v>
      </c>
      <c r="G28" s="12">
        <f>+G29+G30+G31</f>
        <v>40000000</v>
      </c>
      <c r="H28" s="12">
        <f>+H29+H30+H31</f>
        <v>0</v>
      </c>
      <c r="I28" s="12">
        <f t="shared" si="2"/>
        <v>40000000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/>
      <c r="D30" s="14"/>
      <c r="E30" s="14">
        <f t="shared" si="0"/>
        <v>0</v>
      </c>
      <c r="F30" s="13" t="s">
        <v>51</v>
      </c>
      <c r="G30" s="14">
        <v>40000000</v>
      </c>
      <c r="H30" s="14"/>
      <c r="I30" s="14">
        <f t="shared" si="2"/>
        <v>40000000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48104531</v>
      </c>
      <c r="D33" s="10">
        <f>+D34+D35+D36+D37+D38+D39+D40+D41+D43+D46+D47+D60+D61-ABS(D67)</f>
        <v>8602274</v>
      </c>
      <c r="E33" s="10">
        <f t="shared" si="0"/>
        <v>39502257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>
        <v>31342630</v>
      </c>
      <c r="D34" s="12"/>
      <c r="E34" s="12">
        <f t="shared" si="0"/>
        <v>31342630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>
        <v>12642224</v>
      </c>
      <c r="D35" s="14">
        <v>4882966</v>
      </c>
      <c r="E35" s="14">
        <f t="shared" si="0"/>
        <v>7759258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/>
      <c r="D36" s="14"/>
      <c r="E36" s="14">
        <f t="shared" si="0"/>
        <v>0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1</v>
      </c>
      <c r="D37" s="14">
        <v>1</v>
      </c>
      <c r="E37" s="14">
        <f t="shared" si="0"/>
        <v>0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1312676</v>
      </c>
      <c r="D38" s="14">
        <v>297307</v>
      </c>
      <c r="E38" s="14">
        <f t="shared" si="0"/>
        <v>1015369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44169269</v>
      </c>
      <c r="H42" s="10">
        <f>+H7 +H27</f>
        <v>1216605</v>
      </c>
      <c r="I42" s="10">
        <f t="shared" si="2"/>
        <v>42952664</v>
      </c>
    </row>
    <row r="43" spans="1:9">
      <c r="A43" s="1"/>
      <c r="B43" s="13" t="s">
        <v>73</v>
      </c>
      <c r="C43" s="14">
        <f>+C44+C45</f>
        <v>952000</v>
      </c>
      <c r="D43" s="14">
        <f>+D44+D45</f>
        <v>952000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>
        <v>952000</v>
      </c>
      <c r="D44" s="14">
        <v>952000</v>
      </c>
      <c r="E44" s="14">
        <f t="shared" si="0"/>
        <v>0</v>
      </c>
      <c r="F44" s="11" t="s">
        <v>76</v>
      </c>
      <c r="G44" s="12">
        <f>+G45+G46</f>
        <v>2161299</v>
      </c>
      <c r="H44" s="12">
        <f>+H45+H46</f>
        <v>2161299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/>
      <c r="H45" s="14"/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2161299</v>
      </c>
      <c r="H46" s="14">
        <v>2161299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1855000</v>
      </c>
      <c r="D47" s="14">
        <f>+D48+D49+D50+D51+D52+D53+D54+D55+D56+D57+D58+D59</f>
        <v>2470000</v>
      </c>
      <c r="E47" s="14">
        <f t="shared" si="0"/>
        <v>-615000</v>
      </c>
      <c r="F47" s="13" t="s">
        <v>82</v>
      </c>
      <c r="G47" s="14">
        <v>471000</v>
      </c>
      <c r="H47" s="14"/>
      <c r="I47" s="14">
        <f t="shared" si="3"/>
        <v>471000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1855000</v>
      </c>
      <c r="H48" s="14">
        <f>+H49+H50+H51</f>
        <v>2470000</v>
      </c>
      <c r="I48" s="14">
        <f t="shared" si="3"/>
        <v>-615000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1855000</v>
      </c>
      <c r="H49" s="14">
        <v>2470000</v>
      </c>
      <c r="I49" s="14">
        <f t="shared" si="3"/>
        <v>-615000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4484255</v>
      </c>
      <c r="H52" s="14">
        <v>8010254</v>
      </c>
      <c r="I52" s="14">
        <f t="shared" si="3"/>
        <v>-3525999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-4140999</v>
      </c>
      <c r="H53" s="14">
        <v>-398541</v>
      </c>
      <c r="I53" s="14">
        <f t="shared" si="3"/>
        <v>-3742458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>
        <v>1855000</v>
      </c>
      <c r="D55" s="14">
        <v>2470000</v>
      </c>
      <c r="E55" s="14">
        <f t="shared" si="0"/>
        <v>-615000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8971554</v>
      </c>
      <c r="H67" s="10">
        <f>+H44 +H47 +H48 +H52</f>
        <v>12641553</v>
      </c>
      <c r="I67" s="10">
        <f t="shared" ref="I67:I68" si="4">G67-H67</f>
        <v>-3669999</v>
      </c>
    </row>
    <row r="68" spans="1:9">
      <c r="A68" s="1"/>
      <c r="B68" s="9" t="s">
        <v>109</v>
      </c>
      <c r="C68" s="10">
        <f>+C7 +C27</f>
        <v>53140823</v>
      </c>
      <c r="D68" s="10">
        <f>+D7 +D27</f>
        <v>13858158</v>
      </c>
      <c r="E68" s="10">
        <f t="shared" si="0"/>
        <v>39282665</v>
      </c>
      <c r="F68" s="17" t="s">
        <v>110</v>
      </c>
      <c r="G68" s="18">
        <f>+G42 +G67</f>
        <v>53140823</v>
      </c>
      <c r="H68" s="18">
        <f>+H42 +H67</f>
        <v>13858158</v>
      </c>
      <c r="I68" s="18">
        <f t="shared" si="4"/>
        <v>39282665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D148-8DF8-4889-B387-485BE2190F55}">
  <sheetPr>
    <pageSetUpPr fitToPage="1"/>
  </sheetPr>
  <dimension ref="A1:I68"/>
  <sheetViews>
    <sheetView showGridLines="0" tabSelected="1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45622962</v>
      </c>
      <c r="D7" s="10">
        <f>+D8+D13+D14+D15+D16+D17+D18+D19+D20+D21+D22+D23+D24-ABS(D25)+D26</f>
        <v>47182444</v>
      </c>
      <c r="E7" s="10">
        <f>C7-D7</f>
        <v>-1559482</v>
      </c>
      <c r="F7" s="9" t="s">
        <v>10</v>
      </c>
      <c r="G7" s="10">
        <f>+G8+G9+G10+G14+G15+G16+G17+G18+G19+G20+G21</f>
        <v>12330625</v>
      </c>
      <c r="H7" s="10">
        <f>+H8+H9+H10+H14+H15+H16+H17+H18+H19+H20+H21</f>
        <v>17869639</v>
      </c>
      <c r="I7" s="10">
        <f>G7-H7</f>
        <v>-5539014</v>
      </c>
    </row>
    <row r="8" spans="1:9">
      <c r="A8" s="1"/>
      <c r="B8" s="11" t="s">
        <v>11</v>
      </c>
      <c r="C8" s="12">
        <f>+C9+C10+C11+C12</f>
        <v>41115762</v>
      </c>
      <c r="D8" s="12">
        <f>+D9+D10+D11+D12</f>
        <v>45388444</v>
      </c>
      <c r="E8" s="12">
        <f t="shared" ref="E8:E68" si="0">C8-D8</f>
        <v>-4272682</v>
      </c>
      <c r="F8" s="13" t="s">
        <v>12</v>
      </c>
      <c r="G8" s="14"/>
      <c r="H8" s="14"/>
      <c r="I8" s="14">
        <f t="shared" ref="I8:I68" si="1">G8-H8</f>
        <v>0</v>
      </c>
    </row>
    <row r="9" spans="1:9">
      <c r="A9" s="1"/>
      <c r="B9" s="13" t="s">
        <v>13</v>
      </c>
      <c r="C9" s="14">
        <v>8276</v>
      </c>
      <c r="D9" s="14">
        <v>22517</v>
      </c>
      <c r="E9" s="14">
        <f t="shared" si="0"/>
        <v>-14241</v>
      </c>
      <c r="F9" s="13" t="s">
        <v>14</v>
      </c>
      <c r="G9" s="14"/>
      <c r="H9" s="14"/>
      <c r="I9" s="14">
        <f t="shared" si="1"/>
        <v>0</v>
      </c>
    </row>
    <row r="10" spans="1:9">
      <c r="A10" s="1"/>
      <c r="B10" s="13" t="s">
        <v>15</v>
      </c>
      <c r="C10" s="14">
        <v>41107486</v>
      </c>
      <c r="D10" s="14">
        <v>45365927</v>
      </c>
      <c r="E10" s="14">
        <f t="shared" si="0"/>
        <v>-4258441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/>
      <c r="D14" s="14"/>
      <c r="E14" s="14">
        <f t="shared" si="0"/>
        <v>0</v>
      </c>
      <c r="F14" s="13" t="s">
        <v>24</v>
      </c>
      <c r="G14" s="14">
        <v>126559</v>
      </c>
      <c r="H14" s="14">
        <v>2218116</v>
      </c>
      <c r="I14" s="14">
        <f t="shared" si="1"/>
        <v>-2091557</v>
      </c>
    </row>
    <row r="15" spans="1:9">
      <c r="A15" s="1"/>
      <c r="B15" s="13" t="s">
        <v>25</v>
      </c>
      <c r="C15" s="14"/>
      <c r="D15" s="14"/>
      <c r="E15" s="14">
        <f t="shared" si="0"/>
        <v>0</v>
      </c>
      <c r="F15" s="13" t="s">
        <v>26</v>
      </c>
      <c r="G15" s="14">
        <v>336813</v>
      </c>
      <c r="H15" s="14">
        <v>38672</v>
      </c>
      <c r="I15" s="14">
        <f t="shared" si="1"/>
        <v>298141</v>
      </c>
    </row>
    <row r="16" spans="1:9">
      <c r="A16" s="1"/>
      <c r="B16" s="13" t="s">
        <v>27</v>
      </c>
      <c r="C16" s="14">
        <v>4309200</v>
      </c>
      <c r="D16" s="14">
        <v>660000</v>
      </c>
      <c r="E16" s="14">
        <f t="shared" si="0"/>
        <v>3649200</v>
      </c>
      <c r="F16" s="13" t="s">
        <v>28</v>
      </c>
      <c r="G16" s="14">
        <v>862911</v>
      </c>
      <c r="H16" s="14">
        <v>2803049</v>
      </c>
      <c r="I16" s="14">
        <f t="shared" si="1"/>
        <v>-1940138</v>
      </c>
    </row>
    <row r="17" spans="1:9">
      <c r="A17" s="1"/>
      <c r="B17" s="13" t="s">
        <v>29</v>
      </c>
      <c r="C17" s="14"/>
      <c r="D17" s="14"/>
      <c r="E17" s="14">
        <f t="shared" si="0"/>
        <v>0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/>
      <c r="D18" s="14"/>
      <c r="E18" s="14">
        <f t="shared" si="0"/>
        <v>0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/>
      <c r="D19" s="14"/>
      <c r="E19" s="14">
        <f t="shared" si="0"/>
        <v>0</v>
      </c>
      <c r="F19" s="13" t="s">
        <v>34</v>
      </c>
      <c r="G19" s="14">
        <v>781800</v>
      </c>
      <c r="H19" s="14">
        <v>757400</v>
      </c>
      <c r="I19" s="14">
        <f t="shared" si="1"/>
        <v>24400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>
        <v>10222542</v>
      </c>
      <c r="H20" s="14">
        <v>12052402</v>
      </c>
      <c r="I20" s="14">
        <f t="shared" si="1"/>
        <v>-1829860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/>
      <c r="H21" s="14"/>
      <c r="I21" s="14">
        <f t="shared" si="1"/>
        <v>0</v>
      </c>
    </row>
    <row r="22" spans="1:9">
      <c r="A22" s="1"/>
      <c r="B22" s="13" t="s">
        <v>39</v>
      </c>
      <c r="C22" s="14">
        <v>198000</v>
      </c>
      <c r="D22" s="14">
        <v>1134000</v>
      </c>
      <c r="E22" s="14">
        <f t="shared" si="0"/>
        <v>-936000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/>
      <c r="D26" s="14"/>
      <c r="E26" s="14">
        <f t="shared" si="0"/>
        <v>0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49769766</v>
      </c>
      <c r="D27" s="10">
        <f>+D28 +D33</f>
        <v>48225893</v>
      </c>
      <c r="E27" s="10">
        <f t="shared" si="0"/>
        <v>1543873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si="1"/>
        <v>0</v>
      </c>
    </row>
    <row r="28" spans="1:9">
      <c r="A28" s="1"/>
      <c r="B28" s="9" t="s">
        <v>46</v>
      </c>
      <c r="C28" s="10">
        <f>+C29+C30+C31+C32</f>
        <v>3000000</v>
      </c>
      <c r="D28" s="10">
        <f>+D29+D30+D31+D32</f>
        <v>3000000</v>
      </c>
      <c r="E28" s="10">
        <f t="shared" si="0"/>
        <v>0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1"/>
        <v>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1"/>
        <v>0</v>
      </c>
    </row>
    <row r="30" spans="1:9">
      <c r="A30" s="1"/>
      <c r="B30" s="13" t="s">
        <v>50</v>
      </c>
      <c r="C30" s="14"/>
      <c r="D30" s="14"/>
      <c r="E30" s="14">
        <f t="shared" si="0"/>
        <v>0</v>
      </c>
      <c r="F30" s="13" t="s">
        <v>51</v>
      </c>
      <c r="G30" s="14"/>
      <c r="H30" s="14"/>
      <c r="I30" s="14">
        <f t="shared" si="1"/>
        <v>0</v>
      </c>
    </row>
    <row r="31" spans="1:9">
      <c r="A31" s="1"/>
      <c r="B31" s="13" t="s">
        <v>52</v>
      </c>
      <c r="C31" s="14">
        <v>3000000</v>
      </c>
      <c r="D31" s="14">
        <v>3000000</v>
      </c>
      <c r="E31" s="14">
        <f t="shared" si="0"/>
        <v>0</v>
      </c>
      <c r="F31" s="13" t="s">
        <v>53</v>
      </c>
      <c r="G31" s="14"/>
      <c r="H31" s="14"/>
      <c r="I31" s="14">
        <f t="shared" si="1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1"/>
        <v>0</v>
      </c>
    </row>
    <row r="33" spans="1:9">
      <c r="A33" s="1"/>
      <c r="B33" s="9" t="s">
        <v>56</v>
      </c>
      <c r="C33" s="10">
        <f>+C34+C35+C36+C37+C38+C39+C40+C41+C43+C46+C47+C60+C61-ABS(C67)</f>
        <v>46769766</v>
      </c>
      <c r="D33" s="10">
        <f>+D34+D35+D36+D37+D38+D39+D40+D41+D43+D46+D47+D60+D61-ABS(D67)</f>
        <v>45225893</v>
      </c>
      <c r="E33" s="10">
        <f t="shared" si="0"/>
        <v>1543873</v>
      </c>
      <c r="F33" s="13" t="s">
        <v>57</v>
      </c>
      <c r="G33" s="14"/>
      <c r="H33" s="14"/>
      <c r="I33" s="14">
        <f t="shared" si="1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1"/>
        <v>0</v>
      </c>
    </row>
    <row r="35" spans="1:9">
      <c r="A35" s="1"/>
      <c r="B35" s="13" t="s">
        <v>50</v>
      </c>
      <c r="C35" s="14">
        <v>3979887</v>
      </c>
      <c r="D35" s="14">
        <v>4088051</v>
      </c>
      <c r="E35" s="14">
        <f t="shared" si="0"/>
        <v>-108164</v>
      </c>
      <c r="F35" s="13" t="s">
        <v>59</v>
      </c>
      <c r="G35" s="14"/>
      <c r="H35" s="14"/>
      <c r="I35" s="14">
        <f t="shared" si="1"/>
        <v>0</v>
      </c>
    </row>
    <row r="36" spans="1:9">
      <c r="A36" s="1"/>
      <c r="B36" s="13" t="s">
        <v>60</v>
      </c>
      <c r="C36" s="14"/>
      <c r="D36" s="14"/>
      <c r="E36" s="14">
        <f t="shared" si="0"/>
        <v>0</v>
      </c>
      <c r="F36" s="13" t="s">
        <v>61</v>
      </c>
      <c r="G36" s="14"/>
      <c r="H36" s="14"/>
      <c r="I36" s="14">
        <f t="shared" si="1"/>
        <v>0</v>
      </c>
    </row>
    <row r="37" spans="1:9">
      <c r="A37" s="1"/>
      <c r="B37" s="13" t="s">
        <v>62</v>
      </c>
      <c r="C37" s="14">
        <v>767759</v>
      </c>
      <c r="D37" s="14"/>
      <c r="E37" s="14">
        <f t="shared" si="0"/>
        <v>767759</v>
      </c>
      <c r="F37" s="13" t="s">
        <v>63</v>
      </c>
      <c r="G37" s="14"/>
      <c r="H37" s="14"/>
      <c r="I37" s="14">
        <f t="shared" si="1"/>
        <v>0</v>
      </c>
    </row>
    <row r="38" spans="1:9">
      <c r="A38" s="1"/>
      <c r="B38" s="13" t="s">
        <v>64</v>
      </c>
      <c r="C38" s="14">
        <v>445770</v>
      </c>
      <c r="D38" s="14">
        <v>561492</v>
      </c>
      <c r="E38" s="14">
        <f t="shared" si="0"/>
        <v>-115722</v>
      </c>
      <c r="F38" s="13" t="s">
        <v>65</v>
      </c>
      <c r="G38" s="14"/>
      <c r="H38" s="14"/>
      <c r="I38" s="14">
        <f t="shared" si="1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1"/>
        <v>0</v>
      </c>
    </row>
    <row r="40" spans="1:9">
      <c r="A40" s="1"/>
      <c r="B40" s="13" t="s">
        <v>68</v>
      </c>
      <c r="C40" s="14">
        <v>19800</v>
      </c>
      <c r="D40" s="14">
        <v>19800</v>
      </c>
      <c r="E40" s="14">
        <f t="shared" si="0"/>
        <v>0</v>
      </c>
      <c r="F40" s="13" t="s">
        <v>69</v>
      </c>
      <c r="G40" s="14"/>
      <c r="H40" s="14"/>
      <c r="I40" s="14">
        <f t="shared" si="1"/>
        <v>0</v>
      </c>
    </row>
    <row r="41" spans="1:9">
      <c r="A41" s="1"/>
      <c r="B41" s="13" t="s">
        <v>54</v>
      </c>
      <c r="C41" s="14">
        <f>+C42</f>
        <v>200000</v>
      </c>
      <c r="D41" s="14">
        <f>+D42</f>
        <v>200000</v>
      </c>
      <c r="E41" s="14">
        <f t="shared" si="0"/>
        <v>0</v>
      </c>
      <c r="F41" s="13" t="s">
        <v>70</v>
      </c>
      <c r="G41" s="14"/>
      <c r="H41" s="14"/>
      <c r="I41" s="14">
        <f t="shared" si="1"/>
        <v>0</v>
      </c>
    </row>
    <row r="42" spans="1:9">
      <c r="A42" s="1"/>
      <c r="B42" s="13" t="s">
        <v>71</v>
      </c>
      <c r="C42" s="14">
        <v>200000</v>
      </c>
      <c r="D42" s="14">
        <v>200000</v>
      </c>
      <c r="E42" s="14">
        <f t="shared" si="0"/>
        <v>0</v>
      </c>
      <c r="F42" s="9" t="s">
        <v>72</v>
      </c>
      <c r="G42" s="10">
        <f>+G7 +G27</f>
        <v>12330625</v>
      </c>
      <c r="H42" s="10">
        <f>+H7 +H27</f>
        <v>17869639</v>
      </c>
      <c r="I42" s="10">
        <f t="shared" si="1"/>
        <v>-5539014</v>
      </c>
    </row>
    <row r="43" spans="1:9">
      <c r="A43" s="1"/>
      <c r="B43" s="13" t="s">
        <v>73</v>
      </c>
      <c r="C43" s="14">
        <f>+C44+C45</f>
        <v>540000</v>
      </c>
      <c r="D43" s="14">
        <f>+D44+D45</f>
        <v>540000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>
        <v>540000</v>
      </c>
      <c r="D44" s="14">
        <v>540000</v>
      </c>
      <c r="E44" s="14">
        <f t="shared" si="0"/>
        <v>0</v>
      </c>
      <c r="F44" s="11" t="s">
        <v>76</v>
      </c>
      <c r="G44" s="12">
        <f>+G45+G46</f>
        <v>10000000</v>
      </c>
      <c r="H44" s="12">
        <f>+H45+H46</f>
        <v>10000000</v>
      </c>
      <c r="I44" s="12">
        <f t="shared" si="1"/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>
        <v>3000000</v>
      </c>
      <c r="H45" s="14">
        <v>3000000</v>
      </c>
      <c r="I45" s="14">
        <f t="shared" si="1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7000000</v>
      </c>
      <c r="H46" s="14">
        <v>7000000</v>
      </c>
      <c r="I46" s="14">
        <f t="shared" si="1"/>
        <v>0</v>
      </c>
    </row>
    <row r="47" spans="1:9">
      <c r="A47" s="1"/>
      <c r="B47" s="13" t="s">
        <v>81</v>
      </c>
      <c r="C47" s="14">
        <f>+C48+C49+C50+C51+C52+C53+C54+C55+C56+C57+C58+C59</f>
        <v>0</v>
      </c>
      <c r="D47" s="14">
        <f>+D48+D49+D50+D51+D52+D53+D54+D55+D56+D57+D58+D59</f>
        <v>0</v>
      </c>
      <c r="E47" s="14">
        <f t="shared" si="0"/>
        <v>0</v>
      </c>
      <c r="F47" s="13" t="s">
        <v>82</v>
      </c>
      <c r="G47" s="14"/>
      <c r="H47" s="14"/>
      <c r="I47" s="14">
        <f t="shared" si="1"/>
        <v>0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40816550</v>
      </c>
      <c r="H48" s="14">
        <f>+H49+H50+H51</f>
        <v>39816550</v>
      </c>
      <c r="I48" s="14">
        <f t="shared" si="1"/>
        <v>1000000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/>
      <c r="H49" s="14"/>
      <c r="I49" s="14">
        <f t="shared" si="1"/>
        <v>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1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>
        <v>40816550</v>
      </c>
      <c r="H51" s="14">
        <v>39816550</v>
      </c>
      <c r="I51" s="14">
        <f t="shared" si="1"/>
        <v>1000000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32245553</v>
      </c>
      <c r="H52" s="14">
        <v>27722148</v>
      </c>
      <c r="I52" s="14">
        <f t="shared" si="1"/>
        <v>4523405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5523405</v>
      </c>
      <c r="H53" s="14">
        <v>9273441</v>
      </c>
      <c r="I53" s="14">
        <f t="shared" si="1"/>
        <v>-3750036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40816550</v>
      </c>
      <c r="D61" s="14">
        <f>+D62+D63+D64+D65+D66</f>
        <v>39816550</v>
      </c>
      <c r="E61" s="14">
        <f t="shared" si="0"/>
        <v>1000000</v>
      </c>
      <c r="F61" s="13"/>
      <c r="G61" s="14"/>
      <c r="H61" s="14"/>
      <c r="I61" s="14"/>
    </row>
    <row r="62" spans="1:9">
      <c r="A62" s="1"/>
      <c r="B62" s="13" t="s">
        <v>103</v>
      </c>
      <c r="C62" s="14">
        <v>20720000</v>
      </c>
      <c r="D62" s="14">
        <v>19720000</v>
      </c>
      <c r="E62" s="14">
        <f t="shared" si="0"/>
        <v>1000000</v>
      </c>
      <c r="F62" s="13"/>
      <c r="G62" s="14"/>
      <c r="H62" s="14"/>
      <c r="I62" s="14"/>
    </row>
    <row r="63" spans="1:9">
      <c r="A63" s="1"/>
      <c r="B63" s="13" t="s">
        <v>104</v>
      </c>
      <c r="C63" s="14">
        <v>10096550</v>
      </c>
      <c r="D63" s="14">
        <v>10096550</v>
      </c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>
        <v>10000000</v>
      </c>
      <c r="D65" s="14">
        <v>10000000</v>
      </c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83062103</v>
      </c>
      <c r="H67" s="10">
        <f>+H44 +H47 +H48 +H52</f>
        <v>77538698</v>
      </c>
      <c r="I67" s="10">
        <f t="shared" si="1"/>
        <v>5523405</v>
      </c>
    </row>
    <row r="68" spans="1:9">
      <c r="A68" s="1"/>
      <c r="B68" s="9" t="s">
        <v>109</v>
      </c>
      <c r="C68" s="10">
        <f>+C7 +C27</f>
        <v>95392728</v>
      </c>
      <c r="D68" s="10">
        <f>+D7 +D27</f>
        <v>95408337</v>
      </c>
      <c r="E68" s="10">
        <f t="shared" si="0"/>
        <v>-15609</v>
      </c>
      <c r="F68" s="17" t="s">
        <v>110</v>
      </c>
      <c r="G68" s="18">
        <f>+G42 +G67</f>
        <v>95392728</v>
      </c>
      <c r="H68" s="18">
        <f>+H42 +H67</f>
        <v>95408337</v>
      </c>
      <c r="I68" s="18">
        <f t="shared" si="1"/>
        <v>-15609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D4DD-5597-48EF-92B2-926D374979A9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111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14018770</v>
      </c>
      <c r="D7" s="10">
        <f>+D8+D13+D14+D15+D16+D17+D18+D19+D20+D21+D22+D23+D24-ABS(D25)+D26</f>
        <v>13824100</v>
      </c>
      <c r="E7" s="10">
        <f>C7-D7</f>
        <v>194670</v>
      </c>
      <c r="F7" s="9" t="s">
        <v>10</v>
      </c>
      <c r="G7" s="10">
        <f>+G8+G9+G10+G14+G15+G16+G17+G18+G19+G20+G21</f>
        <v>13010886</v>
      </c>
      <c r="H7" s="10">
        <f>+H8+H9+H10+H14+H15+H16+H17+H18+H19+H20+H21</f>
        <v>12638410</v>
      </c>
      <c r="I7" s="10">
        <f>G7-H7</f>
        <v>372476</v>
      </c>
    </row>
    <row r="8" spans="1:9">
      <c r="A8" s="1"/>
      <c r="B8" s="11" t="s">
        <v>11</v>
      </c>
      <c r="C8" s="12">
        <f>+C9+C10+C11+C12</f>
        <v>470447</v>
      </c>
      <c r="D8" s="12">
        <f>+D9+D10+D11+D12</f>
        <v>290911</v>
      </c>
      <c r="E8" s="12">
        <f t="shared" ref="E8:E68" si="0">C8-D8</f>
        <v>179536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50000</v>
      </c>
      <c r="D9" s="14">
        <v>40000</v>
      </c>
      <c r="E9" s="14">
        <f t="shared" si="0"/>
        <v>10000</v>
      </c>
      <c r="F9" s="13" t="s">
        <v>14</v>
      </c>
      <c r="G9" s="14"/>
      <c r="H9" s="14">
        <v>2065</v>
      </c>
      <c r="I9" s="14">
        <f t="shared" si="1"/>
        <v>-2065</v>
      </c>
    </row>
    <row r="10" spans="1:9">
      <c r="A10" s="1"/>
      <c r="B10" s="13" t="s">
        <v>15</v>
      </c>
      <c r="C10" s="14">
        <v>420447</v>
      </c>
      <c r="D10" s="14">
        <v>250911</v>
      </c>
      <c r="E10" s="14">
        <f t="shared" si="0"/>
        <v>169536</v>
      </c>
      <c r="F10" s="13" t="s">
        <v>16</v>
      </c>
      <c r="G10" s="14">
        <f>+G11+G12+G13</f>
        <v>9984000</v>
      </c>
      <c r="H10" s="14">
        <f>+H11+H12+H13</f>
        <v>9984000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>
        <v>3564000</v>
      </c>
      <c r="H11" s="14">
        <v>3564000</v>
      </c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>
        <v>4992000</v>
      </c>
      <c r="H12" s="14">
        <v>4992000</v>
      </c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>
        <v>1428000</v>
      </c>
      <c r="H13" s="14">
        <v>1428000</v>
      </c>
      <c r="I13" s="14">
        <f t="shared" si="1"/>
        <v>0</v>
      </c>
    </row>
    <row r="14" spans="1:9">
      <c r="A14" s="1"/>
      <c r="B14" s="13" t="s">
        <v>23</v>
      </c>
      <c r="C14" s="14">
        <v>8585768</v>
      </c>
      <c r="D14" s="14">
        <v>7771697</v>
      </c>
      <c r="E14" s="14">
        <f t="shared" si="0"/>
        <v>814071</v>
      </c>
      <c r="F14" s="13" t="s">
        <v>24</v>
      </c>
      <c r="G14" s="14">
        <v>150194</v>
      </c>
      <c r="H14" s="14"/>
      <c r="I14" s="14">
        <f t="shared" si="1"/>
        <v>150194</v>
      </c>
    </row>
    <row r="15" spans="1:9">
      <c r="A15" s="1"/>
      <c r="B15" s="13" t="s">
        <v>25</v>
      </c>
      <c r="C15" s="14"/>
      <c r="D15" s="14"/>
      <c r="E15" s="14">
        <f t="shared" si="0"/>
        <v>0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/>
      <c r="D17" s="14"/>
      <c r="E17" s="14">
        <f t="shared" si="0"/>
        <v>0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615930</v>
      </c>
      <c r="D18" s="14">
        <v>571690</v>
      </c>
      <c r="E18" s="14">
        <f t="shared" si="0"/>
        <v>44240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>
        <v>60445</v>
      </c>
      <c r="D19" s="14">
        <v>71407</v>
      </c>
      <c r="E19" s="14">
        <f t="shared" si="0"/>
        <v>-10962</v>
      </c>
      <c r="F19" s="13" t="s">
        <v>34</v>
      </c>
      <c r="G19" s="14">
        <v>2851800</v>
      </c>
      <c r="H19" s="14">
        <v>2632700</v>
      </c>
      <c r="I19" s="14">
        <f t="shared" si="1"/>
        <v>219100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24892</v>
      </c>
      <c r="H21" s="14">
        <v>19645</v>
      </c>
      <c r="I21" s="14">
        <f t="shared" si="1"/>
        <v>5247</v>
      </c>
    </row>
    <row r="22" spans="1:9">
      <c r="A22" s="1"/>
      <c r="B22" s="13" t="s">
        <v>39</v>
      </c>
      <c r="C22" s="14"/>
      <c r="D22" s="14"/>
      <c r="E22" s="14">
        <f t="shared" si="0"/>
        <v>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4286180</v>
      </c>
      <c r="D26" s="14">
        <v>5118395</v>
      </c>
      <c r="E26" s="14">
        <f t="shared" si="0"/>
        <v>-832215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235444608</v>
      </c>
      <c r="D27" s="10">
        <f>+D28 +D33</f>
        <v>243295839</v>
      </c>
      <c r="E27" s="10">
        <f t="shared" si="0"/>
        <v>-7851231</v>
      </c>
      <c r="F27" s="9" t="s">
        <v>45</v>
      </c>
      <c r="G27" s="10">
        <f>+G28+G32+G33+G34+G35+G36+G37+G38+G39+G40+G41</f>
        <v>126962000</v>
      </c>
      <c r="H27" s="10">
        <f>+H28+H32+H33+H34+H35+H36+H37+H38+H39+H40+H41</f>
        <v>136946000</v>
      </c>
      <c r="I27" s="10">
        <f t="shared" ref="I27:I42" si="2">G27-H27</f>
        <v>-9984000</v>
      </c>
    </row>
    <row r="28" spans="1:9">
      <c r="A28" s="1"/>
      <c r="B28" s="9" t="s">
        <v>46</v>
      </c>
      <c r="C28" s="10">
        <f>+C29+C30+C31+C32</f>
        <v>122255911</v>
      </c>
      <c r="D28" s="10">
        <f>+D29+D30+D31+D32</f>
        <v>127685846</v>
      </c>
      <c r="E28" s="10">
        <f t="shared" si="0"/>
        <v>-5429935</v>
      </c>
      <c r="F28" s="11" t="s">
        <v>47</v>
      </c>
      <c r="G28" s="12">
        <f>+G29+G30+G31</f>
        <v>126962000</v>
      </c>
      <c r="H28" s="12">
        <f>+H29+H30+H31</f>
        <v>136946000</v>
      </c>
      <c r="I28" s="12">
        <f t="shared" si="2"/>
        <v>-9984000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>
        <v>55242000</v>
      </c>
      <c r="H29" s="14">
        <v>58806000</v>
      </c>
      <c r="I29" s="14">
        <f t="shared" si="2"/>
        <v>-3564000</v>
      </c>
    </row>
    <row r="30" spans="1:9">
      <c r="A30" s="1"/>
      <c r="B30" s="13" t="s">
        <v>50</v>
      </c>
      <c r="C30" s="14">
        <v>122255911</v>
      </c>
      <c r="D30" s="14">
        <v>127685846</v>
      </c>
      <c r="E30" s="14">
        <f t="shared" si="0"/>
        <v>-5429935</v>
      </c>
      <c r="F30" s="13" t="s">
        <v>51</v>
      </c>
      <c r="G30" s="14">
        <v>68384000</v>
      </c>
      <c r="H30" s="14">
        <v>73376000</v>
      </c>
      <c r="I30" s="14">
        <f t="shared" si="2"/>
        <v>-4992000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>
        <v>3336000</v>
      </c>
      <c r="H31" s="14">
        <v>4764000</v>
      </c>
      <c r="I31" s="14">
        <f t="shared" si="2"/>
        <v>-1428000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113188697</v>
      </c>
      <c r="D33" s="10">
        <f>+D34+D35+D36+D37+D38+D39+D40+D41+D43+D46+D47+D60+D61-ABS(D67)</f>
        <v>115609993</v>
      </c>
      <c r="E33" s="10">
        <f t="shared" si="0"/>
        <v>-2421296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>
        <v>100500000</v>
      </c>
      <c r="D34" s="12">
        <v>100500000</v>
      </c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>
        <v>2243833</v>
      </c>
      <c r="D35" s="14">
        <v>2318678</v>
      </c>
      <c r="E35" s="14">
        <f t="shared" si="0"/>
        <v>-74845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>
        <v>4759302</v>
      </c>
      <c r="D36" s="14">
        <v>5378931</v>
      </c>
      <c r="E36" s="14">
        <f t="shared" si="0"/>
        <v>-619629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2216246</v>
      </c>
      <c r="D37" s="14">
        <v>3734383</v>
      </c>
      <c r="E37" s="14">
        <f t="shared" si="0"/>
        <v>-1518137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973967</v>
      </c>
      <c r="D38" s="14">
        <v>1182652</v>
      </c>
      <c r="E38" s="14">
        <f t="shared" si="0"/>
        <v>-208685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139972886</v>
      </c>
      <c r="H42" s="10">
        <f>+H7 +H27</f>
        <v>149584410</v>
      </c>
      <c r="I42" s="10">
        <f t="shared" si="2"/>
        <v>-9611524</v>
      </c>
    </row>
    <row r="43" spans="1:9">
      <c r="A43" s="1"/>
      <c r="B43" s="13" t="s">
        <v>73</v>
      </c>
      <c r="C43" s="14">
        <f>+C44+C45</f>
        <v>0</v>
      </c>
      <c r="D43" s="14">
        <f>+D44+D45</f>
        <v>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/>
      <c r="D44" s="14"/>
      <c r="E44" s="14">
        <f t="shared" si="0"/>
        <v>0</v>
      </c>
      <c r="F44" s="11" t="s">
        <v>76</v>
      </c>
      <c r="G44" s="12">
        <f>+G45+G46</f>
        <v>9575899</v>
      </c>
      <c r="H44" s="12">
        <f>+H45+H46</f>
        <v>9575899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>
        <v>7509249</v>
      </c>
      <c r="H45" s="14">
        <v>7509249</v>
      </c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2066650</v>
      </c>
      <c r="H46" s="14">
        <v>2066650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2495349</v>
      </c>
      <c r="D47" s="14">
        <f>+D48+D49+D50+D51+D52+D53+D54+D55+D56+D57+D58+D59</f>
        <v>2495349</v>
      </c>
      <c r="E47" s="14">
        <f t="shared" si="0"/>
        <v>0</v>
      </c>
      <c r="F47" s="13" t="s">
        <v>82</v>
      </c>
      <c r="G47" s="14">
        <v>1096759</v>
      </c>
      <c r="H47" s="14">
        <v>1440166</v>
      </c>
      <c r="I47" s="14">
        <f t="shared" si="3"/>
        <v>-343407</v>
      </c>
    </row>
    <row r="48" spans="1:9">
      <c r="A48" s="1"/>
      <c r="B48" s="13" t="s">
        <v>83</v>
      </c>
      <c r="C48" s="14">
        <v>2495349</v>
      </c>
      <c r="D48" s="14">
        <v>2495349</v>
      </c>
      <c r="E48" s="14">
        <f t="shared" si="0"/>
        <v>0</v>
      </c>
      <c r="F48" s="13" t="s">
        <v>84</v>
      </c>
      <c r="G48" s="14">
        <f>+G49+G50+G51</f>
        <v>2495349</v>
      </c>
      <c r="H48" s="14">
        <f>+H49+H50+H51</f>
        <v>2495349</v>
      </c>
      <c r="I48" s="14">
        <f t="shared" si="3"/>
        <v>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2495349</v>
      </c>
      <c r="H49" s="14">
        <v>2495349</v>
      </c>
      <c r="I49" s="14">
        <f t="shared" si="3"/>
        <v>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96322485</v>
      </c>
      <c r="H52" s="14">
        <v>94024115</v>
      </c>
      <c r="I52" s="14">
        <f t="shared" si="3"/>
        <v>2298370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2298370</v>
      </c>
      <c r="H53" s="14">
        <v>2900390</v>
      </c>
      <c r="I53" s="14">
        <f t="shared" si="3"/>
        <v>-602020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109490492</v>
      </c>
      <c r="H67" s="10">
        <f>+H44 +H47 +H48 +H52</f>
        <v>107535529</v>
      </c>
      <c r="I67" s="10">
        <f t="shared" ref="I67:I68" si="4">G67-H67</f>
        <v>1954963</v>
      </c>
    </row>
    <row r="68" spans="1:9">
      <c r="A68" s="1"/>
      <c r="B68" s="9" t="s">
        <v>109</v>
      </c>
      <c r="C68" s="10">
        <f>+C7 +C27</f>
        <v>249463378</v>
      </c>
      <c r="D68" s="10">
        <f>+D7 +D27</f>
        <v>257119939</v>
      </c>
      <c r="E68" s="10">
        <f t="shared" si="0"/>
        <v>-7656561</v>
      </c>
      <c r="F68" s="17" t="s">
        <v>110</v>
      </c>
      <c r="G68" s="18">
        <f>+G42 +G67</f>
        <v>249463378</v>
      </c>
      <c r="H68" s="18">
        <f>+H42 +H67</f>
        <v>257119939</v>
      </c>
      <c r="I68" s="18">
        <f t="shared" si="4"/>
        <v>-7656561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B0849-D80B-4E9F-B4F1-4CBB93627384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112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7268369</v>
      </c>
      <c r="D7" s="10">
        <f>+D8+D13+D14+D15+D16+D17+D18+D19+D20+D21+D22+D23+D24-ABS(D25)+D26</f>
        <v>6996905</v>
      </c>
      <c r="E7" s="10">
        <f>C7-D7</f>
        <v>271464</v>
      </c>
      <c r="F7" s="9" t="s">
        <v>10</v>
      </c>
      <c r="G7" s="10">
        <f>+G8+G9+G10+G14+G15+G16+G17+G18+G19+G20+G21</f>
        <v>1736781</v>
      </c>
      <c r="H7" s="10">
        <f>+H8+H9+H10+H14+H15+H16+H17+H18+H19+H20+H21</f>
        <v>1529984</v>
      </c>
      <c r="I7" s="10">
        <f>G7-H7</f>
        <v>206797</v>
      </c>
    </row>
    <row r="8" spans="1:9">
      <c r="A8" s="1"/>
      <c r="B8" s="11" t="s">
        <v>11</v>
      </c>
      <c r="C8" s="12">
        <f>+C9+C10+C11+C12</f>
        <v>318985</v>
      </c>
      <c r="D8" s="12">
        <f>+D9+D10+D11+D12</f>
        <v>478658</v>
      </c>
      <c r="E8" s="12">
        <f t="shared" ref="E8:E68" si="0">C8-D8</f>
        <v>-159673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20000</v>
      </c>
      <c r="D9" s="14">
        <v>20000</v>
      </c>
      <c r="E9" s="14">
        <f t="shared" si="0"/>
        <v>0</v>
      </c>
      <c r="F9" s="13" t="s">
        <v>14</v>
      </c>
      <c r="G9" s="14"/>
      <c r="H9" s="14">
        <v>3978</v>
      </c>
      <c r="I9" s="14">
        <f t="shared" si="1"/>
        <v>-3978</v>
      </c>
    </row>
    <row r="10" spans="1:9">
      <c r="A10" s="1"/>
      <c r="B10" s="13" t="s">
        <v>15</v>
      </c>
      <c r="C10" s="14">
        <v>298985</v>
      </c>
      <c r="D10" s="14">
        <v>458658</v>
      </c>
      <c r="E10" s="14">
        <f t="shared" si="0"/>
        <v>-159673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6915071</v>
      </c>
      <c r="D14" s="14">
        <v>6723475</v>
      </c>
      <c r="E14" s="14">
        <f t="shared" si="0"/>
        <v>191596</v>
      </c>
      <c r="F14" s="13" t="s">
        <v>24</v>
      </c>
      <c r="G14" s="14">
        <v>103892</v>
      </c>
      <c r="H14" s="14"/>
      <c r="I14" s="14">
        <f t="shared" si="1"/>
        <v>103892</v>
      </c>
    </row>
    <row r="15" spans="1:9">
      <c r="A15" s="1"/>
      <c r="B15" s="13" t="s">
        <v>25</v>
      </c>
      <c r="C15" s="14"/>
      <c r="D15" s="14"/>
      <c r="E15" s="14">
        <f t="shared" si="0"/>
        <v>0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/>
      <c r="D17" s="14"/>
      <c r="E17" s="14">
        <f t="shared" si="0"/>
        <v>0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195356</v>
      </c>
      <c r="D18" s="14">
        <v>137586</v>
      </c>
      <c r="E18" s="14">
        <f t="shared" si="0"/>
        <v>57770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>
        <v>174545</v>
      </c>
      <c r="D19" s="14">
        <v>76639</v>
      </c>
      <c r="E19" s="14">
        <f t="shared" si="0"/>
        <v>97906</v>
      </c>
      <c r="F19" s="13" t="s">
        <v>34</v>
      </c>
      <c r="G19" s="14">
        <v>1561800</v>
      </c>
      <c r="H19" s="14">
        <v>1469700</v>
      </c>
      <c r="I19" s="14">
        <f t="shared" si="1"/>
        <v>92100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71089</v>
      </c>
      <c r="H21" s="14">
        <v>56306</v>
      </c>
      <c r="I21" s="14">
        <f t="shared" si="1"/>
        <v>14783</v>
      </c>
    </row>
    <row r="22" spans="1:9">
      <c r="A22" s="1"/>
      <c r="B22" s="13" t="s">
        <v>39</v>
      </c>
      <c r="C22" s="14"/>
      <c r="D22" s="14"/>
      <c r="E22" s="14">
        <f t="shared" si="0"/>
        <v>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-335588</v>
      </c>
      <c r="D26" s="14">
        <v>-419453</v>
      </c>
      <c r="E26" s="14">
        <f t="shared" si="0"/>
        <v>83865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24200234</v>
      </c>
      <c r="D27" s="10">
        <f>+D28 +D33</f>
        <v>25364316</v>
      </c>
      <c r="E27" s="10">
        <f t="shared" si="0"/>
        <v>-1164082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ref="I27:I42" si="2">G27-H27</f>
        <v>0</v>
      </c>
    </row>
    <row r="28" spans="1:9">
      <c r="A28" s="1"/>
      <c r="B28" s="9" t="s">
        <v>46</v>
      </c>
      <c r="C28" s="10">
        <f>+C29+C30+C31+C32</f>
        <v>19405212</v>
      </c>
      <c r="D28" s="10">
        <f>+D29+D30+D31+D32</f>
        <v>20272375</v>
      </c>
      <c r="E28" s="10">
        <f t="shared" si="0"/>
        <v>-867163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2"/>
        <v>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>
        <v>19405212</v>
      </c>
      <c r="D30" s="14">
        <v>20272375</v>
      </c>
      <c r="E30" s="14">
        <f t="shared" si="0"/>
        <v>-867163</v>
      </c>
      <c r="F30" s="13" t="s">
        <v>51</v>
      </c>
      <c r="G30" s="14"/>
      <c r="H30" s="14"/>
      <c r="I30" s="14">
        <f t="shared" si="2"/>
        <v>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4795022</v>
      </c>
      <c r="D33" s="10">
        <f>+D34+D35+D36+D37+D38+D39+D40+D41+D43+D46+D47+D60+D61-ABS(D67)</f>
        <v>5091941</v>
      </c>
      <c r="E33" s="10">
        <f t="shared" si="0"/>
        <v>-296919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/>
      <c r="D35" s="14"/>
      <c r="E35" s="14">
        <f t="shared" si="0"/>
        <v>0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>
        <v>122094</v>
      </c>
      <c r="D36" s="14">
        <v>138978</v>
      </c>
      <c r="E36" s="14">
        <f t="shared" si="0"/>
        <v>-16884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1</v>
      </c>
      <c r="D37" s="14">
        <v>1</v>
      </c>
      <c r="E37" s="14">
        <f t="shared" si="0"/>
        <v>0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870927</v>
      </c>
      <c r="D38" s="14">
        <v>1150962</v>
      </c>
      <c r="E38" s="14">
        <f t="shared" si="0"/>
        <v>-280035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1736781</v>
      </c>
      <c r="H42" s="10">
        <f>+H7 +H27</f>
        <v>1529984</v>
      </c>
      <c r="I42" s="10">
        <f t="shared" si="2"/>
        <v>206797</v>
      </c>
    </row>
    <row r="43" spans="1:9">
      <c r="A43" s="1"/>
      <c r="B43" s="13" t="s">
        <v>73</v>
      </c>
      <c r="C43" s="14">
        <f>+C44+C45</f>
        <v>0</v>
      </c>
      <c r="D43" s="14">
        <f>+D44+D45</f>
        <v>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/>
      <c r="D44" s="14"/>
      <c r="E44" s="14">
        <f t="shared" si="0"/>
        <v>0</v>
      </c>
      <c r="F44" s="11" t="s">
        <v>76</v>
      </c>
      <c r="G44" s="12">
        <f>+G45+G46</f>
        <v>8167525</v>
      </c>
      <c r="H44" s="12">
        <f>+H45+H46</f>
        <v>8167525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>
        <v>5902685</v>
      </c>
      <c r="H45" s="14">
        <v>5902685</v>
      </c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2264840</v>
      </c>
      <c r="H46" s="14">
        <v>2264840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3802000</v>
      </c>
      <c r="D47" s="14">
        <f>+D48+D49+D50+D51+D52+D53+D54+D55+D56+D57+D58+D59</f>
        <v>3802000</v>
      </c>
      <c r="E47" s="14">
        <f t="shared" si="0"/>
        <v>0</v>
      </c>
      <c r="F47" s="13" t="s">
        <v>82</v>
      </c>
      <c r="G47" s="14">
        <v>14252866</v>
      </c>
      <c r="H47" s="14">
        <v>14931716</v>
      </c>
      <c r="I47" s="14">
        <f t="shared" si="3"/>
        <v>-678850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3802000</v>
      </c>
      <c r="H48" s="14">
        <f>+H49+H50+H51</f>
        <v>3802000</v>
      </c>
      <c r="I48" s="14">
        <f t="shared" si="3"/>
        <v>0</v>
      </c>
    </row>
    <row r="49" spans="1:9">
      <c r="A49" s="1"/>
      <c r="B49" s="13" t="s">
        <v>85</v>
      </c>
      <c r="C49" s="14">
        <v>3802000</v>
      </c>
      <c r="D49" s="14">
        <v>3802000</v>
      </c>
      <c r="E49" s="14">
        <f t="shared" si="0"/>
        <v>0</v>
      </c>
      <c r="F49" s="13" t="s">
        <v>86</v>
      </c>
      <c r="G49" s="14">
        <v>3802000</v>
      </c>
      <c r="H49" s="14">
        <v>3802000</v>
      </c>
      <c r="I49" s="14">
        <f t="shared" si="3"/>
        <v>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3509431</v>
      </c>
      <c r="H52" s="14">
        <v>3929996</v>
      </c>
      <c r="I52" s="14">
        <f t="shared" si="3"/>
        <v>-420565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-420565</v>
      </c>
      <c r="H53" s="14">
        <v>-398834</v>
      </c>
      <c r="I53" s="14">
        <f t="shared" si="3"/>
        <v>-21731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29731822</v>
      </c>
      <c r="H67" s="10">
        <f>+H44 +H47 +H48 +H52</f>
        <v>30831237</v>
      </c>
      <c r="I67" s="10">
        <f t="shared" ref="I67:I68" si="4">G67-H67</f>
        <v>-1099415</v>
      </c>
    </row>
    <row r="68" spans="1:9">
      <c r="A68" s="1"/>
      <c r="B68" s="9" t="s">
        <v>109</v>
      </c>
      <c r="C68" s="10">
        <f>+C7 +C27</f>
        <v>31468603</v>
      </c>
      <c r="D68" s="10">
        <f>+D7 +D27</f>
        <v>32361221</v>
      </c>
      <c r="E68" s="10">
        <f t="shared" si="0"/>
        <v>-892618</v>
      </c>
      <c r="F68" s="17" t="s">
        <v>110</v>
      </c>
      <c r="G68" s="18">
        <f>+G42 +G67</f>
        <v>31468603</v>
      </c>
      <c r="H68" s="18">
        <f>+H42 +H67</f>
        <v>32361221</v>
      </c>
      <c r="I68" s="18">
        <f t="shared" si="4"/>
        <v>-892618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9339-28AA-4BD1-9C54-EA17079604C0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113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6153007</v>
      </c>
      <c r="D7" s="10">
        <f>+D8+D13+D14+D15+D16+D17+D18+D19+D20+D21+D22+D23+D24-ABS(D25)+D26</f>
        <v>6073963</v>
      </c>
      <c r="E7" s="10">
        <f>C7-D7</f>
        <v>79044</v>
      </c>
      <c r="F7" s="9" t="s">
        <v>10</v>
      </c>
      <c r="G7" s="10">
        <f>+G8+G9+G10+G14+G15+G16+G17+G18+G19+G20+G21</f>
        <v>1768215</v>
      </c>
      <c r="H7" s="10">
        <f>+H8+H9+H10+H14+H15+H16+H17+H18+H19+H20+H21</f>
        <v>1670094</v>
      </c>
      <c r="I7" s="10">
        <f>G7-H7</f>
        <v>98121</v>
      </c>
    </row>
    <row r="8" spans="1:9">
      <c r="A8" s="1"/>
      <c r="B8" s="11" t="s">
        <v>11</v>
      </c>
      <c r="C8" s="12">
        <f>+C9+C10+C11+C12</f>
        <v>193787</v>
      </c>
      <c r="D8" s="12">
        <f>+D9+D10+D11+D12</f>
        <v>288370</v>
      </c>
      <c r="E8" s="12">
        <f t="shared" ref="E8:E68" si="0">C8-D8</f>
        <v>-94583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20000</v>
      </c>
      <c r="D9" s="14">
        <v>20000</v>
      </c>
      <c r="E9" s="14">
        <f t="shared" si="0"/>
        <v>0</v>
      </c>
      <c r="F9" s="13" t="s">
        <v>14</v>
      </c>
      <c r="G9" s="14"/>
      <c r="H9" s="14"/>
      <c r="I9" s="14">
        <f t="shared" si="1"/>
        <v>0</v>
      </c>
    </row>
    <row r="10" spans="1:9">
      <c r="A10" s="1"/>
      <c r="B10" s="13" t="s">
        <v>15</v>
      </c>
      <c r="C10" s="14">
        <v>173787</v>
      </c>
      <c r="D10" s="14">
        <v>268370</v>
      </c>
      <c r="E10" s="14">
        <f t="shared" si="0"/>
        <v>-94583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5819919</v>
      </c>
      <c r="D14" s="14">
        <v>5154935</v>
      </c>
      <c r="E14" s="14">
        <f t="shared" si="0"/>
        <v>664984</v>
      </c>
      <c r="F14" s="13" t="s">
        <v>24</v>
      </c>
      <c r="G14" s="14">
        <v>94513</v>
      </c>
      <c r="H14" s="14"/>
      <c r="I14" s="14">
        <f t="shared" si="1"/>
        <v>94513</v>
      </c>
    </row>
    <row r="15" spans="1:9">
      <c r="A15" s="1"/>
      <c r="B15" s="13" t="s">
        <v>25</v>
      </c>
      <c r="C15" s="14"/>
      <c r="D15" s="14"/>
      <c r="E15" s="14">
        <f t="shared" si="0"/>
        <v>0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/>
      <c r="D17" s="14"/>
      <c r="E17" s="14">
        <f t="shared" si="0"/>
        <v>0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75950</v>
      </c>
      <c r="D18" s="14">
        <v>99715</v>
      </c>
      <c r="E18" s="14">
        <f t="shared" si="0"/>
        <v>-23765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>
        <v>3972</v>
      </c>
      <c r="D19" s="14">
        <v>1512</v>
      </c>
      <c r="E19" s="14">
        <f t="shared" si="0"/>
        <v>2460</v>
      </c>
      <c r="F19" s="13" t="s">
        <v>34</v>
      </c>
      <c r="G19" s="14">
        <v>1632200</v>
      </c>
      <c r="H19" s="14">
        <v>1625200</v>
      </c>
      <c r="I19" s="14">
        <f t="shared" si="1"/>
        <v>7000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41502</v>
      </c>
      <c r="H21" s="14">
        <v>44894</v>
      </c>
      <c r="I21" s="14">
        <f t="shared" si="1"/>
        <v>-3392</v>
      </c>
    </row>
    <row r="22" spans="1:9">
      <c r="A22" s="1"/>
      <c r="B22" s="13" t="s">
        <v>39</v>
      </c>
      <c r="C22" s="14"/>
      <c r="D22" s="14"/>
      <c r="E22" s="14">
        <f t="shared" si="0"/>
        <v>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59379</v>
      </c>
      <c r="D26" s="14">
        <v>529431</v>
      </c>
      <c r="E26" s="14">
        <f t="shared" si="0"/>
        <v>-470052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6161472</v>
      </c>
      <c r="D27" s="10">
        <f>+D28 +D33</f>
        <v>5943100</v>
      </c>
      <c r="E27" s="10">
        <f t="shared" si="0"/>
        <v>218372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ref="I27:I42" si="2">G27-H27</f>
        <v>0</v>
      </c>
    </row>
    <row r="28" spans="1:9">
      <c r="A28" s="1"/>
      <c r="B28" s="9" t="s">
        <v>46</v>
      </c>
      <c r="C28" s="10">
        <f>+C29+C30+C31+C32</f>
        <v>4386283</v>
      </c>
      <c r="D28" s="10">
        <f>+D29+D30+D31+D32</f>
        <v>4689884</v>
      </c>
      <c r="E28" s="10">
        <f t="shared" si="0"/>
        <v>-303601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2"/>
        <v>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>
        <v>4386283</v>
      </c>
      <c r="D30" s="14">
        <v>4689884</v>
      </c>
      <c r="E30" s="14">
        <f t="shared" si="0"/>
        <v>-303601</v>
      </c>
      <c r="F30" s="13" t="s">
        <v>51</v>
      </c>
      <c r="G30" s="14"/>
      <c r="H30" s="14"/>
      <c r="I30" s="14">
        <f t="shared" si="2"/>
        <v>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1775189</v>
      </c>
      <c r="D33" s="10">
        <f>+D34+D35+D36+D37+D38+D39+D40+D41+D43+D46+D47+D60+D61-ABS(D67)</f>
        <v>1253216</v>
      </c>
      <c r="E33" s="10">
        <f t="shared" si="0"/>
        <v>521973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/>
      <c r="D35" s="14"/>
      <c r="E35" s="14">
        <f t="shared" si="0"/>
        <v>0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>
        <v>55737</v>
      </c>
      <c r="D36" s="14">
        <v>69387</v>
      </c>
      <c r="E36" s="14">
        <f t="shared" si="0"/>
        <v>-13650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1</v>
      </c>
      <c r="D37" s="14">
        <v>1</v>
      </c>
      <c r="E37" s="14">
        <f t="shared" si="0"/>
        <v>0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353011</v>
      </c>
      <c r="D38" s="14">
        <v>407388</v>
      </c>
      <c r="E38" s="14">
        <f t="shared" si="0"/>
        <v>-54377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>
        <v>76440</v>
      </c>
      <c r="D40" s="14">
        <v>76440</v>
      </c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1768215</v>
      </c>
      <c r="H42" s="10">
        <f>+H7 +H27</f>
        <v>1670094</v>
      </c>
      <c r="I42" s="10">
        <f t="shared" si="2"/>
        <v>98121</v>
      </c>
    </row>
    <row r="43" spans="1:9">
      <c r="A43" s="1"/>
      <c r="B43" s="13" t="s">
        <v>73</v>
      </c>
      <c r="C43" s="14">
        <f>+C44+C45</f>
        <v>0</v>
      </c>
      <c r="D43" s="14">
        <f>+D44+D45</f>
        <v>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/>
      <c r="D44" s="14"/>
      <c r="E44" s="14">
        <f t="shared" si="0"/>
        <v>0</v>
      </c>
      <c r="F44" s="11" t="s">
        <v>76</v>
      </c>
      <c r="G44" s="12">
        <f>+G45+G46</f>
        <v>11578914</v>
      </c>
      <c r="H44" s="12">
        <f>+H45+H46</f>
        <v>11578914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>
        <v>9370399</v>
      </c>
      <c r="H45" s="14">
        <v>9370399</v>
      </c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2208515</v>
      </c>
      <c r="H46" s="14">
        <v>2208515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1290000</v>
      </c>
      <c r="D47" s="14">
        <f>+D48+D49+D50+D51+D52+D53+D54+D55+D56+D57+D58+D59</f>
        <v>700000</v>
      </c>
      <c r="E47" s="14">
        <f t="shared" si="0"/>
        <v>590000</v>
      </c>
      <c r="F47" s="13" t="s">
        <v>82</v>
      </c>
      <c r="G47" s="14">
        <v>354907</v>
      </c>
      <c r="H47" s="14">
        <v>413574</v>
      </c>
      <c r="I47" s="14">
        <f t="shared" si="3"/>
        <v>-58667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1290000</v>
      </c>
      <c r="H48" s="14">
        <f>+H49+H50+H51</f>
        <v>700000</v>
      </c>
      <c r="I48" s="14">
        <f t="shared" si="3"/>
        <v>590000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1290000</v>
      </c>
      <c r="H49" s="14">
        <v>700000</v>
      </c>
      <c r="I49" s="14">
        <f t="shared" si="3"/>
        <v>590000</v>
      </c>
    </row>
    <row r="50" spans="1:9">
      <c r="A50" s="1"/>
      <c r="B50" s="13" t="s">
        <v>87</v>
      </c>
      <c r="C50" s="14">
        <v>1290000</v>
      </c>
      <c r="D50" s="14">
        <v>700000</v>
      </c>
      <c r="E50" s="14">
        <f t="shared" si="0"/>
        <v>590000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-2677557</v>
      </c>
      <c r="H52" s="14">
        <v>-2345519</v>
      </c>
      <c r="I52" s="14">
        <f t="shared" si="3"/>
        <v>-332038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257962</v>
      </c>
      <c r="H53" s="14">
        <v>-350806</v>
      </c>
      <c r="I53" s="14">
        <f t="shared" si="3"/>
        <v>608768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10546264</v>
      </c>
      <c r="H67" s="10">
        <f>+H44 +H47 +H48 +H52</f>
        <v>10346969</v>
      </c>
      <c r="I67" s="10">
        <f t="shared" ref="I67:I68" si="4">G67-H67</f>
        <v>199295</v>
      </c>
    </row>
    <row r="68" spans="1:9">
      <c r="A68" s="1"/>
      <c r="B68" s="9" t="s">
        <v>109</v>
      </c>
      <c r="C68" s="10">
        <f>+C7 +C27</f>
        <v>12314479</v>
      </c>
      <c r="D68" s="10">
        <f>+D7 +D27</f>
        <v>12017063</v>
      </c>
      <c r="E68" s="10">
        <f t="shared" si="0"/>
        <v>297416</v>
      </c>
      <c r="F68" s="17" t="s">
        <v>110</v>
      </c>
      <c r="G68" s="18">
        <f>+G42 +G67</f>
        <v>12314479</v>
      </c>
      <c r="H68" s="18">
        <f>+H42 +H67</f>
        <v>12017063</v>
      </c>
      <c r="I68" s="18">
        <f t="shared" si="4"/>
        <v>297416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3A30-9401-4394-934C-1F27869B2822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114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5915624</v>
      </c>
      <c r="D7" s="10">
        <f>+D8+D13+D14+D15+D16+D17+D18+D19+D20+D21+D22+D23+D24-ABS(D25)+D26</f>
        <v>5818840</v>
      </c>
      <c r="E7" s="10">
        <f>C7-D7</f>
        <v>96784</v>
      </c>
      <c r="F7" s="9" t="s">
        <v>10</v>
      </c>
      <c r="G7" s="10">
        <f>+G8+G9+G10+G14+G15+G16+G17+G18+G19+G20+G21</f>
        <v>1541654</v>
      </c>
      <c r="H7" s="10">
        <f>+H8+H9+H10+H14+H15+H16+H17+H18+H19+H20+H21</f>
        <v>1469197</v>
      </c>
      <c r="I7" s="10">
        <f>G7-H7</f>
        <v>72457</v>
      </c>
    </row>
    <row r="8" spans="1:9">
      <c r="A8" s="1"/>
      <c r="B8" s="11" t="s">
        <v>11</v>
      </c>
      <c r="C8" s="12">
        <f>+C9+C10+C11+C12</f>
        <v>152442</v>
      </c>
      <c r="D8" s="12">
        <f>+D9+D10+D11+D12</f>
        <v>237370</v>
      </c>
      <c r="E8" s="12">
        <f t="shared" ref="E8:E68" si="0">C8-D8</f>
        <v>-84928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20000</v>
      </c>
      <c r="D9" s="14">
        <v>19100</v>
      </c>
      <c r="E9" s="14">
        <f t="shared" si="0"/>
        <v>900</v>
      </c>
      <c r="F9" s="13" t="s">
        <v>14</v>
      </c>
      <c r="G9" s="14"/>
      <c r="H9" s="14"/>
      <c r="I9" s="14">
        <f t="shared" si="1"/>
        <v>0</v>
      </c>
    </row>
    <row r="10" spans="1:9">
      <c r="A10" s="1"/>
      <c r="B10" s="13" t="s">
        <v>15</v>
      </c>
      <c r="C10" s="14">
        <v>132442</v>
      </c>
      <c r="D10" s="14">
        <v>218270</v>
      </c>
      <c r="E10" s="14">
        <f t="shared" si="0"/>
        <v>-85828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5011616</v>
      </c>
      <c r="D14" s="14">
        <v>5021444</v>
      </c>
      <c r="E14" s="14">
        <f t="shared" si="0"/>
        <v>-9828</v>
      </c>
      <c r="F14" s="13" t="s">
        <v>24</v>
      </c>
      <c r="G14" s="14">
        <v>85125</v>
      </c>
      <c r="H14" s="14"/>
      <c r="I14" s="14">
        <f t="shared" si="1"/>
        <v>85125</v>
      </c>
    </row>
    <row r="15" spans="1:9">
      <c r="A15" s="1"/>
      <c r="B15" s="13" t="s">
        <v>25</v>
      </c>
      <c r="C15" s="14"/>
      <c r="D15" s="14"/>
      <c r="E15" s="14">
        <f t="shared" si="0"/>
        <v>0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/>
      <c r="D17" s="14"/>
      <c r="E17" s="14">
        <f t="shared" si="0"/>
        <v>0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/>
      <c r="D18" s="14"/>
      <c r="E18" s="14">
        <f t="shared" si="0"/>
        <v>0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/>
      <c r="D19" s="14"/>
      <c r="E19" s="14">
        <f t="shared" si="0"/>
        <v>0</v>
      </c>
      <c r="F19" s="13" t="s">
        <v>34</v>
      </c>
      <c r="G19" s="14">
        <v>1422200</v>
      </c>
      <c r="H19" s="14">
        <v>1442150</v>
      </c>
      <c r="I19" s="14">
        <f t="shared" si="1"/>
        <v>-19950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34329</v>
      </c>
      <c r="H21" s="14">
        <v>27047</v>
      </c>
      <c r="I21" s="14">
        <f t="shared" si="1"/>
        <v>7282</v>
      </c>
    </row>
    <row r="22" spans="1:9">
      <c r="A22" s="1"/>
      <c r="B22" s="13" t="s">
        <v>39</v>
      </c>
      <c r="C22" s="14"/>
      <c r="D22" s="14"/>
      <c r="E22" s="14">
        <f t="shared" si="0"/>
        <v>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751566</v>
      </c>
      <c r="D26" s="14">
        <v>560026</v>
      </c>
      <c r="E26" s="14">
        <f t="shared" si="0"/>
        <v>191540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8025955</v>
      </c>
      <c r="D27" s="10">
        <f>+D28 +D33</f>
        <v>8085416</v>
      </c>
      <c r="E27" s="10">
        <f t="shared" si="0"/>
        <v>-59461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ref="I27:I42" si="2">G27-H27</f>
        <v>0</v>
      </c>
    </row>
    <row r="28" spans="1:9">
      <c r="A28" s="1"/>
      <c r="B28" s="9" t="s">
        <v>46</v>
      </c>
      <c r="C28" s="10">
        <f>+C29+C30+C31+C32</f>
        <v>0</v>
      </c>
      <c r="D28" s="10">
        <f>+D29+D30+D31+D32</f>
        <v>0</v>
      </c>
      <c r="E28" s="10">
        <f t="shared" si="0"/>
        <v>0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2"/>
        <v>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/>
      <c r="D30" s="14"/>
      <c r="E30" s="14">
        <f t="shared" si="0"/>
        <v>0</v>
      </c>
      <c r="F30" s="13" t="s">
        <v>51</v>
      </c>
      <c r="G30" s="14"/>
      <c r="H30" s="14"/>
      <c r="I30" s="14">
        <f t="shared" si="2"/>
        <v>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8025955</v>
      </c>
      <c r="D33" s="10">
        <f>+D34+D35+D36+D37+D38+D39+D40+D41+D43+D46+D47+D60+D61-ABS(D67)</f>
        <v>8085416</v>
      </c>
      <c r="E33" s="10">
        <f t="shared" si="0"/>
        <v>-59461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/>
      <c r="D35" s="14"/>
      <c r="E35" s="14">
        <f t="shared" si="0"/>
        <v>0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/>
      <c r="D36" s="14"/>
      <c r="E36" s="14">
        <f t="shared" si="0"/>
        <v>0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/>
      <c r="D37" s="14"/>
      <c r="E37" s="14">
        <f t="shared" si="0"/>
        <v>0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238155</v>
      </c>
      <c r="D38" s="14">
        <v>297616</v>
      </c>
      <c r="E38" s="14">
        <f t="shared" si="0"/>
        <v>-59461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1541654</v>
      </c>
      <c r="H42" s="10">
        <f>+H7 +H27</f>
        <v>1469197</v>
      </c>
      <c r="I42" s="10">
        <f t="shared" si="2"/>
        <v>72457</v>
      </c>
    </row>
    <row r="43" spans="1:9">
      <c r="A43" s="1"/>
      <c r="B43" s="13" t="s">
        <v>73</v>
      </c>
      <c r="C43" s="14">
        <f>+C44+C45</f>
        <v>0</v>
      </c>
      <c r="D43" s="14">
        <f>+D44+D45</f>
        <v>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/>
      <c r="D44" s="14"/>
      <c r="E44" s="14">
        <f t="shared" si="0"/>
        <v>0</v>
      </c>
      <c r="F44" s="11" t="s">
        <v>76</v>
      </c>
      <c r="G44" s="12">
        <f>+G45+G46</f>
        <v>353910</v>
      </c>
      <c r="H44" s="12">
        <f>+H45+H46</f>
        <v>353910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/>
      <c r="H45" s="14"/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353910</v>
      </c>
      <c r="H46" s="14">
        <v>353910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7787800</v>
      </c>
      <c r="D47" s="14">
        <f>+D48+D49+D50+D51+D52+D53+D54+D55+D56+D57+D58+D59</f>
        <v>7787800</v>
      </c>
      <c r="E47" s="14">
        <f t="shared" si="0"/>
        <v>0</v>
      </c>
      <c r="F47" s="13" t="s">
        <v>82</v>
      </c>
      <c r="G47" s="14"/>
      <c r="H47" s="14"/>
      <c r="I47" s="14">
        <f t="shared" si="3"/>
        <v>0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7787800</v>
      </c>
      <c r="H48" s="14">
        <f>+H49+H50+H51</f>
        <v>7787800</v>
      </c>
      <c r="I48" s="14">
        <f t="shared" si="3"/>
        <v>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7787800</v>
      </c>
      <c r="H49" s="14">
        <v>7787800</v>
      </c>
      <c r="I49" s="14">
        <f t="shared" si="3"/>
        <v>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>
        <v>7787800</v>
      </c>
      <c r="D51" s="14">
        <v>7787800</v>
      </c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4258215</v>
      </c>
      <c r="H52" s="14">
        <v>4293349</v>
      </c>
      <c r="I52" s="14">
        <f t="shared" si="3"/>
        <v>-35134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-35134</v>
      </c>
      <c r="H53" s="14">
        <v>149655</v>
      </c>
      <c r="I53" s="14">
        <f t="shared" si="3"/>
        <v>-184789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12399925</v>
      </c>
      <c r="H67" s="10">
        <f>+H44 +H47 +H48 +H52</f>
        <v>12435059</v>
      </c>
      <c r="I67" s="10">
        <f t="shared" ref="I67:I68" si="4">G67-H67</f>
        <v>-35134</v>
      </c>
    </row>
    <row r="68" spans="1:9">
      <c r="A68" s="1"/>
      <c r="B68" s="9" t="s">
        <v>109</v>
      </c>
      <c r="C68" s="10">
        <f>+C7 +C27</f>
        <v>13941579</v>
      </c>
      <c r="D68" s="10">
        <f>+D7 +D27</f>
        <v>13904256</v>
      </c>
      <c r="E68" s="10">
        <f t="shared" si="0"/>
        <v>37323</v>
      </c>
      <c r="F68" s="17" t="s">
        <v>110</v>
      </c>
      <c r="G68" s="18">
        <f>+G42 +G67</f>
        <v>13941579</v>
      </c>
      <c r="H68" s="18">
        <f>+H42 +H67</f>
        <v>13904256</v>
      </c>
      <c r="I68" s="18">
        <f t="shared" si="4"/>
        <v>37323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2ACC-9077-441D-A357-7C27CD0184FB}">
  <sheetPr>
    <pageSetUpPr fitToPage="1"/>
  </sheetPr>
  <dimension ref="A1:I68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115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8830582</v>
      </c>
      <c r="D7" s="10">
        <f>+D8+D13+D14+D15+D16+D17+D18+D19+D20+D21+D22+D23+D24-ABS(D25)+D26</f>
        <v>8634515</v>
      </c>
      <c r="E7" s="10">
        <f>C7-D7</f>
        <v>196067</v>
      </c>
      <c r="F7" s="9" t="s">
        <v>10</v>
      </c>
      <c r="G7" s="10">
        <f>+G8+G9+G10+G14+G15+G16+G17+G18+G19+G20+G21</f>
        <v>1623470</v>
      </c>
      <c r="H7" s="10">
        <f>+H8+H9+H10+H14+H15+H16+H17+H18+H19+H20+H21</f>
        <v>1318539</v>
      </c>
      <c r="I7" s="10">
        <f>G7-H7</f>
        <v>304931</v>
      </c>
    </row>
    <row r="8" spans="1:9">
      <c r="A8" s="1"/>
      <c r="B8" s="11" t="s">
        <v>11</v>
      </c>
      <c r="C8" s="12">
        <f>+C9+C10+C11+C12</f>
        <v>736700</v>
      </c>
      <c r="D8" s="12">
        <f>+D9+D10+D11+D12</f>
        <v>370644</v>
      </c>
      <c r="E8" s="12">
        <f t="shared" ref="E8:E68" si="0">C8-D8</f>
        <v>366056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49000</v>
      </c>
      <c r="D9" s="14">
        <v>49000</v>
      </c>
      <c r="E9" s="14">
        <f t="shared" si="0"/>
        <v>0</v>
      </c>
      <c r="F9" s="13" t="s">
        <v>14</v>
      </c>
      <c r="G9" s="14"/>
      <c r="H9" s="14"/>
      <c r="I9" s="14">
        <f t="shared" si="1"/>
        <v>0</v>
      </c>
    </row>
    <row r="10" spans="1:9">
      <c r="A10" s="1"/>
      <c r="B10" s="13" t="s">
        <v>15</v>
      </c>
      <c r="C10" s="14">
        <v>687700</v>
      </c>
      <c r="D10" s="14">
        <v>321644</v>
      </c>
      <c r="E10" s="14">
        <f t="shared" si="0"/>
        <v>366056</v>
      </c>
      <c r="F10" s="13" t="s">
        <v>16</v>
      </c>
      <c r="G10" s="14">
        <f>+G11+G12+G13</f>
        <v>0</v>
      </c>
      <c r="H10" s="14">
        <f>+H11+H12+H13</f>
        <v>0</v>
      </c>
      <c r="I10" s="14">
        <f t="shared" si="1"/>
        <v>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/>
      <c r="H12" s="14"/>
      <c r="I12" s="14">
        <f t="shared" si="1"/>
        <v>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5353812</v>
      </c>
      <c r="D14" s="14">
        <v>5546952</v>
      </c>
      <c r="E14" s="14">
        <f t="shared" si="0"/>
        <v>-193140</v>
      </c>
      <c r="F14" s="13" t="s">
        <v>24</v>
      </c>
      <c r="G14" s="14">
        <v>70714</v>
      </c>
      <c r="H14" s="14"/>
      <c r="I14" s="14">
        <f t="shared" si="1"/>
        <v>70714</v>
      </c>
    </row>
    <row r="15" spans="1:9">
      <c r="A15" s="1"/>
      <c r="B15" s="13" t="s">
        <v>25</v>
      </c>
      <c r="C15" s="14">
        <v>3200</v>
      </c>
      <c r="D15" s="14">
        <v>3140</v>
      </c>
      <c r="E15" s="14">
        <f t="shared" si="0"/>
        <v>60</v>
      </c>
      <c r="F15" s="13" t="s">
        <v>26</v>
      </c>
      <c r="G15" s="14"/>
      <c r="H15" s="14"/>
      <c r="I15" s="14">
        <f t="shared" si="1"/>
        <v>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>
        <v>520594</v>
      </c>
      <c r="D17" s="14">
        <v>512458</v>
      </c>
      <c r="E17" s="14">
        <f t="shared" si="0"/>
        <v>8136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410956</v>
      </c>
      <c r="D18" s="14">
        <v>400659</v>
      </c>
      <c r="E18" s="14">
        <f t="shared" si="0"/>
        <v>10297</v>
      </c>
      <c r="F18" s="13" t="s">
        <v>32</v>
      </c>
      <c r="G18" s="14"/>
      <c r="H18" s="14"/>
      <c r="I18" s="14">
        <f t="shared" si="1"/>
        <v>0</v>
      </c>
    </row>
    <row r="19" spans="1:9">
      <c r="A19" s="1"/>
      <c r="B19" s="13" t="s">
        <v>33</v>
      </c>
      <c r="C19" s="14">
        <v>434106</v>
      </c>
      <c r="D19" s="14">
        <v>357960</v>
      </c>
      <c r="E19" s="14">
        <f t="shared" si="0"/>
        <v>76146</v>
      </c>
      <c r="F19" s="13" t="s">
        <v>34</v>
      </c>
      <c r="G19" s="14">
        <v>1408000</v>
      </c>
      <c r="H19" s="14">
        <v>1210100</v>
      </c>
      <c r="I19" s="14">
        <f t="shared" si="1"/>
        <v>197900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144756</v>
      </c>
      <c r="H21" s="14">
        <v>108439</v>
      </c>
      <c r="I21" s="14">
        <f t="shared" si="1"/>
        <v>36317</v>
      </c>
    </row>
    <row r="22" spans="1:9">
      <c r="A22" s="1"/>
      <c r="B22" s="13" t="s">
        <v>39</v>
      </c>
      <c r="C22" s="14">
        <v>320000</v>
      </c>
      <c r="D22" s="14">
        <v>320000</v>
      </c>
      <c r="E22" s="14">
        <f t="shared" si="0"/>
        <v>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1051214</v>
      </c>
      <c r="D26" s="14">
        <v>1122702</v>
      </c>
      <c r="E26" s="14">
        <f t="shared" si="0"/>
        <v>-71488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15570438</v>
      </c>
      <c r="D27" s="10">
        <f>+D28 +D33</f>
        <v>15540770</v>
      </c>
      <c r="E27" s="10">
        <f t="shared" si="0"/>
        <v>29668</v>
      </c>
      <c r="F27" s="9" t="s">
        <v>45</v>
      </c>
      <c r="G27" s="10">
        <f>+G28+G32+G33+G34+G35+G36+G37+G38+G39+G40+G41</f>
        <v>0</v>
      </c>
      <c r="H27" s="10">
        <f>+H28+H32+H33+H34+H35+H36+H37+H38+H39+H40+H41</f>
        <v>0</v>
      </c>
      <c r="I27" s="10">
        <f t="shared" ref="I27:I42" si="2">G27-H27</f>
        <v>0</v>
      </c>
    </row>
    <row r="28" spans="1:9">
      <c r="A28" s="1"/>
      <c r="B28" s="9" t="s">
        <v>46</v>
      </c>
      <c r="C28" s="10">
        <f>+C29+C30+C31+C32</f>
        <v>0</v>
      </c>
      <c r="D28" s="10">
        <f>+D29+D30+D31+D32</f>
        <v>0</v>
      </c>
      <c r="E28" s="10">
        <f t="shared" si="0"/>
        <v>0</v>
      </c>
      <c r="F28" s="11" t="s">
        <v>47</v>
      </c>
      <c r="G28" s="12">
        <f>+G29+G30+G31</f>
        <v>0</v>
      </c>
      <c r="H28" s="12">
        <f>+H29+H30+H31</f>
        <v>0</v>
      </c>
      <c r="I28" s="12">
        <f t="shared" si="2"/>
        <v>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/>
      <c r="D30" s="14"/>
      <c r="E30" s="14">
        <f t="shared" si="0"/>
        <v>0</v>
      </c>
      <c r="F30" s="13" t="s">
        <v>51</v>
      </c>
      <c r="G30" s="14"/>
      <c r="H30" s="14"/>
      <c r="I30" s="14">
        <f t="shared" si="2"/>
        <v>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15570438</v>
      </c>
      <c r="D33" s="10">
        <f>+D34+D35+D36+D37+D38+D39+D40+D41+D43+D46+D47+D60+D61-ABS(D67)</f>
        <v>15540770</v>
      </c>
      <c r="E33" s="10">
        <f t="shared" si="0"/>
        <v>29668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/>
      <c r="D34" s="12"/>
      <c r="E34" s="12">
        <f t="shared" si="0"/>
        <v>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>
        <v>6282278</v>
      </c>
      <c r="D35" s="14">
        <v>6528935</v>
      </c>
      <c r="E35" s="14">
        <f t="shared" si="0"/>
        <v>-246657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>
        <v>98583</v>
      </c>
      <c r="D36" s="14">
        <v>108352</v>
      </c>
      <c r="E36" s="14">
        <f t="shared" si="0"/>
        <v>-9769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2268616</v>
      </c>
      <c r="D37" s="14">
        <v>2</v>
      </c>
      <c r="E37" s="14">
        <f t="shared" si="0"/>
        <v>2268614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1796350</v>
      </c>
      <c r="D38" s="14">
        <v>1962881</v>
      </c>
      <c r="E38" s="14">
        <f t="shared" si="0"/>
        <v>-166531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1623470</v>
      </c>
      <c r="H42" s="10">
        <f>+H7 +H27</f>
        <v>1318539</v>
      </c>
      <c r="I42" s="10">
        <f t="shared" si="2"/>
        <v>304931</v>
      </c>
    </row>
    <row r="43" spans="1:9">
      <c r="A43" s="1"/>
      <c r="B43" s="13" t="s">
        <v>73</v>
      </c>
      <c r="C43" s="14">
        <f>+C44+C45</f>
        <v>2360000</v>
      </c>
      <c r="D43" s="14">
        <f>+D44+D45</f>
        <v>3060000</v>
      </c>
      <c r="E43" s="14">
        <f t="shared" si="0"/>
        <v>-700000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>
        <v>2360000</v>
      </c>
      <c r="D44" s="14">
        <v>2360000</v>
      </c>
      <c r="E44" s="14">
        <f t="shared" si="0"/>
        <v>0</v>
      </c>
      <c r="F44" s="11" t="s">
        <v>76</v>
      </c>
      <c r="G44" s="12">
        <f>+G45+G46</f>
        <v>8422645</v>
      </c>
      <c r="H44" s="12">
        <f>+H45+H46</f>
        <v>8422645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>
        <v>700000</v>
      </c>
      <c r="E45" s="14">
        <f t="shared" si="0"/>
        <v>-700000</v>
      </c>
      <c r="F45" s="13" t="s">
        <v>78</v>
      </c>
      <c r="G45" s="14">
        <v>7031675</v>
      </c>
      <c r="H45" s="14">
        <v>7031675</v>
      </c>
      <c r="I45" s="14">
        <f t="shared" si="3"/>
        <v>0</v>
      </c>
    </row>
    <row r="46" spans="1:9">
      <c r="A46" s="1"/>
      <c r="B46" s="13" t="s">
        <v>79</v>
      </c>
      <c r="C46" s="14"/>
      <c r="D46" s="14">
        <v>66000</v>
      </c>
      <c r="E46" s="14">
        <f t="shared" si="0"/>
        <v>-66000</v>
      </c>
      <c r="F46" s="13" t="s">
        <v>80</v>
      </c>
      <c r="G46" s="14">
        <v>1390970</v>
      </c>
      <c r="H46" s="14">
        <v>1390970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2764611</v>
      </c>
      <c r="D47" s="14">
        <f>+D48+D49+D50+D51+D52+D53+D54+D55+D56+D57+D58+D59</f>
        <v>3814600</v>
      </c>
      <c r="E47" s="14">
        <f t="shared" si="0"/>
        <v>-1049989</v>
      </c>
      <c r="F47" s="13" t="s">
        <v>82</v>
      </c>
      <c r="G47" s="14">
        <v>1849879</v>
      </c>
      <c r="H47" s="14">
        <v>355899</v>
      </c>
      <c r="I47" s="14">
        <f t="shared" si="3"/>
        <v>1493980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2764611</v>
      </c>
      <c r="H48" s="14">
        <f>+H49+H50+H51</f>
        <v>3814600</v>
      </c>
      <c r="I48" s="14">
        <f t="shared" si="3"/>
        <v>-1049989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2764611</v>
      </c>
      <c r="H49" s="14">
        <v>3814600</v>
      </c>
      <c r="I49" s="14">
        <f t="shared" si="3"/>
        <v>-1049989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>
        <v>2764611</v>
      </c>
      <c r="D52" s="14">
        <v>3814600</v>
      </c>
      <c r="E52" s="14">
        <f t="shared" si="0"/>
        <v>-1049989</v>
      </c>
      <c r="F52" s="13" t="s">
        <v>92</v>
      </c>
      <c r="G52" s="14">
        <v>9740415</v>
      </c>
      <c r="H52" s="14">
        <v>10263602</v>
      </c>
      <c r="I52" s="14">
        <f t="shared" si="3"/>
        <v>-523187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-1573176</v>
      </c>
      <c r="H53" s="14">
        <v>-1214403</v>
      </c>
      <c r="I53" s="14">
        <f t="shared" si="3"/>
        <v>-358773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/>
      <c r="D55" s="14"/>
      <c r="E55" s="14">
        <f t="shared" si="0"/>
        <v>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22777550</v>
      </c>
      <c r="H67" s="10">
        <f>+H44 +H47 +H48 +H52</f>
        <v>22856746</v>
      </c>
      <c r="I67" s="10">
        <f t="shared" ref="I67:I68" si="4">G67-H67</f>
        <v>-79196</v>
      </c>
    </row>
    <row r="68" spans="1:9">
      <c r="A68" s="1"/>
      <c r="B68" s="9" t="s">
        <v>109</v>
      </c>
      <c r="C68" s="10">
        <f>+C7 +C27</f>
        <v>24401020</v>
      </c>
      <c r="D68" s="10">
        <f>+D7 +D27</f>
        <v>24175285</v>
      </c>
      <c r="E68" s="10">
        <f t="shared" si="0"/>
        <v>225735</v>
      </c>
      <c r="F68" s="17" t="s">
        <v>110</v>
      </c>
      <c r="G68" s="18">
        <f>+G42 +G67</f>
        <v>24401020</v>
      </c>
      <c r="H68" s="18">
        <f>+H42 +H67</f>
        <v>24175285</v>
      </c>
      <c r="I68" s="18">
        <f t="shared" si="4"/>
        <v>225735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C6D6C-902F-4044-B611-4520CC3D453E}">
  <sheetPr>
    <pageSetUpPr fitToPage="1"/>
  </sheetPr>
  <dimension ref="A1:I68"/>
  <sheetViews>
    <sheetView showGridLines="0" workbookViewId="0">
      <selection activeCell="B3" sqref="B3:I3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120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5"/>
      <c r="C4" s="1"/>
      <c r="D4" s="1"/>
      <c r="E4" s="1"/>
      <c r="F4" s="1"/>
      <c r="G4" s="1"/>
      <c r="H4" s="1"/>
      <c r="I4" s="6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7"/>
      <c r="C6" s="7" t="s">
        <v>6</v>
      </c>
      <c r="D6" s="7" t="s">
        <v>7</v>
      </c>
      <c r="E6" s="7" t="s">
        <v>8</v>
      </c>
      <c r="F6" s="8"/>
      <c r="G6" s="7" t="s">
        <v>6</v>
      </c>
      <c r="H6" s="7" t="s">
        <v>7</v>
      </c>
      <c r="I6" s="7" t="s">
        <v>8</v>
      </c>
    </row>
    <row r="7" spans="1:9">
      <c r="A7" s="1"/>
      <c r="B7" s="9" t="s">
        <v>9</v>
      </c>
      <c r="C7" s="10">
        <f>+C8+C13+C14+C15+C16+C17+C18+C19+C20+C21+C22+C23+C24-ABS(C25)+C26</f>
        <v>5036292</v>
      </c>
      <c r="D7" s="10">
        <f>+D8+D13+D14+D15+D16+D17+D18+D19+D20+D21+D22+D23+D24-ABS(D25)+D26</f>
        <v>5255884</v>
      </c>
      <c r="E7" s="10">
        <f>C7-D7</f>
        <v>-219592</v>
      </c>
      <c r="F7" s="9" t="s">
        <v>10</v>
      </c>
      <c r="G7" s="10">
        <f>+G8+G9+G10+G14+G15+G16+G17+G18+G19+G20+G21</f>
        <v>4169269</v>
      </c>
      <c r="H7" s="10">
        <f>+H8+H9+H10+H14+H15+H16+H17+H18+H19+H20+H21</f>
        <v>1216605</v>
      </c>
      <c r="I7" s="10">
        <f>G7-H7</f>
        <v>2952664</v>
      </c>
    </row>
    <row r="8" spans="1:9">
      <c r="A8" s="1"/>
      <c r="B8" s="11" t="s">
        <v>11</v>
      </c>
      <c r="C8" s="12">
        <f>+C9+C10+C11+C12</f>
        <v>747333</v>
      </c>
      <c r="D8" s="12">
        <f>+D9+D10+D11+D12</f>
        <v>848942</v>
      </c>
      <c r="E8" s="12">
        <f t="shared" ref="E8:E68" si="0">C8-D8</f>
        <v>-101609</v>
      </c>
      <c r="F8" s="13" t="s">
        <v>12</v>
      </c>
      <c r="G8" s="14"/>
      <c r="H8" s="14"/>
      <c r="I8" s="14">
        <f t="shared" ref="I8:I21" si="1">G8-H8</f>
        <v>0</v>
      </c>
    </row>
    <row r="9" spans="1:9">
      <c r="A9" s="1"/>
      <c r="B9" s="13" t="s">
        <v>13</v>
      </c>
      <c r="C9" s="14">
        <v>20000</v>
      </c>
      <c r="D9" s="14">
        <v>20000</v>
      </c>
      <c r="E9" s="14">
        <f t="shared" si="0"/>
        <v>0</v>
      </c>
      <c r="F9" s="13" t="s">
        <v>14</v>
      </c>
      <c r="G9" s="14">
        <v>46983</v>
      </c>
      <c r="H9" s="14">
        <v>75537</v>
      </c>
      <c r="I9" s="14">
        <f t="shared" si="1"/>
        <v>-28554</v>
      </c>
    </row>
    <row r="10" spans="1:9">
      <c r="A10" s="1"/>
      <c r="B10" s="13" t="s">
        <v>15</v>
      </c>
      <c r="C10" s="14">
        <v>727333</v>
      </c>
      <c r="D10" s="14">
        <v>828942</v>
      </c>
      <c r="E10" s="14">
        <f t="shared" si="0"/>
        <v>-101609</v>
      </c>
      <c r="F10" s="13" t="s">
        <v>16</v>
      </c>
      <c r="G10" s="14">
        <f>+G11+G12+G13</f>
        <v>3000000</v>
      </c>
      <c r="H10" s="14">
        <f>+H11+H12+H13</f>
        <v>0</v>
      </c>
      <c r="I10" s="14">
        <f t="shared" si="1"/>
        <v>3000000</v>
      </c>
    </row>
    <row r="11" spans="1:9">
      <c r="A11" s="1"/>
      <c r="B11" s="13" t="s">
        <v>17</v>
      </c>
      <c r="C11" s="14"/>
      <c r="D11" s="14"/>
      <c r="E11" s="14">
        <f t="shared" si="0"/>
        <v>0</v>
      </c>
      <c r="F11" s="13" t="s">
        <v>18</v>
      </c>
      <c r="G11" s="14"/>
      <c r="H11" s="14"/>
      <c r="I11" s="14">
        <f t="shared" si="1"/>
        <v>0</v>
      </c>
    </row>
    <row r="12" spans="1:9">
      <c r="A12" s="1"/>
      <c r="B12" s="13" t="s">
        <v>19</v>
      </c>
      <c r="C12" s="14"/>
      <c r="D12" s="14"/>
      <c r="E12" s="14">
        <f t="shared" si="0"/>
        <v>0</v>
      </c>
      <c r="F12" s="13" t="s">
        <v>20</v>
      </c>
      <c r="G12" s="14">
        <v>3000000</v>
      </c>
      <c r="H12" s="14"/>
      <c r="I12" s="14">
        <f t="shared" si="1"/>
        <v>3000000</v>
      </c>
    </row>
    <row r="13" spans="1:9">
      <c r="A13" s="1"/>
      <c r="B13" s="13" t="s">
        <v>21</v>
      </c>
      <c r="C13" s="14"/>
      <c r="D13" s="14"/>
      <c r="E13" s="14">
        <f t="shared" si="0"/>
        <v>0</v>
      </c>
      <c r="F13" s="13" t="s">
        <v>22</v>
      </c>
      <c r="G13" s="14"/>
      <c r="H13" s="14"/>
      <c r="I13" s="14">
        <f t="shared" si="1"/>
        <v>0</v>
      </c>
    </row>
    <row r="14" spans="1:9">
      <c r="A14" s="1"/>
      <c r="B14" s="13" t="s">
        <v>23</v>
      </c>
      <c r="C14" s="14">
        <v>3919956</v>
      </c>
      <c r="D14" s="14">
        <v>3279580</v>
      </c>
      <c r="E14" s="14">
        <f t="shared" si="0"/>
        <v>640376</v>
      </c>
      <c r="F14" s="13" t="s">
        <v>24</v>
      </c>
      <c r="G14" s="14">
        <v>72607</v>
      </c>
      <c r="H14" s="14">
        <v>9499</v>
      </c>
      <c r="I14" s="14">
        <f t="shared" si="1"/>
        <v>63108</v>
      </c>
    </row>
    <row r="15" spans="1:9">
      <c r="A15" s="1"/>
      <c r="B15" s="13" t="s">
        <v>25</v>
      </c>
      <c r="C15" s="14"/>
      <c r="D15" s="14">
        <v>3800</v>
      </c>
      <c r="E15" s="14">
        <f t="shared" si="0"/>
        <v>-3800</v>
      </c>
      <c r="F15" s="13" t="s">
        <v>26</v>
      </c>
      <c r="G15" s="14">
        <v>990</v>
      </c>
      <c r="H15" s="14">
        <v>2880</v>
      </c>
      <c r="I15" s="14">
        <f t="shared" si="1"/>
        <v>-1890</v>
      </c>
    </row>
    <row r="16" spans="1:9">
      <c r="A16" s="1"/>
      <c r="B16" s="13" t="s">
        <v>27</v>
      </c>
      <c r="C16" s="14"/>
      <c r="D16" s="14"/>
      <c r="E16" s="14">
        <f t="shared" si="0"/>
        <v>0</v>
      </c>
      <c r="F16" s="13" t="s">
        <v>28</v>
      </c>
      <c r="G16" s="14"/>
      <c r="H16" s="14"/>
      <c r="I16" s="14">
        <f t="shared" si="1"/>
        <v>0</v>
      </c>
    </row>
    <row r="17" spans="1:9">
      <c r="A17" s="1"/>
      <c r="B17" s="13" t="s">
        <v>29</v>
      </c>
      <c r="C17" s="14">
        <v>394406</v>
      </c>
      <c r="D17" s="14">
        <v>58628</v>
      </c>
      <c r="E17" s="14">
        <f t="shared" si="0"/>
        <v>335778</v>
      </c>
      <c r="F17" s="13" t="s">
        <v>30</v>
      </c>
      <c r="G17" s="14"/>
      <c r="H17" s="14"/>
      <c r="I17" s="14">
        <f t="shared" si="1"/>
        <v>0</v>
      </c>
    </row>
    <row r="18" spans="1:9">
      <c r="A18" s="1"/>
      <c r="B18" s="13" t="s">
        <v>31</v>
      </c>
      <c r="C18" s="14">
        <v>342426</v>
      </c>
      <c r="D18" s="14">
        <v>515487</v>
      </c>
      <c r="E18" s="14">
        <f t="shared" si="0"/>
        <v>-173061</v>
      </c>
      <c r="F18" s="13" t="s">
        <v>32</v>
      </c>
      <c r="G18" s="14"/>
      <c r="H18" s="14">
        <v>75142</v>
      </c>
      <c r="I18" s="14">
        <f t="shared" si="1"/>
        <v>-75142</v>
      </c>
    </row>
    <row r="19" spans="1:9">
      <c r="A19" s="1"/>
      <c r="B19" s="13" t="s">
        <v>33</v>
      </c>
      <c r="C19" s="14"/>
      <c r="D19" s="14"/>
      <c r="E19" s="14">
        <f t="shared" si="0"/>
        <v>0</v>
      </c>
      <c r="F19" s="13" t="s">
        <v>34</v>
      </c>
      <c r="G19" s="14">
        <v>997700</v>
      </c>
      <c r="H19" s="14">
        <v>996400</v>
      </c>
      <c r="I19" s="14">
        <f t="shared" si="1"/>
        <v>1300</v>
      </c>
    </row>
    <row r="20" spans="1:9">
      <c r="A20" s="1"/>
      <c r="B20" s="13" t="s">
        <v>35</v>
      </c>
      <c r="C20" s="14"/>
      <c r="D20" s="14"/>
      <c r="E20" s="14">
        <f t="shared" si="0"/>
        <v>0</v>
      </c>
      <c r="F20" s="13" t="s">
        <v>36</v>
      </c>
      <c r="G20" s="14"/>
      <c r="H20" s="14"/>
      <c r="I20" s="14">
        <f t="shared" si="1"/>
        <v>0</v>
      </c>
    </row>
    <row r="21" spans="1:9">
      <c r="A21" s="1"/>
      <c r="B21" s="13" t="s">
        <v>37</v>
      </c>
      <c r="C21" s="14"/>
      <c r="D21" s="14"/>
      <c r="E21" s="14">
        <f t="shared" si="0"/>
        <v>0</v>
      </c>
      <c r="F21" s="13" t="s">
        <v>38</v>
      </c>
      <c r="G21" s="14">
        <v>50989</v>
      </c>
      <c r="H21" s="14">
        <v>57147</v>
      </c>
      <c r="I21" s="14">
        <f t="shared" si="1"/>
        <v>-6158</v>
      </c>
    </row>
    <row r="22" spans="1:9">
      <c r="A22" s="1"/>
      <c r="B22" s="13" t="s">
        <v>39</v>
      </c>
      <c r="C22" s="14"/>
      <c r="D22" s="14">
        <v>237600</v>
      </c>
      <c r="E22" s="14">
        <f t="shared" si="0"/>
        <v>-237600</v>
      </c>
      <c r="F22" s="13"/>
      <c r="G22" s="14"/>
      <c r="H22" s="14"/>
      <c r="I22" s="14"/>
    </row>
    <row r="23" spans="1:9">
      <c r="A23" s="1"/>
      <c r="B23" s="13" t="s">
        <v>40</v>
      </c>
      <c r="C23" s="14"/>
      <c r="D23" s="14"/>
      <c r="E23" s="14">
        <f t="shared" si="0"/>
        <v>0</v>
      </c>
      <c r="F23" s="13"/>
      <c r="G23" s="14"/>
      <c r="H23" s="14"/>
      <c r="I23" s="14"/>
    </row>
    <row r="24" spans="1:9">
      <c r="A24" s="1"/>
      <c r="B24" s="13" t="s">
        <v>41</v>
      </c>
      <c r="C24" s="14"/>
      <c r="D24" s="14"/>
      <c r="E24" s="14">
        <f t="shared" si="0"/>
        <v>0</v>
      </c>
      <c r="F24" s="13"/>
      <c r="G24" s="14"/>
      <c r="H24" s="14"/>
      <c r="I24" s="14"/>
    </row>
    <row r="25" spans="1:9">
      <c r="A25" s="1"/>
      <c r="B25" s="13" t="s">
        <v>42</v>
      </c>
      <c r="C25" s="14"/>
      <c r="D25" s="14"/>
      <c r="E25" s="14">
        <f t="shared" si="0"/>
        <v>0</v>
      </c>
      <c r="F25" s="13"/>
      <c r="G25" s="14"/>
      <c r="H25" s="14"/>
      <c r="I25" s="14"/>
    </row>
    <row r="26" spans="1:9">
      <c r="A26" s="1"/>
      <c r="B26" s="13" t="s">
        <v>43</v>
      </c>
      <c r="C26" s="14">
        <v>-367829</v>
      </c>
      <c r="D26" s="14">
        <v>311847</v>
      </c>
      <c r="E26" s="14">
        <f t="shared" si="0"/>
        <v>-679676</v>
      </c>
      <c r="F26" s="13"/>
      <c r="G26" s="14"/>
      <c r="H26" s="14"/>
      <c r="I26" s="14"/>
    </row>
    <row r="27" spans="1:9">
      <c r="A27" s="1"/>
      <c r="B27" s="9" t="s">
        <v>44</v>
      </c>
      <c r="C27" s="10">
        <f>+C28 +C33</f>
        <v>48104531</v>
      </c>
      <c r="D27" s="10">
        <f>+D28 +D33</f>
        <v>8602274</v>
      </c>
      <c r="E27" s="10">
        <f t="shared" si="0"/>
        <v>39502257</v>
      </c>
      <c r="F27" s="9" t="s">
        <v>45</v>
      </c>
      <c r="G27" s="10">
        <f>+G28+G32+G33+G34+G35+G36+G37+G38+G39+G40+G41</f>
        <v>40000000</v>
      </c>
      <c r="H27" s="10">
        <f>+H28+H32+H33+H34+H35+H36+H37+H38+H39+H40+H41</f>
        <v>0</v>
      </c>
      <c r="I27" s="10">
        <f t="shared" ref="I27:I42" si="2">G27-H27</f>
        <v>40000000</v>
      </c>
    </row>
    <row r="28" spans="1:9">
      <c r="A28" s="1"/>
      <c r="B28" s="9" t="s">
        <v>46</v>
      </c>
      <c r="C28" s="10">
        <f>+C29+C30+C31+C32</f>
        <v>0</v>
      </c>
      <c r="D28" s="10">
        <f>+D29+D30+D31+D32</f>
        <v>0</v>
      </c>
      <c r="E28" s="10">
        <f t="shared" si="0"/>
        <v>0</v>
      </c>
      <c r="F28" s="11" t="s">
        <v>47</v>
      </c>
      <c r="G28" s="12">
        <f>+G29+G30+G31</f>
        <v>40000000</v>
      </c>
      <c r="H28" s="12">
        <f>+H29+H30+H31</f>
        <v>0</v>
      </c>
      <c r="I28" s="12">
        <f t="shared" si="2"/>
        <v>40000000</v>
      </c>
    </row>
    <row r="29" spans="1:9">
      <c r="A29" s="1"/>
      <c r="B29" s="11" t="s">
        <v>48</v>
      </c>
      <c r="C29" s="12"/>
      <c r="D29" s="12"/>
      <c r="E29" s="12">
        <f t="shared" si="0"/>
        <v>0</v>
      </c>
      <c r="F29" s="13" t="s">
        <v>49</v>
      </c>
      <c r="G29" s="14"/>
      <c r="H29" s="14"/>
      <c r="I29" s="14">
        <f t="shared" si="2"/>
        <v>0</v>
      </c>
    </row>
    <row r="30" spans="1:9">
      <c r="A30" s="1"/>
      <c r="B30" s="13" t="s">
        <v>50</v>
      </c>
      <c r="C30" s="14"/>
      <c r="D30" s="14"/>
      <c r="E30" s="14">
        <f t="shared" si="0"/>
        <v>0</v>
      </c>
      <c r="F30" s="13" t="s">
        <v>51</v>
      </c>
      <c r="G30" s="14">
        <v>40000000</v>
      </c>
      <c r="H30" s="14"/>
      <c r="I30" s="14">
        <f t="shared" si="2"/>
        <v>40000000</v>
      </c>
    </row>
    <row r="31" spans="1:9">
      <c r="A31" s="1"/>
      <c r="B31" s="13" t="s">
        <v>52</v>
      </c>
      <c r="C31" s="14"/>
      <c r="D31" s="14"/>
      <c r="E31" s="14">
        <f t="shared" si="0"/>
        <v>0</v>
      </c>
      <c r="F31" s="13" t="s">
        <v>53</v>
      </c>
      <c r="G31" s="14"/>
      <c r="H31" s="14"/>
      <c r="I31" s="14">
        <f t="shared" si="2"/>
        <v>0</v>
      </c>
    </row>
    <row r="32" spans="1:9">
      <c r="A32" s="1"/>
      <c r="B32" s="13" t="s">
        <v>54</v>
      </c>
      <c r="C32" s="14"/>
      <c r="D32" s="14"/>
      <c r="E32" s="14">
        <f t="shared" si="0"/>
        <v>0</v>
      </c>
      <c r="F32" s="13" t="s">
        <v>55</v>
      </c>
      <c r="G32" s="14"/>
      <c r="H32" s="14"/>
      <c r="I32" s="14">
        <f t="shared" si="2"/>
        <v>0</v>
      </c>
    </row>
    <row r="33" spans="1:9">
      <c r="A33" s="1"/>
      <c r="B33" s="9" t="s">
        <v>56</v>
      </c>
      <c r="C33" s="10">
        <f>+C34+C35+C36+C37+C38+C39+C40+C41+C43+C46+C47+C60+C61-ABS(C67)</f>
        <v>48104531</v>
      </c>
      <c r="D33" s="10">
        <f>+D34+D35+D36+D37+D38+D39+D40+D41+D43+D46+D47+D60+D61-ABS(D67)</f>
        <v>8602274</v>
      </c>
      <c r="E33" s="10">
        <f t="shared" si="0"/>
        <v>39502257</v>
      </c>
      <c r="F33" s="13" t="s">
        <v>57</v>
      </c>
      <c r="G33" s="14"/>
      <c r="H33" s="14"/>
      <c r="I33" s="14">
        <f t="shared" si="2"/>
        <v>0</v>
      </c>
    </row>
    <row r="34" spans="1:9">
      <c r="A34" s="1"/>
      <c r="B34" s="11" t="s">
        <v>48</v>
      </c>
      <c r="C34" s="12">
        <v>31342630</v>
      </c>
      <c r="D34" s="12"/>
      <c r="E34" s="12">
        <f t="shared" si="0"/>
        <v>31342630</v>
      </c>
      <c r="F34" s="13" t="s">
        <v>58</v>
      </c>
      <c r="G34" s="14"/>
      <c r="H34" s="14"/>
      <c r="I34" s="14">
        <f t="shared" si="2"/>
        <v>0</v>
      </c>
    </row>
    <row r="35" spans="1:9">
      <c r="A35" s="1"/>
      <c r="B35" s="13" t="s">
        <v>50</v>
      </c>
      <c r="C35" s="14">
        <v>12642224</v>
      </c>
      <c r="D35" s="14">
        <v>4882966</v>
      </c>
      <c r="E35" s="14">
        <f t="shared" si="0"/>
        <v>7759258</v>
      </c>
      <c r="F35" s="13" t="s">
        <v>59</v>
      </c>
      <c r="G35" s="14"/>
      <c r="H35" s="14"/>
      <c r="I35" s="14">
        <f t="shared" si="2"/>
        <v>0</v>
      </c>
    </row>
    <row r="36" spans="1:9">
      <c r="A36" s="1"/>
      <c r="B36" s="13" t="s">
        <v>60</v>
      </c>
      <c r="C36" s="14"/>
      <c r="D36" s="14"/>
      <c r="E36" s="14">
        <f t="shared" si="0"/>
        <v>0</v>
      </c>
      <c r="F36" s="13" t="s">
        <v>61</v>
      </c>
      <c r="G36" s="14"/>
      <c r="H36" s="14"/>
      <c r="I36" s="14">
        <f t="shared" si="2"/>
        <v>0</v>
      </c>
    </row>
    <row r="37" spans="1:9">
      <c r="A37" s="1"/>
      <c r="B37" s="13" t="s">
        <v>62</v>
      </c>
      <c r="C37" s="14">
        <v>1</v>
      </c>
      <c r="D37" s="14">
        <v>1</v>
      </c>
      <c r="E37" s="14">
        <f t="shared" si="0"/>
        <v>0</v>
      </c>
      <c r="F37" s="13" t="s">
        <v>63</v>
      </c>
      <c r="G37" s="14"/>
      <c r="H37" s="14"/>
      <c r="I37" s="14">
        <f t="shared" si="2"/>
        <v>0</v>
      </c>
    </row>
    <row r="38" spans="1:9">
      <c r="A38" s="1"/>
      <c r="B38" s="13" t="s">
        <v>64</v>
      </c>
      <c r="C38" s="14">
        <v>1312676</v>
      </c>
      <c r="D38" s="14">
        <v>297307</v>
      </c>
      <c r="E38" s="14">
        <f t="shared" si="0"/>
        <v>1015369</v>
      </c>
      <c r="F38" s="13" t="s">
        <v>65</v>
      </c>
      <c r="G38" s="14"/>
      <c r="H38" s="14"/>
      <c r="I38" s="14">
        <f t="shared" si="2"/>
        <v>0</v>
      </c>
    </row>
    <row r="39" spans="1:9">
      <c r="A39" s="1"/>
      <c r="B39" s="13" t="s">
        <v>66</v>
      </c>
      <c r="C39" s="14"/>
      <c r="D39" s="14"/>
      <c r="E39" s="14">
        <f t="shared" si="0"/>
        <v>0</v>
      </c>
      <c r="F39" s="13" t="s">
        <v>67</v>
      </c>
      <c r="G39" s="14"/>
      <c r="H39" s="14"/>
      <c r="I39" s="14">
        <f t="shared" si="2"/>
        <v>0</v>
      </c>
    </row>
    <row r="40" spans="1:9">
      <c r="A40" s="1"/>
      <c r="B40" s="13" t="s">
        <v>68</v>
      </c>
      <c r="C40" s="14"/>
      <c r="D40" s="14"/>
      <c r="E40" s="14">
        <f t="shared" si="0"/>
        <v>0</v>
      </c>
      <c r="F40" s="13" t="s">
        <v>69</v>
      </c>
      <c r="G40" s="14"/>
      <c r="H40" s="14"/>
      <c r="I40" s="14">
        <f t="shared" si="2"/>
        <v>0</v>
      </c>
    </row>
    <row r="41" spans="1:9">
      <c r="A41" s="1"/>
      <c r="B41" s="13" t="s">
        <v>54</v>
      </c>
      <c r="C41" s="14">
        <f>+C42</f>
        <v>0</v>
      </c>
      <c r="D41" s="14">
        <f>+D42</f>
        <v>0</v>
      </c>
      <c r="E41" s="14">
        <f t="shared" si="0"/>
        <v>0</v>
      </c>
      <c r="F41" s="13" t="s">
        <v>70</v>
      </c>
      <c r="G41" s="14"/>
      <c r="H41" s="14"/>
      <c r="I41" s="14">
        <f t="shared" si="2"/>
        <v>0</v>
      </c>
    </row>
    <row r="42" spans="1:9">
      <c r="A42" s="1"/>
      <c r="B42" s="13" t="s">
        <v>71</v>
      </c>
      <c r="C42" s="14"/>
      <c r="D42" s="14"/>
      <c r="E42" s="14">
        <f t="shared" si="0"/>
        <v>0</v>
      </c>
      <c r="F42" s="9" t="s">
        <v>72</v>
      </c>
      <c r="G42" s="10">
        <f>+G7 +G27</f>
        <v>44169269</v>
      </c>
      <c r="H42" s="10">
        <f>+H7 +H27</f>
        <v>1216605</v>
      </c>
      <c r="I42" s="10">
        <f t="shared" si="2"/>
        <v>42952664</v>
      </c>
    </row>
    <row r="43" spans="1:9">
      <c r="A43" s="1"/>
      <c r="B43" s="13" t="s">
        <v>73</v>
      </c>
      <c r="C43" s="14">
        <f>+C44+C45</f>
        <v>952000</v>
      </c>
      <c r="D43" s="14">
        <f>+D44+D45</f>
        <v>952000</v>
      </c>
      <c r="E43" s="14">
        <f t="shared" si="0"/>
        <v>0</v>
      </c>
      <c r="F43" s="24" t="s">
        <v>74</v>
      </c>
      <c r="G43" s="25"/>
      <c r="H43" s="25"/>
      <c r="I43" s="26"/>
    </row>
    <row r="44" spans="1:9">
      <c r="A44" s="1"/>
      <c r="B44" s="13" t="s">
        <v>75</v>
      </c>
      <c r="C44" s="14">
        <v>952000</v>
      </c>
      <c r="D44" s="14">
        <v>952000</v>
      </c>
      <c r="E44" s="14">
        <f t="shared" si="0"/>
        <v>0</v>
      </c>
      <c r="F44" s="11" t="s">
        <v>76</v>
      </c>
      <c r="G44" s="12">
        <f>+G45+G46</f>
        <v>2161299</v>
      </c>
      <c r="H44" s="12">
        <f>+H45+H46</f>
        <v>2161299</v>
      </c>
      <c r="I44" s="12">
        <f t="shared" ref="I44:I53" si="3">G44-H44</f>
        <v>0</v>
      </c>
    </row>
    <row r="45" spans="1:9">
      <c r="A45" s="1"/>
      <c r="B45" s="13" t="s">
        <v>77</v>
      </c>
      <c r="C45" s="14"/>
      <c r="D45" s="14"/>
      <c r="E45" s="14">
        <f t="shared" si="0"/>
        <v>0</v>
      </c>
      <c r="F45" s="13" t="s">
        <v>78</v>
      </c>
      <c r="G45" s="14"/>
      <c r="H45" s="14"/>
      <c r="I45" s="14">
        <f t="shared" si="3"/>
        <v>0</v>
      </c>
    </row>
    <row r="46" spans="1:9">
      <c r="A46" s="1"/>
      <c r="B46" s="13" t="s">
        <v>79</v>
      </c>
      <c r="C46" s="14"/>
      <c r="D46" s="14"/>
      <c r="E46" s="14">
        <f t="shared" si="0"/>
        <v>0</v>
      </c>
      <c r="F46" s="13" t="s">
        <v>80</v>
      </c>
      <c r="G46" s="14">
        <v>2161299</v>
      </c>
      <c r="H46" s="14">
        <v>2161299</v>
      </c>
      <c r="I46" s="14">
        <f t="shared" si="3"/>
        <v>0</v>
      </c>
    </row>
    <row r="47" spans="1:9">
      <c r="A47" s="1"/>
      <c r="B47" s="13" t="s">
        <v>81</v>
      </c>
      <c r="C47" s="14">
        <f>+C48+C49+C50+C51+C52+C53+C54+C55+C56+C57+C58+C59</f>
        <v>1855000</v>
      </c>
      <c r="D47" s="14">
        <f>+D48+D49+D50+D51+D52+D53+D54+D55+D56+D57+D58+D59</f>
        <v>2470000</v>
      </c>
      <c r="E47" s="14">
        <f t="shared" si="0"/>
        <v>-615000</v>
      </c>
      <c r="F47" s="13" t="s">
        <v>82</v>
      </c>
      <c r="G47" s="14">
        <v>471000</v>
      </c>
      <c r="H47" s="14"/>
      <c r="I47" s="14">
        <f t="shared" si="3"/>
        <v>471000</v>
      </c>
    </row>
    <row r="48" spans="1:9">
      <c r="A48" s="1"/>
      <c r="B48" s="13" t="s">
        <v>83</v>
      </c>
      <c r="C48" s="14"/>
      <c r="D48" s="14"/>
      <c r="E48" s="14">
        <f t="shared" si="0"/>
        <v>0</v>
      </c>
      <c r="F48" s="13" t="s">
        <v>84</v>
      </c>
      <c r="G48" s="14">
        <f>+G49+G50+G51</f>
        <v>1855000</v>
      </c>
      <c r="H48" s="14">
        <f>+H49+H50+H51</f>
        <v>2470000</v>
      </c>
      <c r="I48" s="14">
        <f t="shared" si="3"/>
        <v>-615000</v>
      </c>
    </row>
    <row r="49" spans="1:9">
      <c r="A49" s="1"/>
      <c r="B49" s="13" t="s">
        <v>85</v>
      </c>
      <c r="C49" s="14"/>
      <c r="D49" s="14"/>
      <c r="E49" s="14">
        <f t="shared" si="0"/>
        <v>0</v>
      </c>
      <c r="F49" s="13" t="s">
        <v>86</v>
      </c>
      <c r="G49" s="14">
        <v>1855000</v>
      </c>
      <c r="H49" s="14">
        <v>2470000</v>
      </c>
      <c r="I49" s="14">
        <f t="shared" si="3"/>
        <v>-615000</v>
      </c>
    </row>
    <row r="50" spans="1:9">
      <c r="A50" s="1"/>
      <c r="B50" s="13" t="s">
        <v>87</v>
      </c>
      <c r="C50" s="14"/>
      <c r="D50" s="14"/>
      <c r="E50" s="14">
        <f t="shared" si="0"/>
        <v>0</v>
      </c>
      <c r="F50" s="13" t="s">
        <v>88</v>
      </c>
      <c r="G50" s="14"/>
      <c r="H50" s="14"/>
      <c r="I50" s="14">
        <f t="shared" si="3"/>
        <v>0</v>
      </c>
    </row>
    <row r="51" spans="1:9">
      <c r="A51" s="1"/>
      <c r="B51" s="13" t="s">
        <v>89</v>
      </c>
      <c r="C51" s="14"/>
      <c r="D51" s="14"/>
      <c r="E51" s="14">
        <f t="shared" si="0"/>
        <v>0</v>
      </c>
      <c r="F51" s="13" t="s">
        <v>90</v>
      </c>
      <c r="G51" s="14"/>
      <c r="H51" s="14"/>
      <c r="I51" s="14">
        <f t="shared" si="3"/>
        <v>0</v>
      </c>
    </row>
    <row r="52" spans="1:9">
      <c r="A52" s="1"/>
      <c r="B52" s="13" t="s">
        <v>91</v>
      </c>
      <c r="C52" s="14"/>
      <c r="D52" s="14"/>
      <c r="E52" s="14">
        <f t="shared" si="0"/>
        <v>0</v>
      </c>
      <c r="F52" s="13" t="s">
        <v>92</v>
      </c>
      <c r="G52" s="14">
        <v>4484255</v>
      </c>
      <c r="H52" s="14">
        <v>8010254</v>
      </c>
      <c r="I52" s="14">
        <f t="shared" si="3"/>
        <v>-3525999</v>
      </c>
    </row>
    <row r="53" spans="1:9">
      <c r="A53" s="1"/>
      <c r="B53" s="13" t="s">
        <v>93</v>
      </c>
      <c r="C53" s="14"/>
      <c r="D53" s="14"/>
      <c r="E53" s="14">
        <f t="shared" si="0"/>
        <v>0</v>
      </c>
      <c r="F53" s="13" t="s">
        <v>94</v>
      </c>
      <c r="G53" s="14">
        <v>-4140999</v>
      </c>
      <c r="H53" s="14">
        <v>-398541</v>
      </c>
      <c r="I53" s="14">
        <f t="shared" si="3"/>
        <v>-3742458</v>
      </c>
    </row>
    <row r="54" spans="1:9">
      <c r="A54" s="1"/>
      <c r="B54" s="13" t="s">
        <v>95</v>
      </c>
      <c r="C54" s="14"/>
      <c r="D54" s="14"/>
      <c r="E54" s="14">
        <f t="shared" si="0"/>
        <v>0</v>
      </c>
      <c r="F54" s="13"/>
      <c r="G54" s="14"/>
      <c r="H54" s="14"/>
      <c r="I54" s="14"/>
    </row>
    <row r="55" spans="1:9">
      <c r="A55" s="1"/>
      <c r="B55" s="13" t="s">
        <v>96</v>
      </c>
      <c r="C55" s="14">
        <v>1855000</v>
      </c>
      <c r="D55" s="14">
        <v>2470000</v>
      </c>
      <c r="E55" s="14">
        <f t="shared" si="0"/>
        <v>-615000</v>
      </c>
      <c r="F55" s="13"/>
      <c r="G55" s="14"/>
      <c r="H55" s="14"/>
      <c r="I55" s="14"/>
    </row>
    <row r="56" spans="1:9">
      <c r="A56" s="1"/>
      <c r="B56" s="13" t="s">
        <v>97</v>
      </c>
      <c r="C56" s="14"/>
      <c r="D56" s="14"/>
      <c r="E56" s="14">
        <f t="shared" si="0"/>
        <v>0</v>
      </c>
      <c r="F56" s="13"/>
      <c r="G56" s="14"/>
      <c r="H56" s="14"/>
      <c r="I56" s="14"/>
    </row>
    <row r="57" spans="1:9">
      <c r="A57" s="1"/>
      <c r="B57" s="13" t="s">
        <v>98</v>
      </c>
      <c r="C57" s="14"/>
      <c r="D57" s="14"/>
      <c r="E57" s="14">
        <f t="shared" si="0"/>
        <v>0</v>
      </c>
      <c r="F57" s="13"/>
      <c r="G57" s="14"/>
      <c r="H57" s="14"/>
      <c r="I57" s="14"/>
    </row>
    <row r="58" spans="1:9">
      <c r="A58" s="1"/>
      <c r="B58" s="13" t="s">
        <v>99</v>
      </c>
      <c r="C58" s="14"/>
      <c r="D58" s="14"/>
      <c r="E58" s="14">
        <f t="shared" si="0"/>
        <v>0</v>
      </c>
      <c r="F58" s="13"/>
      <c r="G58" s="14"/>
      <c r="H58" s="14"/>
      <c r="I58" s="14"/>
    </row>
    <row r="59" spans="1:9">
      <c r="A59" s="1"/>
      <c r="B59" s="13" t="s">
        <v>100</v>
      </c>
      <c r="C59" s="14"/>
      <c r="D59" s="14"/>
      <c r="E59" s="14">
        <f t="shared" si="0"/>
        <v>0</v>
      </c>
      <c r="F59" s="13"/>
      <c r="G59" s="14"/>
      <c r="H59" s="14"/>
      <c r="I59" s="14"/>
    </row>
    <row r="60" spans="1:9">
      <c r="A60" s="1"/>
      <c r="B60" s="13" t="s">
        <v>101</v>
      </c>
      <c r="C60" s="14"/>
      <c r="D60" s="14"/>
      <c r="E60" s="14">
        <f t="shared" si="0"/>
        <v>0</v>
      </c>
      <c r="F60" s="13"/>
      <c r="G60" s="14"/>
      <c r="H60" s="14"/>
      <c r="I60" s="14"/>
    </row>
    <row r="61" spans="1:9">
      <c r="A61" s="1"/>
      <c r="B61" s="13" t="s">
        <v>102</v>
      </c>
      <c r="C61" s="14">
        <f>+C62+C63+C64+C65+C66</f>
        <v>0</v>
      </c>
      <c r="D61" s="14">
        <f>+D62+D63+D64+D65+D66</f>
        <v>0</v>
      </c>
      <c r="E61" s="14">
        <f t="shared" si="0"/>
        <v>0</v>
      </c>
      <c r="F61" s="13"/>
      <c r="G61" s="14"/>
      <c r="H61" s="14"/>
      <c r="I61" s="14"/>
    </row>
    <row r="62" spans="1:9">
      <c r="A62" s="1"/>
      <c r="B62" s="13" t="s">
        <v>103</v>
      </c>
      <c r="C62" s="14"/>
      <c r="D62" s="14"/>
      <c r="E62" s="14">
        <f t="shared" si="0"/>
        <v>0</v>
      </c>
      <c r="F62" s="13"/>
      <c r="G62" s="14"/>
      <c r="H62" s="14"/>
      <c r="I62" s="14"/>
    </row>
    <row r="63" spans="1:9">
      <c r="A63" s="1"/>
      <c r="B63" s="13" t="s">
        <v>104</v>
      </c>
      <c r="C63" s="14"/>
      <c r="D63" s="14"/>
      <c r="E63" s="14">
        <f t="shared" si="0"/>
        <v>0</v>
      </c>
      <c r="F63" s="13"/>
      <c r="G63" s="14"/>
      <c r="H63" s="14"/>
      <c r="I63" s="14"/>
    </row>
    <row r="64" spans="1:9">
      <c r="A64" s="1"/>
      <c r="B64" s="13" t="s">
        <v>105</v>
      </c>
      <c r="C64" s="14"/>
      <c r="D64" s="14"/>
      <c r="E64" s="14">
        <f t="shared" si="0"/>
        <v>0</v>
      </c>
      <c r="F64" s="13"/>
      <c r="G64" s="14"/>
      <c r="H64" s="14"/>
      <c r="I64" s="14"/>
    </row>
    <row r="65" spans="1:9">
      <c r="A65" s="1"/>
      <c r="B65" s="13" t="s">
        <v>106</v>
      </c>
      <c r="C65" s="14"/>
      <c r="D65" s="14"/>
      <c r="E65" s="14">
        <f t="shared" si="0"/>
        <v>0</v>
      </c>
      <c r="F65" s="13"/>
      <c r="G65" s="14"/>
      <c r="H65" s="14"/>
      <c r="I65" s="14"/>
    </row>
    <row r="66" spans="1:9">
      <c r="A66" s="1"/>
      <c r="B66" s="13" t="s">
        <v>107</v>
      </c>
      <c r="C66" s="14"/>
      <c r="D66" s="14"/>
      <c r="E66" s="14">
        <f t="shared" si="0"/>
        <v>0</v>
      </c>
      <c r="F66" s="15"/>
      <c r="G66" s="16"/>
      <c r="H66" s="16"/>
      <c r="I66" s="16"/>
    </row>
    <row r="67" spans="1:9">
      <c r="A67" s="1"/>
      <c r="B67" s="15" t="s">
        <v>42</v>
      </c>
      <c r="C67" s="16"/>
      <c r="D67" s="16"/>
      <c r="E67" s="16">
        <f t="shared" si="0"/>
        <v>0</v>
      </c>
      <c r="F67" s="9" t="s">
        <v>108</v>
      </c>
      <c r="G67" s="10">
        <f>+G44 +G47 +G48 +G52</f>
        <v>8971554</v>
      </c>
      <c r="H67" s="10">
        <f>+H44 +H47 +H48 +H52</f>
        <v>12641553</v>
      </c>
      <c r="I67" s="10">
        <f t="shared" ref="I67:I68" si="4">G67-H67</f>
        <v>-3669999</v>
      </c>
    </row>
    <row r="68" spans="1:9">
      <c r="A68" s="1"/>
      <c r="B68" s="9" t="s">
        <v>109</v>
      </c>
      <c r="C68" s="10">
        <f>+C7 +C27</f>
        <v>53140823</v>
      </c>
      <c r="D68" s="10">
        <f>+D7 +D27</f>
        <v>13858158</v>
      </c>
      <c r="E68" s="10">
        <f t="shared" si="0"/>
        <v>39282665</v>
      </c>
      <c r="F68" s="17" t="s">
        <v>110</v>
      </c>
      <c r="G68" s="18">
        <f>+G42 +G67</f>
        <v>53140823</v>
      </c>
      <c r="H68" s="18">
        <f>+H42 +H67</f>
        <v>13858158</v>
      </c>
      <c r="I68" s="18">
        <f t="shared" si="4"/>
        <v>39282665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第三号第一様式</vt:lpstr>
      <vt:lpstr>第三号第三様式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ラポールみなみ</vt:lpstr>
      <vt:lpstr>ラポール・ファーム</vt:lpstr>
      <vt:lpstr>ラポール・チャクラ</vt:lpstr>
      <vt:lpstr>ラポール・タスカ</vt:lpstr>
      <vt:lpstr>チャイム</vt:lpstr>
      <vt:lpstr>チャイム!Print_Titles</vt:lpstr>
      <vt:lpstr>ラポール・タスカ!Print_Titles</vt:lpstr>
      <vt:lpstr>ラポール・チャクラ!Print_Titles</vt:lpstr>
      <vt:lpstr>ラポール・ファーム!Print_Titles</vt:lpstr>
      <vt:lpstr>ラポールあおい!Print_Titles</vt:lpstr>
      <vt:lpstr>ラポールたけみ!Print_Titles</vt:lpstr>
      <vt:lpstr>ラポールみなみ!Print_Titles</vt:lpstr>
      <vt:lpstr>ラポール安倍川!Print_Titles</vt:lpstr>
      <vt:lpstr>ラポール古庄!Print_Titles</vt:lpstr>
      <vt:lpstr>ラポール川原!Print_Titles</vt:lpstr>
      <vt:lpstr>法人本部!Print_Titles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2020-06-15T01:52:51Z</dcterms:created>
  <dcterms:modified xsi:type="dcterms:W3CDTF">2020-06-15T07:10:05Z</dcterms:modified>
</cp:coreProperties>
</file>