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ri\Desktop\HPイメージ\ジュメイラ\2021HP決算関係資料\"/>
    </mc:Choice>
  </mc:AlternateContent>
  <xr:revisionPtr revIDLastSave="0" documentId="13_ncr:1_{496F303D-0FA3-4846-A1A2-8E35F146D8FC}" xr6:coauthVersionLast="47" xr6:coauthVersionMax="47" xr10:uidLastSave="{00000000-0000-0000-0000-000000000000}"/>
  <bookViews>
    <workbookView xWindow="525" yWindow="180" windowWidth="18630" windowHeight="15375" activeTab="1" xr2:uid="{ED6A0210-4232-4B1D-B3F1-8AE4D794408B}"/>
  </bookViews>
  <sheets>
    <sheet name="第一号第一様式" sheetId="13" r:id="rId1"/>
    <sheet name="第一号第三様式" sheetId="14" r:id="rId2"/>
    <sheet name="法人本部" sheetId="1" r:id="rId3"/>
    <sheet name="ラポール安倍川" sheetId="2" r:id="rId4"/>
    <sheet name="ラポール古庄" sheetId="3" r:id="rId5"/>
    <sheet name="ラポールたけみ" sheetId="4" r:id="rId6"/>
    <sheet name="ラポールあおい" sheetId="5" r:id="rId7"/>
    <sheet name="ラポール川原" sheetId="6" r:id="rId8"/>
    <sheet name="ラポール・ファーム" sheetId="7" r:id="rId9"/>
    <sheet name="ラポール・チャクラ" sheetId="8" r:id="rId10"/>
    <sheet name="ラポール・タスカ" sheetId="9" r:id="rId11"/>
    <sheet name="チャイム" sheetId="10" r:id="rId12"/>
    <sheet name="ラポールみなみ" sheetId="11" r:id="rId13"/>
    <sheet name="ラポール・フレンズ" sheetId="12" r:id="rId14"/>
  </sheets>
  <definedNames>
    <definedName name="_xlnm.Print_Titles" localSheetId="11">チャイム!$1:$5</definedName>
    <definedName name="_xlnm.Print_Titles" localSheetId="10">ラポール・タスカ!$1:$5</definedName>
    <definedName name="_xlnm.Print_Titles" localSheetId="9">ラポール・チャクラ!$1:$5</definedName>
    <definedName name="_xlnm.Print_Titles" localSheetId="8">ラポール・ファーム!$1:$5</definedName>
    <definedName name="_xlnm.Print_Titles" localSheetId="13">ラポール・フレンズ!$1:$5</definedName>
    <definedName name="_xlnm.Print_Titles" localSheetId="6">ラポールあおい!$1:$5</definedName>
    <definedName name="_xlnm.Print_Titles" localSheetId="5">ラポールたけみ!$1:$5</definedName>
    <definedName name="_xlnm.Print_Titles" localSheetId="12">ラポールみなみ!$1:$5</definedName>
    <definedName name="_xlnm.Print_Titles" localSheetId="3">ラポール安倍川!$1:$5</definedName>
    <definedName name="_xlnm.Print_Titles" localSheetId="4">ラポール古庄!$1:$5</definedName>
    <definedName name="_xlnm.Print_Titles" localSheetId="7">ラポール川原!$1:$5</definedName>
    <definedName name="_xlnm.Print_Titles" localSheetId="2">法人本部!$1:$5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1" i="14" l="1"/>
  <c r="Q61" i="14"/>
  <c r="R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Q58" i="14" s="1"/>
  <c r="S58" i="14" s="1"/>
  <c r="Q57" i="14"/>
  <c r="S57" i="14" s="1"/>
  <c r="S56" i="14"/>
  <c r="Q56" i="14"/>
  <c r="Q55" i="14"/>
  <c r="S55" i="14" s="1"/>
  <c r="S54" i="14"/>
  <c r="Q54" i="14"/>
  <c r="Q53" i="14"/>
  <c r="S53" i="14" s="1"/>
  <c r="S52" i="14"/>
  <c r="Q52" i="14"/>
  <c r="Q51" i="14"/>
  <c r="S51" i="14" s="1"/>
  <c r="S50" i="14"/>
  <c r="Q50" i="14"/>
  <c r="Q49" i="14"/>
  <c r="S49" i="14" s="1"/>
  <c r="S48" i="14"/>
  <c r="Q48" i="14"/>
  <c r="Q47" i="14"/>
  <c r="S47" i="14" s="1"/>
  <c r="R46" i="14"/>
  <c r="R59" i="14" s="1"/>
  <c r="P46" i="14"/>
  <c r="P59" i="14" s="1"/>
  <c r="O46" i="14"/>
  <c r="O59" i="14" s="1"/>
  <c r="N46" i="14"/>
  <c r="N59" i="14" s="1"/>
  <c r="M46" i="14"/>
  <c r="M59" i="14" s="1"/>
  <c r="L46" i="14"/>
  <c r="L59" i="14" s="1"/>
  <c r="K46" i="14"/>
  <c r="K59" i="14" s="1"/>
  <c r="J46" i="14"/>
  <c r="J59" i="14" s="1"/>
  <c r="I46" i="14"/>
  <c r="I59" i="14" s="1"/>
  <c r="H46" i="14"/>
  <c r="H59" i="14" s="1"/>
  <c r="G46" i="14"/>
  <c r="G59" i="14" s="1"/>
  <c r="F46" i="14"/>
  <c r="F59" i="14" s="1"/>
  <c r="E46" i="14"/>
  <c r="E59" i="14" s="1"/>
  <c r="Q59" i="14" s="1"/>
  <c r="S45" i="14"/>
  <c r="Q45" i="14"/>
  <c r="Q44" i="14"/>
  <c r="S44" i="14" s="1"/>
  <c r="S43" i="14"/>
  <c r="Q43" i="14"/>
  <c r="Q42" i="14"/>
  <c r="S42" i="14" s="1"/>
  <c r="S41" i="14"/>
  <c r="Q41" i="14"/>
  <c r="Q40" i="14"/>
  <c r="S40" i="14" s="1"/>
  <c r="S39" i="14"/>
  <c r="Q39" i="14"/>
  <c r="Q38" i="14"/>
  <c r="S38" i="14" s="1"/>
  <c r="S37" i="14"/>
  <c r="Q37" i="14"/>
  <c r="Q36" i="14"/>
  <c r="S36" i="14" s="1"/>
  <c r="S35" i="14"/>
  <c r="Q35" i="14"/>
  <c r="Q34" i="14"/>
  <c r="S34" i="14" s="1"/>
  <c r="R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Q32" i="14" s="1"/>
  <c r="S32" i="14" s="1"/>
  <c r="Q31" i="14"/>
  <c r="S31" i="14" s="1"/>
  <c r="S30" i="14"/>
  <c r="Q30" i="14"/>
  <c r="Q29" i="14"/>
  <c r="S29" i="14" s="1"/>
  <c r="S28" i="14"/>
  <c r="Q28" i="14"/>
  <c r="Q27" i="14"/>
  <c r="S27" i="14" s="1"/>
  <c r="R26" i="14"/>
  <c r="R33" i="14" s="1"/>
  <c r="P26" i="14"/>
  <c r="P33" i="14" s="1"/>
  <c r="O26" i="14"/>
  <c r="O33" i="14" s="1"/>
  <c r="N26" i="14"/>
  <c r="N33" i="14" s="1"/>
  <c r="M26" i="14"/>
  <c r="M33" i="14" s="1"/>
  <c r="L26" i="14"/>
  <c r="L33" i="14" s="1"/>
  <c r="K26" i="14"/>
  <c r="K33" i="14" s="1"/>
  <c r="J26" i="14"/>
  <c r="J33" i="14" s="1"/>
  <c r="I26" i="14"/>
  <c r="I33" i="14" s="1"/>
  <c r="H26" i="14"/>
  <c r="H33" i="14" s="1"/>
  <c r="G26" i="14"/>
  <c r="G33" i="14" s="1"/>
  <c r="F26" i="14"/>
  <c r="F33" i="14" s="1"/>
  <c r="E26" i="14"/>
  <c r="E33" i="14" s="1"/>
  <c r="Q25" i="14"/>
  <c r="S25" i="14" s="1"/>
  <c r="S24" i="14"/>
  <c r="Q24" i="14"/>
  <c r="Q23" i="14"/>
  <c r="S23" i="14" s="1"/>
  <c r="S22" i="14"/>
  <c r="Q22" i="14"/>
  <c r="Q21" i="14"/>
  <c r="S21" i="14" s="1"/>
  <c r="R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Q19" i="14" s="1"/>
  <c r="S19" i="14" s="1"/>
  <c r="Q18" i="14"/>
  <c r="S18" i="14" s="1"/>
  <c r="S17" i="14"/>
  <c r="Q17" i="14"/>
  <c r="Q16" i="14"/>
  <c r="S16" i="14" s="1"/>
  <c r="S15" i="14"/>
  <c r="Q15" i="14"/>
  <c r="Q14" i="14"/>
  <c r="S14" i="14" s="1"/>
  <c r="R13" i="14"/>
  <c r="R20" i="14" s="1"/>
  <c r="R60" i="14" s="1"/>
  <c r="R62" i="14" s="1"/>
  <c r="P13" i="14"/>
  <c r="P20" i="14" s="1"/>
  <c r="O13" i="14"/>
  <c r="O20" i="14" s="1"/>
  <c r="N13" i="14"/>
  <c r="N20" i="14" s="1"/>
  <c r="N60" i="14" s="1"/>
  <c r="N62" i="14" s="1"/>
  <c r="M13" i="14"/>
  <c r="M20" i="14" s="1"/>
  <c r="M60" i="14" s="1"/>
  <c r="M62" i="14" s="1"/>
  <c r="L13" i="14"/>
  <c r="L20" i="14" s="1"/>
  <c r="K13" i="14"/>
  <c r="K20" i="14" s="1"/>
  <c r="J13" i="14"/>
  <c r="J20" i="14" s="1"/>
  <c r="J60" i="14" s="1"/>
  <c r="J62" i="14" s="1"/>
  <c r="I13" i="14"/>
  <c r="I20" i="14" s="1"/>
  <c r="I60" i="14" s="1"/>
  <c r="I62" i="14" s="1"/>
  <c r="H13" i="14"/>
  <c r="H20" i="14" s="1"/>
  <c r="G13" i="14"/>
  <c r="G20" i="14" s="1"/>
  <c r="F13" i="14"/>
  <c r="F20" i="14" s="1"/>
  <c r="F60" i="14" s="1"/>
  <c r="F62" i="14" s="1"/>
  <c r="E13" i="14"/>
  <c r="E20" i="14" s="1"/>
  <c r="S12" i="14"/>
  <c r="Q12" i="14"/>
  <c r="Q11" i="14"/>
  <c r="S11" i="14" s="1"/>
  <c r="S10" i="14"/>
  <c r="Q10" i="14"/>
  <c r="Q9" i="14"/>
  <c r="S9" i="14" s="1"/>
  <c r="S8" i="14"/>
  <c r="Q8" i="14"/>
  <c r="Q33" i="14" l="1"/>
  <c r="G60" i="14"/>
  <c r="G62" i="14" s="1"/>
  <c r="K60" i="14"/>
  <c r="K62" i="14" s="1"/>
  <c r="O60" i="14"/>
  <c r="O62" i="14" s="1"/>
  <c r="Q20" i="14"/>
  <c r="E60" i="14"/>
  <c r="H60" i="14"/>
  <c r="H62" i="14" s="1"/>
  <c r="L60" i="14"/>
  <c r="L62" i="14" s="1"/>
  <c r="P60" i="14"/>
  <c r="P62" i="14" s="1"/>
  <c r="Q13" i="14"/>
  <c r="S13" i="14" s="1"/>
  <c r="S20" i="14" s="1"/>
  <c r="Q46" i="14"/>
  <c r="S46" i="14" s="1"/>
  <c r="S59" i="14" s="1"/>
  <c r="Q26" i="14"/>
  <c r="S26" i="14" s="1"/>
  <c r="S33" i="14" s="1"/>
  <c r="S60" i="14" l="1"/>
  <c r="S62" i="14" s="1"/>
  <c r="E62" i="14"/>
  <c r="Q62" i="14" s="1"/>
  <c r="Q60" i="14"/>
  <c r="G51" i="13" l="1"/>
  <c r="G48" i="13"/>
  <c r="E47" i="13"/>
  <c r="F46" i="13"/>
  <c r="G46" i="13" s="1"/>
  <c r="E46" i="13"/>
  <c r="G45" i="13"/>
  <c r="G44" i="13"/>
  <c r="G43" i="13"/>
  <c r="G42" i="13"/>
  <c r="G41" i="13"/>
  <c r="F40" i="13"/>
  <c r="F47" i="13" s="1"/>
  <c r="G47" i="13" s="1"/>
  <c r="E40" i="13"/>
  <c r="G39" i="13"/>
  <c r="G38" i="13"/>
  <c r="G37" i="13"/>
  <c r="G36" i="13"/>
  <c r="G35" i="13"/>
  <c r="G34" i="13"/>
  <c r="E33" i="13"/>
  <c r="F32" i="13"/>
  <c r="G32" i="13" s="1"/>
  <c r="E32" i="13"/>
  <c r="G31" i="13"/>
  <c r="G30" i="13"/>
  <c r="G29" i="13"/>
  <c r="G28" i="13"/>
  <c r="G27" i="13"/>
  <c r="F26" i="13"/>
  <c r="F33" i="13" s="1"/>
  <c r="G33" i="13" s="1"/>
  <c r="E26" i="13"/>
  <c r="G25" i="13"/>
  <c r="G24" i="13"/>
  <c r="G23" i="13"/>
  <c r="G22" i="13"/>
  <c r="G21" i="13"/>
  <c r="F20" i="13"/>
  <c r="F19" i="13"/>
  <c r="E19" i="13"/>
  <c r="G19" i="13" s="1"/>
  <c r="G18" i="13"/>
  <c r="G17" i="13"/>
  <c r="G16" i="13"/>
  <c r="G15" i="13"/>
  <c r="G14" i="13"/>
  <c r="F13" i="13"/>
  <c r="E13" i="13"/>
  <c r="E20" i="13" s="1"/>
  <c r="G12" i="13"/>
  <c r="G11" i="13"/>
  <c r="G10" i="13"/>
  <c r="G9" i="13"/>
  <c r="G8" i="13"/>
  <c r="G20" i="13" l="1"/>
  <c r="E50" i="13"/>
  <c r="F50" i="13"/>
  <c r="F52" i="13" s="1"/>
  <c r="G26" i="13"/>
  <c r="G40" i="13"/>
  <c r="G13" i="13"/>
  <c r="E52" i="13" l="1"/>
  <c r="G52" i="13" s="1"/>
  <c r="G50" i="13"/>
  <c r="G141" i="12"/>
  <c r="G138" i="12"/>
  <c r="F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F123" i="12"/>
  <c r="E123" i="12"/>
  <c r="E136" i="12" s="1"/>
  <c r="G136" i="12" s="1"/>
  <c r="G122" i="12"/>
  <c r="G121" i="12"/>
  <c r="G120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F106" i="12"/>
  <c r="F119" i="12" s="1"/>
  <c r="F137" i="12" s="1"/>
  <c r="E106" i="12"/>
  <c r="E119" i="12" s="1"/>
  <c r="G105" i="12"/>
  <c r="G104" i="12"/>
  <c r="G103" i="12"/>
  <c r="G102" i="12"/>
  <c r="E100" i="12"/>
  <c r="G99" i="12"/>
  <c r="G98" i="12"/>
  <c r="G97" i="12"/>
  <c r="G96" i="12"/>
  <c r="G95" i="12"/>
  <c r="G94" i="12"/>
  <c r="G93" i="12"/>
  <c r="G92" i="12"/>
  <c r="G91" i="12"/>
  <c r="F91" i="12"/>
  <c r="F100" i="12" s="1"/>
  <c r="E91" i="12"/>
  <c r="G90" i="12"/>
  <c r="G88" i="12"/>
  <c r="G87" i="12"/>
  <c r="G86" i="12"/>
  <c r="G85" i="12"/>
  <c r="F84" i="12"/>
  <c r="G84" i="12" s="1"/>
  <c r="E84" i="12"/>
  <c r="G83" i="12"/>
  <c r="G82" i="12"/>
  <c r="G81" i="12"/>
  <c r="F80" i="12"/>
  <c r="E80" i="12"/>
  <c r="G80" i="12" s="1"/>
  <c r="G79" i="12"/>
  <c r="G78" i="12"/>
  <c r="F77" i="12"/>
  <c r="F89" i="12" s="1"/>
  <c r="F101" i="12" s="1"/>
  <c r="E77" i="12"/>
  <c r="E89" i="12" s="1"/>
  <c r="G74" i="12"/>
  <c r="G73" i="12"/>
  <c r="G72" i="12"/>
  <c r="F71" i="12"/>
  <c r="F70" i="12" s="1"/>
  <c r="E71" i="12"/>
  <c r="G71" i="12" s="1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F47" i="12"/>
  <c r="E47" i="12"/>
  <c r="G47" i="12" s="1"/>
  <c r="G46" i="12"/>
  <c r="G45" i="12"/>
  <c r="G44" i="12"/>
  <c r="G43" i="12"/>
  <c r="G42" i="12"/>
  <c r="G41" i="12"/>
  <c r="G40" i="12"/>
  <c r="G39" i="12"/>
  <c r="G38" i="12"/>
  <c r="G37" i="12"/>
  <c r="G36" i="12"/>
  <c r="G35" i="12"/>
  <c r="F34" i="12"/>
  <c r="E34" i="12"/>
  <c r="G34" i="12" s="1"/>
  <c r="G33" i="12"/>
  <c r="G32" i="12"/>
  <c r="G31" i="12"/>
  <c r="G30" i="12"/>
  <c r="G29" i="12"/>
  <c r="G28" i="12"/>
  <c r="F27" i="12"/>
  <c r="F75" i="12" s="1"/>
  <c r="E27" i="12"/>
  <c r="G25" i="12"/>
  <c r="G24" i="12"/>
  <c r="G23" i="12"/>
  <c r="F22" i="12"/>
  <c r="G22" i="12" s="1"/>
  <c r="E22" i="12"/>
  <c r="G21" i="12"/>
  <c r="G20" i="12"/>
  <c r="G19" i="12"/>
  <c r="G18" i="12"/>
  <c r="F17" i="12"/>
  <c r="E17" i="12"/>
  <c r="G17" i="12" s="1"/>
  <c r="G16" i="12"/>
  <c r="G15" i="12"/>
  <c r="F14" i="12"/>
  <c r="G14" i="12" s="1"/>
  <c r="E14" i="12"/>
  <c r="G13" i="12"/>
  <c r="G12" i="12"/>
  <c r="G11" i="12"/>
  <c r="G10" i="12"/>
  <c r="F9" i="12"/>
  <c r="F8" i="12" s="1"/>
  <c r="E9" i="12"/>
  <c r="G9" i="12" s="1"/>
  <c r="G7" i="12"/>
  <c r="F6" i="12"/>
  <c r="F26" i="12" s="1"/>
  <c r="F76" i="12" s="1"/>
  <c r="F140" i="12" s="1"/>
  <c r="F142" i="12" s="1"/>
  <c r="E6" i="12"/>
  <c r="G6" i="12" s="1"/>
  <c r="G141" i="11"/>
  <c r="G138" i="11"/>
  <c r="F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F123" i="11"/>
  <c r="E123" i="11"/>
  <c r="E136" i="11" s="1"/>
  <c r="G136" i="11" s="1"/>
  <c r="G122" i="11"/>
  <c r="G121" i="11"/>
  <c r="G120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F106" i="11"/>
  <c r="F119" i="11" s="1"/>
  <c r="F137" i="11" s="1"/>
  <c r="E106" i="11"/>
  <c r="E119" i="11" s="1"/>
  <c r="G105" i="11"/>
  <c r="G104" i="11"/>
  <c r="G103" i="11"/>
  <c r="G102" i="11"/>
  <c r="G99" i="11"/>
  <c r="G98" i="11"/>
  <c r="G97" i="11"/>
  <c r="G96" i="11"/>
  <c r="G95" i="11"/>
  <c r="G94" i="11"/>
  <c r="G93" i="11"/>
  <c r="G92" i="11"/>
  <c r="G91" i="11"/>
  <c r="F91" i="11"/>
  <c r="F100" i="11" s="1"/>
  <c r="E91" i="11"/>
  <c r="E100" i="11" s="1"/>
  <c r="G90" i="11"/>
  <c r="G88" i="11"/>
  <c r="G87" i="11"/>
  <c r="G86" i="11"/>
  <c r="G85" i="11"/>
  <c r="F84" i="11"/>
  <c r="E84" i="11"/>
  <c r="G84" i="11" s="1"/>
  <c r="G83" i="11"/>
  <c r="G82" i="11"/>
  <c r="G81" i="11"/>
  <c r="F80" i="11"/>
  <c r="E80" i="11"/>
  <c r="G80" i="11" s="1"/>
  <c r="G79" i="11"/>
  <c r="G78" i="11"/>
  <c r="F77" i="11"/>
  <c r="F89" i="11" s="1"/>
  <c r="F101" i="11" s="1"/>
  <c r="E77" i="11"/>
  <c r="E89" i="11" s="1"/>
  <c r="G74" i="11"/>
  <c r="G73" i="11"/>
  <c r="G72" i="11"/>
  <c r="F71" i="11"/>
  <c r="F70" i="11" s="1"/>
  <c r="E71" i="11"/>
  <c r="G71" i="11" s="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F47" i="11"/>
  <c r="E47" i="11"/>
  <c r="G47" i="11" s="1"/>
  <c r="G46" i="11"/>
  <c r="G45" i="11"/>
  <c r="G44" i="11"/>
  <c r="G43" i="11"/>
  <c r="G42" i="11"/>
  <c r="G41" i="11"/>
  <c r="G40" i="11"/>
  <c r="G39" i="11"/>
  <c r="G38" i="11"/>
  <c r="G37" i="11"/>
  <c r="G36" i="11"/>
  <c r="G35" i="11"/>
  <c r="F34" i="11"/>
  <c r="E34" i="11"/>
  <c r="G34" i="11" s="1"/>
  <c r="G33" i="11"/>
  <c r="G32" i="11"/>
  <c r="G31" i="11"/>
  <c r="G30" i="11"/>
  <c r="G29" i="11"/>
  <c r="G28" i="11"/>
  <c r="F27" i="11"/>
  <c r="F75" i="11" s="1"/>
  <c r="E27" i="11"/>
  <c r="G25" i="11"/>
  <c r="G24" i="11"/>
  <c r="G23" i="11"/>
  <c r="F22" i="11"/>
  <c r="G22" i="11" s="1"/>
  <c r="E22" i="11"/>
  <c r="G21" i="11"/>
  <c r="G20" i="11"/>
  <c r="G19" i="11"/>
  <c r="G18" i="11"/>
  <c r="F17" i="11"/>
  <c r="E17" i="11"/>
  <c r="G17" i="11" s="1"/>
  <c r="G16" i="11"/>
  <c r="G15" i="11"/>
  <c r="F14" i="11"/>
  <c r="G14" i="11" s="1"/>
  <c r="E14" i="11"/>
  <c r="G13" i="11"/>
  <c r="G12" i="11"/>
  <c r="G11" i="11"/>
  <c r="G10" i="11"/>
  <c r="F9" i="11"/>
  <c r="F8" i="11" s="1"/>
  <c r="E9" i="11"/>
  <c r="G9" i="11" s="1"/>
  <c r="G7" i="11"/>
  <c r="F6" i="11"/>
  <c r="F26" i="11" s="1"/>
  <c r="F76" i="11" s="1"/>
  <c r="F140" i="11" s="1"/>
  <c r="F142" i="11" s="1"/>
  <c r="E6" i="11"/>
  <c r="G6" i="11" s="1"/>
  <c r="G141" i="10"/>
  <c r="G138" i="10"/>
  <c r="F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F123" i="10"/>
  <c r="E123" i="10"/>
  <c r="E136" i="10" s="1"/>
  <c r="G136" i="10" s="1"/>
  <c r="G122" i="10"/>
  <c r="G121" i="10"/>
  <c r="G120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F106" i="10"/>
  <c r="F119" i="10" s="1"/>
  <c r="F137" i="10" s="1"/>
  <c r="E106" i="10"/>
  <c r="E119" i="10" s="1"/>
  <c r="G105" i="10"/>
  <c r="G104" i="10"/>
  <c r="G103" i="10"/>
  <c r="G102" i="10"/>
  <c r="E100" i="10"/>
  <c r="G100" i="10" s="1"/>
  <c r="G99" i="10"/>
  <c r="G98" i="10"/>
  <c r="G97" i="10"/>
  <c r="G96" i="10"/>
  <c r="G95" i="10"/>
  <c r="G94" i="10"/>
  <c r="G93" i="10"/>
  <c r="G92" i="10"/>
  <c r="G91" i="10"/>
  <c r="F91" i="10"/>
  <c r="F100" i="10" s="1"/>
  <c r="E91" i="10"/>
  <c r="G90" i="10"/>
  <c r="G88" i="10"/>
  <c r="G87" i="10"/>
  <c r="G86" i="10"/>
  <c r="G85" i="10"/>
  <c r="F84" i="10"/>
  <c r="G84" i="10" s="1"/>
  <c r="E84" i="10"/>
  <c r="G83" i="10"/>
  <c r="G82" i="10"/>
  <c r="G81" i="10"/>
  <c r="F80" i="10"/>
  <c r="E80" i="10"/>
  <c r="G80" i="10" s="1"/>
  <c r="G79" i="10"/>
  <c r="G78" i="10"/>
  <c r="F77" i="10"/>
  <c r="F89" i="10" s="1"/>
  <c r="F101" i="10" s="1"/>
  <c r="E77" i="10"/>
  <c r="E89" i="10" s="1"/>
  <c r="G74" i="10"/>
  <c r="G73" i="10"/>
  <c r="G72" i="10"/>
  <c r="F71" i="10"/>
  <c r="F70" i="10" s="1"/>
  <c r="E71" i="10"/>
  <c r="G71" i="10" s="1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F47" i="10"/>
  <c r="E47" i="10"/>
  <c r="G47" i="10" s="1"/>
  <c r="G46" i="10"/>
  <c r="G45" i="10"/>
  <c r="G44" i="10"/>
  <c r="G43" i="10"/>
  <c r="G42" i="10"/>
  <c r="G41" i="10"/>
  <c r="G40" i="10"/>
  <c r="G39" i="10"/>
  <c r="G38" i="10"/>
  <c r="G37" i="10"/>
  <c r="G36" i="10"/>
  <c r="G35" i="10"/>
  <c r="F34" i="10"/>
  <c r="E34" i="10"/>
  <c r="G34" i="10" s="1"/>
  <c r="G33" i="10"/>
  <c r="G32" i="10"/>
  <c r="G31" i="10"/>
  <c r="G30" i="10"/>
  <c r="G29" i="10"/>
  <c r="G28" i="10"/>
  <c r="F27" i="10"/>
  <c r="F75" i="10" s="1"/>
  <c r="E27" i="10"/>
  <c r="G25" i="10"/>
  <c r="G24" i="10"/>
  <c r="G23" i="10"/>
  <c r="F22" i="10"/>
  <c r="G22" i="10" s="1"/>
  <c r="E22" i="10"/>
  <c r="G21" i="10"/>
  <c r="G20" i="10"/>
  <c r="G19" i="10"/>
  <c r="G18" i="10"/>
  <c r="F17" i="10"/>
  <c r="E17" i="10"/>
  <c r="G17" i="10" s="1"/>
  <c r="G16" i="10"/>
  <c r="G15" i="10"/>
  <c r="F14" i="10"/>
  <c r="G14" i="10" s="1"/>
  <c r="E14" i="10"/>
  <c r="G13" i="10"/>
  <c r="G12" i="10"/>
  <c r="G11" i="10"/>
  <c r="G10" i="10"/>
  <c r="F9" i="10"/>
  <c r="F8" i="10" s="1"/>
  <c r="E9" i="10"/>
  <c r="G9" i="10" s="1"/>
  <c r="G7" i="10"/>
  <c r="F6" i="10"/>
  <c r="F26" i="10" s="1"/>
  <c r="F76" i="10" s="1"/>
  <c r="F140" i="10" s="1"/>
  <c r="F142" i="10" s="1"/>
  <c r="E6" i="10"/>
  <c r="G6" i="10" s="1"/>
  <c r="G141" i="9"/>
  <c r="G138" i="9"/>
  <c r="F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F123" i="9"/>
  <c r="E123" i="9"/>
  <c r="E136" i="9" s="1"/>
  <c r="G136" i="9" s="1"/>
  <c r="G122" i="9"/>
  <c r="G121" i="9"/>
  <c r="G120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F106" i="9"/>
  <c r="F119" i="9" s="1"/>
  <c r="F137" i="9" s="1"/>
  <c r="E106" i="9"/>
  <c r="E119" i="9" s="1"/>
  <c r="G105" i="9"/>
  <c r="G104" i="9"/>
  <c r="G103" i="9"/>
  <c r="G102" i="9"/>
  <c r="E100" i="9"/>
  <c r="G100" i="9" s="1"/>
  <c r="G99" i="9"/>
  <c r="G98" i="9"/>
  <c r="G97" i="9"/>
  <c r="G96" i="9"/>
  <c r="G95" i="9"/>
  <c r="G94" i="9"/>
  <c r="G93" i="9"/>
  <c r="G92" i="9"/>
  <c r="G91" i="9"/>
  <c r="F91" i="9"/>
  <c r="F100" i="9" s="1"/>
  <c r="E91" i="9"/>
  <c r="G90" i="9"/>
  <c r="G88" i="9"/>
  <c r="G87" i="9"/>
  <c r="G86" i="9"/>
  <c r="G85" i="9"/>
  <c r="F84" i="9"/>
  <c r="G84" i="9" s="1"/>
  <c r="E84" i="9"/>
  <c r="G83" i="9"/>
  <c r="G82" i="9"/>
  <c r="G81" i="9"/>
  <c r="F80" i="9"/>
  <c r="E80" i="9"/>
  <c r="G80" i="9" s="1"/>
  <c r="G79" i="9"/>
  <c r="G78" i="9"/>
  <c r="F77" i="9"/>
  <c r="F89" i="9" s="1"/>
  <c r="F101" i="9" s="1"/>
  <c r="E77" i="9"/>
  <c r="E89" i="9" s="1"/>
  <c r="G74" i="9"/>
  <c r="G73" i="9"/>
  <c r="G72" i="9"/>
  <c r="F71" i="9"/>
  <c r="F70" i="9" s="1"/>
  <c r="E71" i="9"/>
  <c r="G71" i="9" s="1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F47" i="9"/>
  <c r="E47" i="9"/>
  <c r="G47" i="9" s="1"/>
  <c r="G46" i="9"/>
  <c r="G45" i="9"/>
  <c r="G44" i="9"/>
  <c r="G43" i="9"/>
  <c r="G42" i="9"/>
  <c r="G41" i="9"/>
  <c r="G40" i="9"/>
  <c r="G39" i="9"/>
  <c r="G38" i="9"/>
  <c r="G37" i="9"/>
  <c r="G36" i="9"/>
  <c r="G35" i="9"/>
  <c r="F34" i="9"/>
  <c r="E34" i="9"/>
  <c r="G34" i="9" s="1"/>
  <c r="G33" i="9"/>
  <c r="G32" i="9"/>
  <c r="G31" i="9"/>
  <c r="G30" i="9"/>
  <c r="G29" i="9"/>
  <c r="G28" i="9"/>
  <c r="F27" i="9"/>
  <c r="E27" i="9"/>
  <c r="G25" i="9"/>
  <c r="G24" i="9"/>
  <c r="G23" i="9"/>
  <c r="F22" i="9"/>
  <c r="G22" i="9" s="1"/>
  <c r="E22" i="9"/>
  <c r="G21" i="9"/>
  <c r="G20" i="9"/>
  <c r="G19" i="9"/>
  <c r="G18" i="9"/>
  <c r="F17" i="9"/>
  <c r="E17" i="9"/>
  <c r="G17" i="9" s="1"/>
  <c r="G16" i="9"/>
  <c r="G15" i="9"/>
  <c r="F14" i="9"/>
  <c r="G14" i="9" s="1"/>
  <c r="E14" i="9"/>
  <c r="G13" i="9"/>
  <c r="G12" i="9"/>
  <c r="G11" i="9"/>
  <c r="G10" i="9"/>
  <c r="F9" i="9"/>
  <c r="F8" i="9" s="1"/>
  <c r="E9" i="9"/>
  <c r="G9" i="9" s="1"/>
  <c r="G7" i="9"/>
  <c r="F6" i="9"/>
  <c r="F26" i="9" s="1"/>
  <c r="E6" i="9"/>
  <c r="G6" i="9" s="1"/>
  <c r="G141" i="8"/>
  <c r="G138" i="8"/>
  <c r="F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F123" i="8"/>
  <c r="E123" i="8"/>
  <c r="E136" i="8" s="1"/>
  <c r="G136" i="8" s="1"/>
  <c r="G122" i="8"/>
  <c r="G121" i="8"/>
  <c r="G120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F106" i="8"/>
  <c r="E106" i="8"/>
  <c r="E119" i="8" s="1"/>
  <c r="G105" i="8"/>
  <c r="G104" i="8"/>
  <c r="G103" i="8"/>
  <c r="G102" i="8"/>
  <c r="E100" i="8"/>
  <c r="G100" i="8" s="1"/>
  <c r="G99" i="8"/>
  <c r="G98" i="8"/>
  <c r="G97" i="8"/>
  <c r="G96" i="8"/>
  <c r="G95" i="8"/>
  <c r="G94" i="8"/>
  <c r="G93" i="8"/>
  <c r="G92" i="8"/>
  <c r="G91" i="8"/>
  <c r="F91" i="8"/>
  <c r="F100" i="8" s="1"/>
  <c r="E91" i="8"/>
  <c r="G90" i="8"/>
  <c r="G88" i="8"/>
  <c r="G87" i="8"/>
  <c r="G86" i="8"/>
  <c r="G85" i="8"/>
  <c r="G84" i="8"/>
  <c r="F84" i="8"/>
  <c r="E84" i="8"/>
  <c r="G83" i="8"/>
  <c r="G82" i="8"/>
  <c r="G81" i="8"/>
  <c r="G80" i="8"/>
  <c r="F80" i="8"/>
  <c r="E80" i="8"/>
  <c r="G79" i="8"/>
  <c r="G78" i="8"/>
  <c r="F77" i="8"/>
  <c r="F89" i="8" s="1"/>
  <c r="F101" i="8" s="1"/>
  <c r="E77" i="8"/>
  <c r="E75" i="8"/>
  <c r="G75" i="8" s="1"/>
  <c r="G74" i="8"/>
  <c r="G73" i="8"/>
  <c r="G72" i="8"/>
  <c r="G71" i="8"/>
  <c r="F71" i="8"/>
  <c r="E71" i="8"/>
  <c r="F70" i="8"/>
  <c r="E70" i="8"/>
  <c r="G70" i="8" s="1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F47" i="8"/>
  <c r="E47" i="8"/>
  <c r="G46" i="8"/>
  <c r="G45" i="8"/>
  <c r="G44" i="8"/>
  <c r="G43" i="8"/>
  <c r="G42" i="8"/>
  <c r="G41" i="8"/>
  <c r="G40" i="8"/>
  <c r="G39" i="8"/>
  <c r="G38" i="8"/>
  <c r="G37" i="8"/>
  <c r="G36" i="8"/>
  <c r="G35" i="8"/>
  <c r="F34" i="8"/>
  <c r="E34" i="8"/>
  <c r="G34" i="8" s="1"/>
  <c r="G33" i="8"/>
  <c r="G32" i="8"/>
  <c r="G31" i="8"/>
  <c r="G30" i="8"/>
  <c r="G29" i="8"/>
  <c r="G28" i="8"/>
  <c r="G27" i="8"/>
  <c r="F27" i="8"/>
  <c r="F75" i="8" s="1"/>
  <c r="E27" i="8"/>
  <c r="F26" i="8"/>
  <c r="F76" i="8" s="1"/>
  <c r="G25" i="8"/>
  <c r="G24" i="8"/>
  <c r="G23" i="8"/>
  <c r="G22" i="8"/>
  <c r="F22" i="8"/>
  <c r="E22" i="8"/>
  <c r="G21" i="8"/>
  <c r="G20" i="8"/>
  <c r="G19" i="8"/>
  <c r="G18" i="8"/>
  <c r="G17" i="8"/>
  <c r="F17" i="8"/>
  <c r="E17" i="8"/>
  <c r="G16" i="8"/>
  <c r="G15" i="8"/>
  <c r="G14" i="8"/>
  <c r="F14" i="8"/>
  <c r="E14" i="8"/>
  <c r="G13" i="8"/>
  <c r="G12" i="8"/>
  <c r="G11" i="8"/>
  <c r="G10" i="8"/>
  <c r="G9" i="8"/>
  <c r="F9" i="8"/>
  <c r="E9" i="8"/>
  <c r="F8" i="8"/>
  <c r="E8" i="8"/>
  <c r="G8" i="8" s="1"/>
  <c r="G7" i="8"/>
  <c r="F6" i="8"/>
  <c r="E6" i="8"/>
  <c r="E26" i="8" s="1"/>
  <c r="G141" i="7"/>
  <c r="G138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F123" i="7"/>
  <c r="F136" i="7" s="1"/>
  <c r="E123" i="7"/>
  <c r="E136" i="7" s="1"/>
  <c r="G136" i="7" s="1"/>
  <c r="G122" i="7"/>
  <c r="G121" i="7"/>
  <c r="G120" i="7"/>
  <c r="E119" i="7"/>
  <c r="G119" i="7" s="1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F106" i="7"/>
  <c r="F119" i="7" s="1"/>
  <c r="E106" i="7"/>
  <c r="G105" i="7"/>
  <c r="G104" i="7"/>
  <c r="G103" i="7"/>
  <c r="G102" i="7"/>
  <c r="F100" i="7"/>
  <c r="G99" i="7"/>
  <c r="G98" i="7"/>
  <c r="G97" i="7"/>
  <c r="G96" i="7"/>
  <c r="G95" i="7"/>
  <c r="G94" i="7"/>
  <c r="G93" i="7"/>
  <c r="G92" i="7"/>
  <c r="F91" i="7"/>
  <c r="E91" i="7"/>
  <c r="E100" i="7" s="1"/>
  <c r="G100" i="7" s="1"/>
  <c r="G90" i="7"/>
  <c r="E89" i="7"/>
  <c r="E101" i="7" s="1"/>
  <c r="G88" i="7"/>
  <c r="G87" i="7"/>
  <c r="G86" i="7"/>
  <c r="G85" i="7"/>
  <c r="G84" i="7"/>
  <c r="F84" i="7"/>
  <c r="E84" i="7"/>
  <c r="G83" i="7"/>
  <c r="G82" i="7"/>
  <c r="G81" i="7"/>
  <c r="F80" i="7"/>
  <c r="E80" i="7"/>
  <c r="G80" i="7" s="1"/>
  <c r="G79" i="7"/>
  <c r="G78" i="7"/>
  <c r="G77" i="7"/>
  <c r="F77" i="7"/>
  <c r="F89" i="7" s="1"/>
  <c r="F101" i="7" s="1"/>
  <c r="E77" i="7"/>
  <c r="E75" i="7"/>
  <c r="G74" i="7"/>
  <c r="G73" i="7"/>
  <c r="G72" i="7"/>
  <c r="G71" i="7"/>
  <c r="F71" i="7"/>
  <c r="E71" i="7"/>
  <c r="F70" i="7"/>
  <c r="E70" i="7"/>
  <c r="G70" i="7" s="1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F47" i="7"/>
  <c r="E47" i="7"/>
  <c r="G46" i="7"/>
  <c r="G45" i="7"/>
  <c r="G44" i="7"/>
  <c r="G43" i="7"/>
  <c r="G42" i="7"/>
  <c r="G41" i="7"/>
  <c r="G40" i="7"/>
  <c r="G39" i="7"/>
  <c r="G38" i="7"/>
  <c r="G37" i="7"/>
  <c r="G36" i="7"/>
  <c r="G35" i="7"/>
  <c r="F34" i="7"/>
  <c r="E34" i="7"/>
  <c r="G34" i="7" s="1"/>
  <c r="G33" i="7"/>
  <c r="G32" i="7"/>
  <c r="G31" i="7"/>
  <c r="G30" i="7"/>
  <c r="G29" i="7"/>
  <c r="G28" i="7"/>
  <c r="G27" i="7"/>
  <c r="F27" i="7"/>
  <c r="F75" i="7" s="1"/>
  <c r="E27" i="7"/>
  <c r="G25" i="7"/>
  <c r="G24" i="7"/>
  <c r="G23" i="7"/>
  <c r="G22" i="7"/>
  <c r="F22" i="7"/>
  <c r="E22" i="7"/>
  <c r="G21" i="7"/>
  <c r="G20" i="7"/>
  <c r="G19" i="7"/>
  <c r="G18" i="7"/>
  <c r="G17" i="7"/>
  <c r="F17" i="7"/>
  <c r="E17" i="7"/>
  <c r="G16" i="7"/>
  <c r="G15" i="7"/>
  <c r="G14" i="7"/>
  <c r="F14" i="7"/>
  <c r="E14" i="7"/>
  <c r="G13" i="7"/>
  <c r="G12" i="7"/>
  <c r="G11" i="7"/>
  <c r="G10" i="7"/>
  <c r="G9" i="7"/>
  <c r="F9" i="7"/>
  <c r="E9" i="7"/>
  <c r="F8" i="7"/>
  <c r="E8" i="7"/>
  <c r="G8" i="7" s="1"/>
  <c r="G7" i="7"/>
  <c r="F6" i="7"/>
  <c r="F26" i="7" s="1"/>
  <c r="E6" i="7"/>
  <c r="E26" i="7" s="1"/>
  <c r="G141" i="6"/>
  <c r="G138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F123" i="6"/>
  <c r="F136" i="6" s="1"/>
  <c r="E123" i="6"/>
  <c r="E136" i="6" s="1"/>
  <c r="G122" i="6"/>
  <c r="G121" i="6"/>
  <c r="G120" i="6"/>
  <c r="E119" i="6"/>
  <c r="G119" i="6" s="1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F106" i="6"/>
  <c r="F119" i="6" s="1"/>
  <c r="E106" i="6"/>
  <c r="G105" i="6"/>
  <c r="G104" i="6"/>
  <c r="G103" i="6"/>
  <c r="G102" i="6"/>
  <c r="F100" i="6"/>
  <c r="G99" i="6"/>
  <c r="G98" i="6"/>
  <c r="G97" i="6"/>
  <c r="G96" i="6"/>
  <c r="G95" i="6"/>
  <c r="G94" i="6"/>
  <c r="G93" i="6"/>
  <c r="G92" i="6"/>
  <c r="F91" i="6"/>
  <c r="E91" i="6"/>
  <c r="E100" i="6" s="1"/>
  <c r="G100" i="6" s="1"/>
  <c r="G90" i="6"/>
  <c r="E89" i="6"/>
  <c r="E101" i="6" s="1"/>
  <c r="G88" i="6"/>
  <c r="G87" i="6"/>
  <c r="G86" i="6"/>
  <c r="G85" i="6"/>
  <c r="G84" i="6"/>
  <c r="F84" i="6"/>
  <c r="E84" i="6"/>
  <c r="G83" i="6"/>
  <c r="G82" i="6"/>
  <c r="G81" i="6"/>
  <c r="F80" i="6"/>
  <c r="E80" i="6"/>
  <c r="G80" i="6" s="1"/>
  <c r="G79" i="6"/>
  <c r="G78" i="6"/>
  <c r="G77" i="6"/>
  <c r="F77" i="6"/>
  <c r="F89" i="6" s="1"/>
  <c r="F101" i="6" s="1"/>
  <c r="E77" i="6"/>
  <c r="E75" i="6"/>
  <c r="G75" i="6" s="1"/>
  <c r="G74" i="6"/>
  <c r="G73" i="6"/>
  <c r="G72" i="6"/>
  <c r="G71" i="6"/>
  <c r="F71" i="6"/>
  <c r="E71" i="6"/>
  <c r="F70" i="6"/>
  <c r="E70" i="6"/>
  <c r="G70" i="6" s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F47" i="6"/>
  <c r="E47" i="6"/>
  <c r="G46" i="6"/>
  <c r="G45" i="6"/>
  <c r="G44" i="6"/>
  <c r="G43" i="6"/>
  <c r="G42" i="6"/>
  <c r="G41" i="6"/>
  <c r="G40" i="6"/>
  <c r="G39" i="6"/>
  <c r="G38" i="6"/>
  <c r="G37" i="6"/>
  <c r="G36" i="6"/>
  <c r="G35" i="6"/>
  <c r="F34" i="6"/>
  <c r="E34" i="6"/>
  <c r="G34" i="6" s="1"/>
  <c r="G33" i="6"/>
  <c r="G32" i="6"/>
  <c r="G31" i="6"/>
  <c r="G30" i="6"/>
  <c r="G29" i="6"/>
  <c r="G28" i="6"/>
  <c r="G27" i="6"/>
  <c r="F27" i="6"/>
  <c r="F75" i="6" s="1"/>
  <c r="E27" i="6"/>
  <c r="G25" i="6"/>
  <c r="G24" i="6"/>
  <c r="G23" i="6"/>
  <c r="G22" i="6"/>
  <c r="F22" i="6"/>
  <c r="E22" i="6"/>
  <c r="G21" i="6"/>
  <c r="G20" i="6"/>
  <c r="G19" i="6"/>
  <c r="G18" i="6"/>
  <c r="G17" i="6"/>
  <c r="F17" i="6"/>
  <c r="E17" i="6"/>
  <c r="G16" i="6"/>
  <c r="G15" i="6"/>
  <c r="G14" i="6"/>
  <c r="F14" i="6"/>
  <c r="E14" i="6"/>
  <c r="G13" i="6"/>
  <c r="G12" i="6"/>
  <c r="G11" i="6"/>
  <c r="G10" i="6"/>
  <c r="G9" i="6"/>
  <c r="F9" i="6"/>
  <c r="E9" i="6"/>
  <c r="F8" i="6"/>
  <c r="E8" i="6"/>
  <c r="G8" i="6" s="1"/>
  <c r="G7" i="6"/>
  <c r="F6" i="6"/>
  <c r="F26" i="6" s="1"/>
  <c r="F76" i="6" s="1"/>
  <c r="E6" i="6"/>
  <c r="E26" i="6" s="1"/>
  <c r="G141" i="5"/>
  <c r="G138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F123" i="5"/>
  <c r="F136" i="5" s="1"/>
  <c r="E123" i="5"/>
  <c r="E136" i="5" s="1"/>
  <c r="G122" i="5"/>
  <c r="G121" i="5"/>
  <c r="G120" i="5"/>
  <c r="E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F106" i="5"/>
  <c r="F119" i="5" s="1"/>
  <c r="F137" i="5" s="1"/>
  <c r="E106" i="5"/>
  <c r="G105" i="5"/>
  <c r="G104" i="5"/>
  <c r="G103" i="5"/>
  <c r="G102" i="5"/>
  <c r="F100" i="5"/>
  <c r="G99" i="5"/>
  <c r="G98" i="5"/>
  <c r="G97" i="5"/>
  <c r="G96" i="5"/>
  <c r="G95" i="5"/>
  <c r="G94" i="5"/>
  <c r="G93" i="5"/>
  <c r="G92" i="5"/>
  <c r="F91" i="5"/>
  <c r="E91" i="5"/>
  <c r="E100" i="5" s="1"/>
  <c r="G100" i="5" s="1"/>
  <c r="G90" i="5"/>
  <c r="E89" i="5"/>
  <c r="G88" i="5"/>
  <c r="G87" i="5"/>
  <c r="G86" i="5"/>
  <c r="G85" i="5"/>
  <c r="G84" i="5"/>
  <c r="F84" i="5"/>
  <c r="E84" i="5"/>
  <c r="G83" i="5"/>
  <c r="G82" i="5"/>
  <c r="G81" i="5"/>
  <c r="F80" i="5"/>
  <c r="E80" i="5"/>
  <c r="G80" i="5" s="1"/>
  <c r="G79" i="5"/>
  <c r="G78" i="5"/>
  <c r="G77" i="5"/>
  <c r="F77" i="5"/>
  <c r="F89" i="5" s="1"/>
  <c r="F101" i="5" s="1"/>
  <c r="E77" i="5"/>
  <c r="E75" i="5"/>
  <c r="G75" i="5" s="1"/>
  <c r="G74" i="5"/>
  <c r="G73" i="5"/>
  <c r="G72" i="5"/>
  <c r="G71" i="5"/>
  <c r="F71" i="5"/>
  <c r="E71" i="5"/>
  <c r="F70" i="5"/>
  <c r="E70" i="5"/>
  <c r="G70" i="5" s="1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F47" i="5"/>
  <c r="E47" i="5"/>
  <c r="G46" i="5"/>
  <c r="G45" i="5"/>
  <c r="G44" i="5"/>
  <c r="G43" i="5"/>
  <c r="G42" i="5"/>
  <c r="G41" i="5"/>
  <c r="G40" i="5"/>
  <c r="G39" i="5"/>
  <c r="G38" i="5"/>
  <c r="G37" i="5"/>
  <c r="G36" i="5"/>
  <c r="G35" i="5"/>
  <c r="F34" i="5"/>
  <c r="E34" i="5"/>
  <c r="G34" i="5" s="1"/>
  <c r="G33" i="5"/>
  <c r="G32" i="5"/>
  <c r="G31" i="5"/>
  <c r="G30" i="5"/>
  <c r="G29" i="5"/>
  <c r="G28" i="5"/>
  <c r="G27" i="5"/>
  <c r="F27" i="5"/>
  <c r="F75" i="5" s="1"/>
  <c r="E27" i="5"/>
  <c r="G25" i="5"/>
  <c r="G24" i="5"/>
  <c r="G23" i="5"/>
  <c r="G22" i="5"/>
  <c r="F22" i="5"/>
  <c r="E22" i="5"/>
  <c r="G21" i="5"/>
  <c r="G20" i="5"/>
  <c r="G19" i="5"/>
  <c r="G18" i="5"/>
  <c r="G17" i="5"/>
  <c r="F17" i="5"/>
  <c r="E17" i="5"/>
  <c r="G16" i="5"/>
  <c r="G15" i="5"/>
  <c r="G14" i="5"/>
  <c r="F14" i="5"/>
  <c r="E14" i="5"/>
  <c r="G13" i="5"/>
  <c r="G12" i="5"/>
  <c r="G11" i="5"/>
  <c r="G10" i="5"/>
  <c r="G9" i="5"/>
  <c r="F9" i="5"/>
  <c r="E9" i="5"/>
  <c r="F8" i="5"/>
  <c r="E8" i="5"/>
  <c r="G8" i="5" s="1"/>
  <c r="G7" i="5"/>
  <c r="F6" i="5"/>
  <c r="F26" i="5" s="1"/>
  <c r="F76" i="5" s="1"/>
  <c r="E6" i="5"/>
  <c r="E26" i="5" s="1"/>
  <c r="G141" i="4"/>
  <c r="G138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F123" i="4"/>
  <c r="F136" i="4" s="1"/>
  <c r="E123" i="4"/>
  <c r="E136" i="4" s="1"/>
  <c r="G122" i="4"/>
  <c r="G121" i="4"/>
  <c r="G120" i="4"/>
  <c r="E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F106" i="4"/>
  <c r="F119" i="4" s="1"/>
  <c r="F137" i="4" s="1"/>
  <c r="E106" i="4"/>
  <c r="G105" i="4"/>
  <c r="G104" i="4"/>
  <c r="G103" i="4"/>
  <c r="G102" i="4"/>
  <c r="F100" i="4"/>
  <c r="G99" i="4"/>
  <c r="G98" i="4"/>
  <c r="G97" i="4"/>
  <c r="G96" i="4"/>
  <c r="G95" i="4"/>
  <c r="G94" i="4"/>
  <c r="G93" i="4"/>
  <c r="G92" i="4"/>
  <c r="F91" i="4"/>
  <c r="E91" i="4"/>
  <c r="E100" i="4" s="1"/>
  <c r="G100" i="4" s="1"/>
  <c r="G90" i="4"/>
  <c r="E89" i="4"/>
  <c r="G88" i="4"/>
  <c r="G87" i="4"/>
  <c r="G86" i="4"/>
  <c r="G85" i="4"/>
  <c r="G84" i="4"/>
  <c r="F84" i="4"/>
  <c r="E84" i="4"/>
  <c r="G83" i="4"/>
  <c r="G82" i="4"/>
  <c r="G81" i="4"/>
  <c r="F80" i="4"/>
  <c r="E80" i="4"/>
  <c r="G80" i="4" s="1"/>
  <c r="G79" i="4"/>
  <c r="G78" i="4"/>
  <c r="G77" i="4"/>
  <c r="F77" i="4"/>
  <c r="F89" i="4" s="1"/>
  <c r="F101" i="4" s="1"/>
  <c r="E77" i="4"/>
  <c r="E75" i="4"/>
  <c r="G74" i="4"/>
  <c r="G73" i="4"/>
  <c r="G72" i="4"/>
  <c r="G71" i="4"/>
  <c r="F71" i="4"/>
  <c r="E71" i="4"/>
  <c r="F70" i="4"/>
  <c r="E70" i="4"/>
  <c r="G70" i="4" s="1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F47" i="4"/>
  <c r="E47" i="4"/>
  <c r="G46" i="4"/>
  <c r="G45" i="4"/>
  <c r="G44" i="4"/>
  <c r="G43" i="4"/>
  <c r="G42" i="4"/>
  <c r="G41" i="4"/>
  <c r="G40" i="4"/>
  <c r="G39" i="4"/>
  <c r="G38" i="4"/>
  <c r="G37" i="4"/>
  <c r="G36" i="4"/>
  <c r="G35" i="4"/>
  <c r="F34" i="4"/>
  <c r="E34" i="4"/>
  <c r="G34" i="4" s="1"/>
  <c r="G33" i="4"/>
  <c r="G32" i="4"/>
  <c r="G31" i="4"/>
  <c r="G30" i="4"/>
  <c r="G29" i="4"/>
  <c r="G28" i="4"/>
  <c r="G27" i="4"/>
  <c r="F27" i="4"/>
  <c r="F75" i="4" s="1"/>
  <c r="E27" i="4"/>
  <c r="G25" i="4"/>
  <c r="G24" i="4"/>
  <c r="G23" i="4"/>
  <c r="G22" i="4"/>
  <c r="F22" i="4"/>
  <c r="E22" i="4"/>
  <c r="G21" i="4"/>
  <c r="G20" i="4"/>
  <c r="G19" i="4"/>
  <c r="G18" i="4"/>
  <c r="G17" i="4"/>
  <c r="F17" i="4"/>
  <c r="E17" i="4"/>
  <c r="G16" i="4"/>
  <c r="G15" i="4"/>
  <c r="G14" i="4"/>
  <c r="F14" i="4"/>
  <c r="E14" i="4"/>
  <c r="G13" i="4"/>
  <c r="G12" i="4"/>
  <c r="G11" i="4"/>
  <c r="G10" i="4"/>
  <c r="G9" i="4"/>
  <c r="F9" i="4"/>
  <c r="E9" i="4"/>
  <c r="F8" i="4"/>
  <c r="E8" i="4"/>
  <c r="G8" i="4" s="1"/>
  <c r="G7" i="4"/>
  <c r="F6" i="4"/>
  <c r="E6" i="4"/>
  <c r="E26" i="4" s="1"/>
  <c r="G141" i="3"/>
  <c r="G138" i="3"/>
  <c r="E137" i="3"/>
  <c r="G137" i="3" s="1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F123" i="3"/>
  <c r="F136" i="3" s="1"/>
  <c r="E123" i="3"/>
  <c r="E136" i="3" s="1"/>
  <c r="G136" i="3" s="1"/>
  <c r="G122" i="3"/>
  <c r="G121" i="3"/>
  <c r="G120" i="3"/>
  <c r="E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F106" i="3"/>
  <c r="F119" i="3" s="1"/>
  <c r="F137" i="3" s="1"/>
  <c r="E106" i="3"/>
  <c r="G105" i="3"/>
  <c r="G104" i="3"/>
  <c r="G103" i="3"/>
  <c r="G102" i="3"/>
  <c r="F100" i="3"/>
  <c r="G99" i="3"/>
  <c r="G98" i="3"/>
  <c r="G97" i="3"/>
  <c r="G96" i="3"/>
  <c r="G95" i="3"/>
  <c r="G94" i="3"/>
  <c r="G93" i="3"/>
  <c r="G92" i="3"/>
  <c r="F91" i="3"/>
  <c r="E91" i="3"/>
  <c r="G90" i="3"/>
  <c r="E89" i="3"/>
  <c r="G88" i="3"/>
  <c r="G87" i="3"/>
  <c r="G86" i="3"/>
  <c r="G85" i="3"/>
  <c r="G84" i="3"/>
  <c r="F84" i="3"/>
  <c r="E84" i="3"/>
  <c r="G83" i="3"/>
  <c r="G82" i="3"/>
  <c r="G81" i="3"/>
  <c r="F80" i="3"/>
  <c r="E80" i="3"/>
  <c r="G80" i="3" s="1"/>
  <c r="G79" i="3"/>
  <c r="G78" i="3"/>
  <c r="G77" i="3"/>
  <c r="F77" i="3"/>
  <c r="F89" i="3" s="1"/>
  <c r="F101" i="3" s="1"/>
  <c r="E77" i="3"/>
  <c r="E75" i="3"/>
  <c r="G74" i="3"/>
  <c r="G73" i="3"/>
  <c r="G72" i="3"/>
  <c r="G71" i="3"/>
  <c r="F71" i="3"/>
  <c r="E71" i="3"/>
  <c r="F70" i="3"/>
  <c r="E70" i="3"/>
  <c r="G70" i="3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F47" i="3"/>
  <c r="E47" i="3"/>
  <c r="G46" i="3"/>
  <c r="G45" i="3"/>
  <c r="G44" i="3"/>
  <c r="G43" i="3"/>
  <c r="G42" i="3"/>
  <c r="G41" i="3"/>
  <c r="G40" i="3"/>
  <c r="G39" i="3"/>
  <c r="G38" i="3"/>
  <c r="G37" i="3"/>
  <c r="G36" i="3"/>
  <c r="G35" i="3"/>
  <c r="F34" i="3"/>
  <c r="E34" i="3"/>
  <c r="G33" i="3"/>
  <c r="G32" i="3"/>
  <c r="G31" i="3"/>
  <c r="G30" i="3"/>
  <c r="G29" i="3"/>
  <c r="G28" i="3"/>
  <c r="G27" i="3"/>
  <c r="F27" i="3"/>
  <c r="E27" i="3"/>
  <c r="F26" i="3"/>
  <c r="G25" i="3"/>
  <c r="G24" i="3"/>
  <c r="G23" i="3"/>
  <c r="G22" i="3"/>
  <c r="F22" i="3"/>
  <c r="E22" i="3"/>
  <c r="G21" i="3"/>
  <c r="G20" i="3"/>
  <c r="G19" i="3"/>
  <c r="G18" i="3"/>
  <c r="G17" i="3"/>
  <c r="F17" i="3"/>
  <c r="E17" i="3"/>
  <c r="G16" i="3"/>
  <c r="G15" i="3"/>
  <c r="G14" i="3"/>
  <c r="F14" i="3"/>
  <c r="E14" i="3"/>
  <c r="G13" i="3"/>
  <c r="G12" i="3"/>
  <c r="G11" i="3"/>
  <c r="G10" i="3"/>
  <c r="G9" i="3"/>
  <c r="F9" i="3"/>
  <c r="E9" i="3"/>
  <c r="F8" i="3"/>
  <c r="E8" i="3"/>
  <c r="G8" i="3" s="1"/>
  <c r="G7" i="3"/>
  <c r="F6" i="3"/>
  <c r="E6" i="3"/>
  <c r="E26" i="3" s="1"/>
  <c r="G141" i="2"/>
  <c r="G138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F123" i="2"/>
  <c r="F136" i="2" s="1"/>
  <c r="E123" i="2"/>
  <c r="E136" i="2" s="1"/>
  <c r="G122" i="2"/>
  <c r="G121" i="2"/>
  <c r="G120" i="2"/>
  <c r="E119" i="2"/>
  <c r="E137" i="2" s="1"/>
  <c r="G137" i="2" s="1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F106" i="2"/>
  <c r="F119" i="2" s="1"/>
  <c r="F137" i="2" s="1"/>
  <c r="E106" i="2"/>
  <c r="G105" i="2"/>
  <c r="G104" i="2"/>
  <c r="G103" i="2"/>
  <c r="G102" i="2"/>
  <c r="F100" i="2"/>
  <c r="G99" i="2"/>
  <c r="G98" i="2"/>
  <c r="G97" i="2"/>
  <c r="G96" i="2"/>
  <c r="G95" i="2"/>
  <c r="G94" i="2"/>
  <c r="G93" i="2"/>
  <c r="G92" i="2"/>
  <c r="F91" i="2"/>
  <c r="E91" i="2"/>
  <c r="G90" i="2"/>
  <c r="E89" i="2"/>
  <c r="G88" i="2"/>
  <c r="G87" i="2"/>
  <c r="G86" i="2"/>
  <c r="G85" i="2"/>
  <c r="G84" i="2"/>
  <c r="F84" i="2"/>
  <c r="E84" i="2"/>
  <c r="G83" i="2"/>
  <c r="G82" i="2"/>
  <c r="G81" i="2"/>
  <c r="F80" i="2"/>
  <c r="E80" i="2"/>
  <c r="G79" i="2"/>
  <c r="G78" i="2"/>
  <c r="G77" i="2"/>
  <c r="F77" i="2"/>
  <c r="E77" i="2"/>
  <c r="E75" i="2"/>
  <c r="G74" i="2"/>
  <c r="G73" i="2"/>
  <c r="G72" i="2"/>
  <c r="G71" i="2"/>
  <c r="F71" i="2"/>
  <c r="E71" i="2"/>
  <c r="F70" i="2"/>
  <c r="E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F47" i="2"/>
  <c r="E47" i="2"/>
  <c r="G46" i="2"/>
  <c r="G45" i="2"/>
  <c r="G44" i="2"/>
  <c r="G43" i="2"/>
  <c r="G42" i="2"/>
  <c r="G41" i="2"/>
  <c r="G40" i="2"/>
  <c r="G39" i="2"/>
  <c r="G38" i="2"/>
  <c r="G37" i="2"/>
  <c r="G36" i="2"/>
  <c r="G35" i="2"/>
  <c r="F34" i="2"/>
  <c r="E34" i="2"/>
  <c r="G33" i="2"/>
  <c r="G32" i="2"/>
  <c r="G31" i="2"/>
  <c r="G30" i="2"/>
  <c r="G29" i="2"/>
  <c r="G28" i="2"/>
  <c r="G27" i="2"/>
  <c r="F27" i="2"/>
  <c r="E27" i="2"/>
  <c r="G25" i="2"/>
  <c r="G24" i="2"/>
  <c r="G23" i="2"/>
  <c r="G22" i="2"/>
  <c r="F22" i="2"/>
  <c r="E22" i="2"/>
  <c r="G21" i="2"/>
  <c r="G20" i="2"/>
  <c r="G19" i="2"/>
  <c r="G18" i="2"/>
  <c r="G17" i="2"/>
  <c r="F17" i="2"/>
  <c r="E17" i="2"/>
  <c r="G16" i="2"/>
  <c r="G15" i="2"/>
  <c r="G14" i="2"/>
  <c r="F14" i="2"/>
  <c r="E14" i="2"/>
  <c r="G13" i="2"/>
  <c r="G12" i="2"/>
  <c r="G11" i="2"/>
  <c r="G10" i="2"/>
  <c r="G9" i="2"/>
  <c r="F9" i="2"/>
  <c r="E9" i="2"/>
  <c r="F8" i="2"/>
  <c r="E8" i="2"/>
  <c r="G7" i="2"/>
  <c r="F6" i="2"/>
  <c r="F26" i="2" s="1"/>
  <c r="E6" i="2"/>
  <c r="E26" i="2" s="1"/>
  <c r="G141" i="1"/>
  <c r="G138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F123" i="1"/>
  <c r="F136" i="1" s="1"/>
  <c r="E123" i="1"/>
  <c r="E136" i="1" s="1"/>
  <c r="G122" i="1"/>
  <c r="G121" i="1"/>
  <c r="G120" i="1"/>
  <c r="E119" i="1"/>
  <c r="G119" i="1" s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F106" i="1"/>
  <c r="F119" i="1" s="1"/>
  <c r="E106" i="1"/>
  <c r="G105" i="1"/>
  <c r="G104" i="1"/>
  <c r="G103" i="1"/>
  <c r="G102" i="1"/>
  <c r="F100" i="1"/>
  <c r="G99" i="1"/>
  <c r="G98" i="1"/>
  <c r="G97" i="1"/>
  <c r="G96" i="1"/>
  <c r="G95" i="1"/>
  <c r="G94" i="1"/>
  <c r="G93" i="1"/>
  <c r="G92" i="1"/>
  <c r="F91" i="1"/>
  <c r="E91" i="1"/>
  <c r="G90" i="1"/>
  <c r="E89" i="1"/>
  <c r="G88" i="1"/>
  <c r="G87" i="1"/>
  <c r="G86" i="1"/>
  <c r="G85" i="1"/>
  <c r="G84" i="1"/>
  <c r="F84" i="1"/>
  <c r="E84" i="1"/>
  <c r="G83" i="1"/>
  <c r="G82" i="1"/>
  <c r="G81" i="1"/>
  <c r="F80" i="1"/>
  <c r="E80" i="1"/>
  <c r="G79" i="1"/>
  <c r="G78" i="1"/>
  <c r="G77" i="1"/>
  <c r="F77" i="1"/>
  <c r="E77" i="1"/>
  <c r="E75" i="1"/>
  <c r="G74" i="1"/>
  <c r="G73" i="1"/>
  <c r="G72" i="1"/>
  <c r="G71" i="1"/>
  <c r="F71" i="1"/>
  <c r="E71" i="1"/>
  <c r="F70" i="1"/>
  <c r="E70" i="1"/>
  <c r="G70" i="1" s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F47" i="1"/>
  <c r="E47" i="1"/>
  <c r="G46" i="1"/>
  <c r="G45" i="1"/>
  <c r="G44" i="1"/>
  <c r="G43" i="1"/>
  <c r="G42" i="1"/>
  <c r="G41" i="1"/>
  <c r="G40" i="1"/>
  <c r="G39" i="1"/>
  <c r="G38" i="1"/>
  <c r="G37" i="1"/>
  <c r="G36" i="1"/>
  <c r="G35" i="1"/>
  <c r="F34" i="1"/>
  <c r="E34" i="1"/>
  <c r="G34" i="1" s="1"/>
  <c r="G33" i="1"/>
  <c r="G32" i="1"/>
  <c r="G31" i="1"/>
  <c r="G30" i="1"/>
  <c r="G29" i="1"/>
  <c r="G28" i="1"/>
  <c r="G27" i="1"/>
  <c r="F27" i="1"/>
  <c r="F75" i="1" s="1"/>
  <c r="E27" i="1"/>
  <c r="G25" i="1"/>
  <c r="G24" i="1"/>
  <c r="G23" i="1"/>
  <c r="G22" i="1"/>
  <c r="F22" i="1"/>
  <c r="E22" i="1"/>
  <c r="G21" i="1"/>
  <c r="G20" i="1"/>
  <c r="G19" i="1"/>
  <c r="G18" i="1"/>
  <c r="G17" i="1"/>
  <c r="F17" i="1"/>
  <c r="E17" i="1"/>
  <c r="G16" i="1"/>
  <c r="G15" i="1"/>
  <c r="G14" i="1"/>
  <c r="F14" i="1"/>
  <c r="E14" i="1"/>
  <c r="G13" i="1"/>
  <c r="G12" i="1"/>
  <c r="G11" i="1"/>
  <c r="G10" i="1"/>
  <c r="G9" i="1"/>
  <c r="F9" i="1"/>
  <c r="E9" i="1"/>
  <c r="F8" i="1"/>
  <c r="F26" i="1" s="1"/>
  <c r="F76" i="1" s="1"/>
  <c r="E8" i="1"/>
  <c r="G8" i="1" s="1"/>
  <c r="G7" i="1"/>
  <c r="F6" i="1"/>
  <c r="E6" i="1"/>
  <c r="E26" i="1" s="1"/>
  <c r="G89" i="3" l="1"/>
  <c r="E76" i="7"/>
  <c r="G26" i="7"/>
  <c r="F137" i="1"/>
  <c r="F140" i="1" s="1"/>
  <c r="F142" i="1" s="1"/>
  <c r="F89" i="2"/>
  <c r="F101" i="2" s="1"/>
  <c r="G80" i="2"/>
  <c r="G89" i="2"/>
  <c r="G75" i="3"/>
  <c r="G119" i="3"/>
  <c r="E76" i="4"/>
  <c r="G26" i="4"/>
  <c r="E101" i="4"/>
  <c r="G101" i="4" s="1"/>
  <c r="G119" i="4"/>
  <c r="G136" i="4"/>
  <c r="F137" i="6"/>
  <c r="F76" i="7"/>
  <c r="E76" i="8"/>
  <c r="G26" i="8"/>
  <c r="E76" i="1"/>
  <c r="G26" i="1"/>
  <c r="E100" i="1"/>
  <c r="G100" i="1" s="1"/>
  <c r="G91" i="1"/>
  <c r="F140" i="6"/>
  <c r="F142" i="6" s="1"/>
  <c r="G101" i="7"/>
  <c r="F89" i="1"/>
  <c r="F101" i="1" s="1"/>
  <c r="G80" i="1"/>
  <c r="E101" i="1"/>
  <c r="G101" i="1" s="1"/>
  <c r="G89" i="1"/>
  <c r="E137" i="1"/>
  <c r="G8" i="2"/>
  <c r="G70" i="2"/>
  <c r="G75" i="2"/>
  <c r="G119" i="2"/>
  <c r="G136" i="2"/>
  <c r="E76" i="3"/>
  <c r="G26" i="3"/>
  <c r="F75" i="3"/>
  <c r="F76" i="3" s="1"/>
  <c r="F140" i="3" s="1"/>
  <c r="F142" i="3" s="1"/>
  <c r="G34" i="3"/>
  <c r="E100" i="3"/>
  <c r="G100" i="3" s="1"/>
  <c r="G91" i="3"/>
  <c r="F26" i="4"/>
  <c r="F76" i="4" s="1"/>
  <c r="F140" i="4" s="1"/>
  <c r="F142" i="4" s="1"/>
  <c r="E76" i="5"/>
  <c r="G26" i="5"/>
  <c r="E101" i="5"/>
  <c r="G101" i="5" s="1"/>
  <c r="G119" i="5"/>
  <c r="G136" i="5"/>
  <c r="G75" i="7"/>
  <c r="F137" i="7"/>
  <c r="G75" i="1"/>
  <c r="G136" i="1"/>
  <c r="E76" i="2"/>
  <c r="G26" i="2"/>
  <c r="F75" i="2"/>
  <c r="F76" i="2" s="1"/>
  <c r="F140" i="2" s="1"/>
  <c r="F142" i="2" s="1"/>
  <c r="G34" i="2"/>
  <c r="E100" i="2"/>
  <c r="G100" i="2" s="1"/>
  <c r="G91" i="2"/>
  <c r="G75" i="4"/>
  <c r="F140" i="5"/>
  <c r="F142" i="5" s="1"/>
  <c r="E76" i="6"/>
  <c r="G26" i="6"/>
  <c r="G101" i="6"/>
  <c r="G136" i="6"/>
  <c r="E137" i="4"/>
  <c r="G137" i="4" s="1"/>
  <c r="G119" i="9"/>
  <c r="E137" i="9"/>
  <c r="G137" i="9" s="1"/>
  <c r="G6" i="1"/>
  <c r="G6" i="2"/>
  <c r="G6" i="3"/>
  <c r="G6" i="4"/>
  <c r="G6" i="5"/>
  <c r="G6" i="6"/>
  <c r="G6" i="7"/>
  <c r="G6" i="8"/>
  <c r="E101" i="10"/>
  <c r="G101" i="10" s="1"/>
  <c r="G89" i="10"/>
  <c r="G119" i="10"/>
  <c r="E137" i="10"/>
  <c r="G137" i="10" s="1"/>
  <c r="G119" i="11"/>
  <c r="E137" i="11"/>
  <c r="G137" i="11" s="1"/>
  <c r="G100" i="12"/>
  <c r="E137" i="5"/>
  <c r="G137" i="5" s="1"/>
  <c r="E137" i="6"/>
  <c r="E137" i="7"/>
  <c r="E101" i="9"/>
  <c r="G101" i="9" s="1"/>
  <c r="G89" i="9"/>
  <c r="G89" i="4"/>
  <c r="G91" i="4"/>
  <c r="G89" i="5"/>
  <c r="G91" i="5"/>
  <c r="G89" i="6"/>
  <c r="G91" i="6"/>
  <c r="G89" i="7"/>
  <c r="G91" i="7"/>
  <c r="E89" i="8"/>
  <c r="G77" i="8"/>
  <c r="E137" i="8"/>
  <c r="F76" i="9"/>
  <c r="F140" i="9" s="1"/>
  <c r="F142" i="9" s="1"/>
  <c r="F75" i="9"/>
  <c r="E101" i="11"/>
  <c r="G101" i="11" s="1"/>
  <c r="G89" i="11"/>
  <c r="G100" i="11"/>
  <c r="E101" i="12"/>
  <c r="G101" i="12" s="1"/>
  <c r="G89" i="12"/>
  <c r="G119" i="12"/>
  <c r="E137" i="12"/>
  <c r="G137" i="12" s="1"/>
  <c r="F119" i="8"/>
  <c r="G106" i="8"/>
  <c r="E8" i="9"/>
  <c r="G8" i="9" s="1"/>
  <c r="E70" i="9"/>
  <c r="G70" i="9" s="1"/>
  <c r="G106" i="9"/>
  <c r="E8" i="10"/>
  <c r="G8" i="10" s="1"/>
  <c r="E70" i="10"/>
  <c r="G70" i="10" s="1"/>
  <c r="G106" i="10"/>
  <c r="E8" i="11"/>
  <c r="G8" i="11" s="1"/>
  <c r="E70" i="11"/>
  <c r="G70" i="11" s="1"/>
  <c r="G106" i="11"/>
  <c r="E8" i="12"/>
  <c r="G8" i="12" s="1"/>
  <c r="E70" i="12"/>
  <c r="G70" i="12" s="1"/>
  <c r="G106" i="12"/>
  <c r="G123" i="8"/>
  <c r="G27" i="9"/>
  <c r="G77" i="9"/>
  <c r="G123" i="9"/>
  <c r="G27" i="10"/>
  <c r="G77" i="10"/>
  <c r="G123" i="10"/>
  <c r="G27" i="11"/>
  <c r="G77" i="11"/>
  <c r="G123" i="11"/>
  <c r="G27" i="12"/>
  <c r="G77" i="12"/>
  <c r="G123" i="12"/>
  <c r="E75" i="11" l="1"/>
  <c r="G75" i="11" s="1"/>
  <c r="E75" i="9"/>
  <c r="G75" i="9" s="1"/>
  <c r="E140" i="6"/>
  <c r="G76" i="6"/>
  <c r="G76" i="1"/>
  <c r="E140" i="1"/>
  <c r="E101" i="3"/>
  <c r="G101" i="3" s="1"/>
  <c r="E26" i="12"/>
  <c r="E26" i="11"/>
  <c r="E26" i="10"/>
  <c r="E26" i="9"/>
  <c r="E140" i="5"/>
  <c r="G76" i="5"/>
  <c r="E140" i="4"/>
  <c r="G76" i="4"/>
  <c r="E101" i="2"/>
  <c r="G101" i="2" s="1"/>
  <c r="G76" i="3"/>
  <c r="E140" i="3"/>
  <c r="F137" i="8"/>
  <c r="F140" i="8" s="1"/>
  <c r="F142" i="8" s="1"/>
  <c r="G119" i="8"/>
  <c r="E75" i="10"/>
  <c r="G75" i="10" s="1"/>
  <c r="G137" i="7"/>
  <c r="G137" i="1"/>
  <c r="G76" i="8"/>
  <c r="G76" i="7"/>
  <c r="E140" i="7"/>
  <c r="G76" i="2"/>
  <c r="E140" i="2"/>
  <c r="E75" i="12"/>
  <c r="G75" i="12" s="1"/>
  <c r="G89" i="8"/>
  <c r="E101" i="8"/>
  <c r="G101" i="8" s="1"/>
  <c r="G137" i="6"/>
  <c r="F140" i="7"/>
  <c r="F142" i="7" s="1"/>
  <c r="G140" i="7" l="1"/>
  <c r="E142" i="7"/>
  <c r="G142" i="7" s="1"/>
  <c r="G137" i="8"/>
  <c r="G26" i="12"/>
  <c r="E76" i="12"/>
  <c r="G140" i="3"/>
  <c r="E142" i="3"/>
  <c r="G142" i="3" s="1"/>
  <c r="G140" i="4"/>
  <c r="E142" i="4"/>
  <c r="G142" i="4" s="1"/>
  <c r="G26" i="9"/>
  <c r="E76" i="9"/>
  <c r="G140" i="6"/>
  <c r="E142" i="6"/>
  <c r="G142" i="6" s="1"/>
  <c r="G140" i="2"/>
  <c r="E142" i="2"/>
  <c r="G142" i="2" s="1"/>
  <c r="G26" i="10"/>
  <c r="E76" i="10"/>
  <c r="G140" i="1"/>
  <c r="E142" i="1"/>
  <c r="G142" i="1" s="1"/>
  <c r="E140" i="8"/>
  <c r="G140" i="5"/>
  <c r="E142" i="5"/>
  <c r="G142" i="5" s="1"/>
  <c r="G26" i="11"/>
  <c r="E76" i="11"/>
  <c r="G76" i="11" l="1"/>
  <c r="E140" i="11"/>
  <c r="G140" i="8"/>
  <c r="E142" i="8"/>
  <c r="G142" i="8" s="1"/>
  <c r="G76" i="9"/>
  <c r="E140" i="9"/>
  <c r="G76" i="10"/>
  <c r="E140" i="10"/>
  <c r="G76" i="12"/>
  <c r="E140" i="12"/>
  <c r="G140" i="10" l="1"/>
  <c r="E142" i="10"/>
  <c r="G142" i="10" s="1"/>
  <c r="G140" i="12"/>
  <c r="E142" i="12"/>
  <c r="G142" i="12" s="1"/>
  <c r="G140" i="9"/>
  <c r="E142" i="9"/>
  <c r="G142" i="9" s="1"/>
  <c r="G140" i="11"/>
  <c r="E142" i="11"/>
  <c r="G142" i="11" s="1"/>
</calcChain>
</file>

<file path=xl/sharedStrings.xml><?xml version="1.0" encoding="utf-8"?>
<sst xmlns="http://schemas.openxmlformats.org/spreadsheetml/2006/main" count="1994" uniqueCount="178">
  <si>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</si>
  <si>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法人本部拠点区分  資金収支計算書</t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</si>
  <si>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</si>
  <si>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</si>
  <si>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</si>
  <si>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</si>
  <si>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</si>
  <si>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</si>
  <si>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</si>
  <si>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</si>
  <si>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</si>
  <si>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</si>
  <si>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　就労支援事業収入</t>
  </si>
  <si>
    <t>障害福祉サービス等事業収入</t>
  </si>
  <si>
    <t>　自立支援給付費収入</t>
  </si>
  <si>
    <t>　　介護給付費収入</t>
  </si>
  <si>
    <t>　　訓練等給付費収入</t>
  </si>
  <si>
    <t>　　計画相談支援給付費収入</t>
  </si>
  <si>
    <t>　利用者負担金収入</t>
  </si>
  <si>
    <t>　補足給付費収入</t>
  </si>
  <si>
    <t>　　特定障害者特別給付費収入</t>
  </si>
  <si>
    <t>　特定費用収入</t>
  </si>
  <si>
    <t>　その他の事業収入</t>
  </si>
  <si>
    <t>　　補助金事業収入（公費）</t>
  </si>
  <si>
    <t>　　補助金事業収入（一般）</t>
  </si>
  <si>
    <t>経常経費寄附金収入</t>
  </si>
  <si>
    <t>受取利息配当金収入</t>
  </si>
  <si>
    <t>その他の収入</t>
  </si>
  <si>
    <t>　受入研修費収入</t>
  </si>
  <si>
    <t>　利用者等外給食費収入</t>
  </si>
  <si>
    <t>　雑収入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</si>
  <si>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</si>
  <si>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</si>
  <si>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</si>
  <si>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</si>
  <si>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</si>
  <si>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</si>
  <si>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</si>
  <si>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退職給付支出</t>
  </si>
  <si>
    <t>　法定福利費支出</t>
  </si>
  <si>
    <t>事業費支出</t>
  </si>
  <si>
    <t>　給食費支出</t>
  </si>
  <si>
    <t>　保健衛生費支出</t>
  </si>
  <si>
    <t>　被服費支出</t>
  </si>
  <si>
    <t>　教養娯楽費支出</t>
  </si>
  <si>
    <t>　水道光熱費支出</t>
  </si>
  <si>
    <t>　燃料費支出</t>
  </si>
  <si>
    <t>　消耗器具備品費支出</t>
  </si>
  <si>
    <t>　保険料支出</t>
  </si>
  <si>
    <t>　賃借料支出</t>
  </si>
  <si>
    <t>　教育指導費支出</t>
  </si>
  <si>
    <t>　車輌費支出</t>
  </si>
  <si>
    <t>　雑支出</t>
  </si>
  <si>
    <t>事務費支出</t>
  </si>
  <si>
    <t>　福利厚生費支出</t>
  </si>
  <si>
    <t>　職員被服費支出</t>
  </si>
  <si>
    <t>　旅費交通費支出</t>
  </si>
  <si>
    <t>　研修研究費支出</t>
  </si>
  <si>
    <t>　事務消耗品費支出</t>
  </si>
  <si>
    <t>　印刷製本費支出</t>
  </si>
  <si>
    <t>　修繕費支出</t>
  </si>
  <si>
    <t>　通信運搬費支出</t>
  </si>
  <si>
    <t>　会議費支出</t>
  </si>
  <si>
    <t>　広報費支出</t>
  </si>
  <si>
    <t>　業務委託費支出</t>
  </si>
  <si>
    <t>　手数料支出</t>
  </si>
  <si>
    <t>　土地・建物賃借料支出</t>
  </si>
  <si>
    <t>　租税公課支出</t>
  </si>
  <si>
    <t>　保守料支出</t>
  </si>
  <si>
    <t>　諸会費支出</t>
  </si>
  <si>
    <t>　その他の事務費支出</t>
  </si>
  <si>
    <t>就労支援事業支出</t>
  </si>
  <si>
    <t>　就労支援事業販売原価支出</t>
  </si>
  <si>
    <t>　　就労支援事業製造原価支出</t>
  </si>
  <si>
    <t>　　就労支援事業仕入支出</t>
  </si>
  <si>
    <t>支払利息支出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</si>
  <si>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</si>
  <si>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</si>
  <si>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</si>
  <si>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</si>
  <si>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</si>
  <si>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　設備資金借入金元金償還補助金収入</t>
  </si>
  <si>
    <t>施設整備等寄附金収入</t>
  </si>
  <si>
    <t>　施設整備等寄附金収入</t>
  </si>
  <si>
    <t>　設備資金借入金元金償還寄附金収入</t>
  </si>
  <si>
    <t>設備資金借入金収入</t>
  </si>
  <si>
    <t>固定資産売却収入</t>
  </si>
  <si>
    <t>　車輌運搬具売却収入</t>
  </si>
  <si>
    <t>　器具及び備品売却収入</t>
  </si>
  <si>
    <t>　その他の固定資産売却収入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</si>
  <si>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</si>
  <si>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</si>
  <si>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</si>
  <si>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</si>
  <si>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　土地取得支出</t>
  </si>
  <si>
    <t>　建物取得支出</t>
  </si>
  <si>
    <t>　車輌運搬具取得支出</t>
  </si>
  <si>
    <t>　器具及び備品取得支出</t>
  </si>
  <si>
    <t>　その他の固定資産取得支出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</si>
  <si>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</si>
  <si>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</si>
  <si>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</si>
  <si>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</si>
  <si>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</si>
  <si>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</si>
  <si>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</si>
  <si>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</si>
  <si>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</si>
  <si>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</si>
  <si>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</si>
  <si>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　退職給付引当資産取崩収入</t>
  </si>
  <si>
    <t>　長期預り金積立資産取崩収入</t>
  </si>
  <si>
    <t>　施設充実積立資産取崩収入</t>
  </si>
  <si>
    <t>　設備等整備積立資産取崩収入</t>
  </si>
  <si>
    <t>　基盤整備積立資産取崩収入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</si>
  <si>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</si>
  <si>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</si>
  <si>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</si>
  <si>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</si>
  <si>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</si>
  <si>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</si>
  <si>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</si>
  <si>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</si>
  <si>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</si>
  <si>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</si>
  <si>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</si>
  <si>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</si>
  <si>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　退職給付引当資産支出</t>
  </si>
  <si>
    <t>　長期預り金積立資産支出</t>
  </si>
  <si>
    <t>　施設充実積立資産積立支出</t>
  </si>
  <si>
    <t>　設備等整備積立資産積立支出</t>
  </si>
  <si>
    <t>　基盤整備積立資産積立支出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</si>
  <si>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</si>
  <si>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</si>
  <si>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</si>
  <si>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</si>
  <si>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</si>
  <si>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</si>
  <si>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</si>
  <si>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</si>
  <si>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</si>
  <si>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</si>
  <si>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</si>
  <si>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</si>
  <si>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</si>
  <si>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ラポール安倍川拠点区分  資金収支計算書</t>
    <phoneticPr fontId="4"/>
  </si>
  <si>
    <t>ラポール古庄拠点区分  資金収支計算書</t>
    <phoneticPr fontId="4"/>
  </si>
  <si>
    <t>ラポールたけみ拠点区分  資金収支計算書</t>
    <phoneticPr fontId="4"/>
  </si>
  <si>
    <t>ラポールあおい拠点区分  資金収支計算書</t>
    <phoneticPr fontId="4"/>
  </si>
  <si>
    <t>ラポール川原拠点区分  資金収支計算書</t>
    <phoneticPr fontId="4"/>
  </si>
  <si>
    <t>ラポール・ファーム拠点区分  資金収支計算書</t>
    <phoneticPr fontId="4"/>
  </si>
  <si>
    <t>ラポール・チャクラ拠点区分  資金収支計算書</t>
    <phoneticPr fontId="4"/>
  </si>
  <si>
    <t>ラポール・タスカ拠点区分  資金収支計算書</t>
    <phoneticPr fontId="4"/>
  </si>
  <si>
    <t>チャイム拠点区分  資金収支計算書</t>
    <phoneticPr fontId="4"/>
  </si>
  <si>
    <t>ラポールみなみ拠点区分  資金収支計算書</t>
    <phoneticPr fontId="4"/>
  </si>
  <si>
    <t>ラポール・フレンズ拠点区分  資金収支計算書</t>
    <phoneticPr fontId="4"/>
  </si>
  <si>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</si>
  <si>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</si>
  <si>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</si>
  <si>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社会福祉事業区分  資金収支内訳表</t>
    <phoneticPr fontId="4"/>
  </si>
  <si>
    <t>法人本部</t>
    <phoneticPr fontId="10"/>
  </si>
  <si>
    <t>ラポール安倍川</t>
    <phoneticPr fontId="10"/>
  </si>
  <si>
    <t>ラポール古庄</t>
    <phoneticPr fontId="10"/>
  </si>
  <si>
    <t>ラポールたけみ</t>
    <phoneticPr fontId="10"/>
  </si>
  <si>
    <t>ラポールあおい</t>
    <phoneticPr fontId="10"/>
  </si>
  <si>
    <t>ラポール川原</t>
    <phoneticPr fontId="10"/>
  </si>
  <si>
    <t>ラポール・ファーム</t>
    <phoneticPr fontId="10"/>
  </si>
  <si>
    <t>ラポール・チャクラ</t>
    <phoneticPr fontId="10"/>
  </si>
  <si>
    <t>ラポール・タスカ</t>
    <phoneticPr fontId="10"/>
  </si>
  <si>
    <t>チャイム</t>
    <phoneticPr fontId="10"/>
  </si>
  <si>
    <t>ラポールみなみ</t>
    <phoneticPr fontId="10"/>
  </si>
  <si>
    <t>ラポール・フレンズ</t>
    <phoneticPr fontId="10"/>
  </si>
  <si>
    <t>合計</t>
    <rPh sb="0" eb="2">
      <t>ゴウケイ</t>
    </rPh>
    <phoneticPr fontId="1"/>
  </si>
  <si>
    <t>内部取引消去</t>
    <rPh sb="0" eb="2">
      <t>ナイブ</t>
    </rPh>
    <rPh sb="2" eb="4">
      <t>トリヒキ</t>
    </rPh>
    <rPh sb="4" eb="6">
      <t>ショウキョ</t>
    </rPh>
    <phoneticPr fontId="1"/>
  </si>
  <si>
    <t>事業区分合計</t>
    <rPh sb="0" eb="2">
      <t>ジギョウ</t>
    </rPh>
    <rPh sb="2" eb="4">
      <t>クブン</t>
    </rPh>
    <rPh sb="4" eb="6">
      <t>ゴウケイ</t>
    </rPh>
    <phoneticPr fontId="1"/>
  </si>
  <si>
    <t>当期資金収支差額合計（１０）＝（３）＋（６）＋（９）</t>
    <phoneticPr fontId="10"/>
  </si>
  <si>
    <t>前期末支払資金残高（１１）</t>
    <phoneticPr fontId="10"/>
  </si>
  <si>
    <t>当期末支払資金残高（１０）＋（１１）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</si>
</sst>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center" vertical="center" shrinkToFit="1"/>
    </xf>
    <xf numFmtId="49" fontId="7" fillId="0" borderId="7" xfId="1" applyNumberFormat="1" applyFont="1" applyBorder="1" applyAlignment="1">
      <alignment horizontal="center" vertical="center" shrinkToFit="1"/>
    </xf>
    <xf numFmtId="49" fontId="7" fillId="0" borderId="5" xfId="1" applyNumberFormat="1" applyFont="1" applyBorder="1" applyAlignment="1">
      <alignment horizontal="center" vertical="center" shrinkToFit="1"/>
    </xf>
    <xf numFmtId="49" fontId="7" fillId="0" borderId="6" xfId="1" applyNumberFormat="1" applyFont="1" applyBorder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wrapText="1" shrinkToFit="1"/>
    </xf>
    <xf numFmtId="49" fontId="7" fillId="0" borderId="1" xfId="1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2" xr:uid="{A06AFC28-EDF5-42BE-AA57-C298EC07F6F4}"/>
    <cellStyle name="標準 3" xfId="1" xr:uid="{32A0F5C4-0976-4BD5-8851-213FA60A0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1A43-F80C-442E-9E04-1E5646666034}">
  <dimension ref="B2:H62"/>
  <sheetViews>
    <sheetView workbookViewId="0"/>
  </sheetViews>
  <sheetFormatPr defaultRowHeight="18.75"/>
  <cols>
    <col min="1" max="3" width="2.875" customWidth="1"/>
    <col min="4" max="4" width="51.125" customWidth="1"/>
    <col min="5" max="8" width="20.75" customWidth="1"/>
  </cols>
  <sheetData>
    <row r="2" spans="2:8" ht="21">
      <c r="B2" s="28"/>
      <c r="C2" s="28"/>
      <c r="D2" s="28"/>
      <c r="E2" s="2"/>
      <c r="F2" s="2"/>
      <c r="G2" s="3"/>
      <c r="H2" s="3" t="s">
        <v>156</v>
      </c>
    </row>
    <row r="3" spans="2:8" ht="21">
      <c r="B3" s="30" t="s">
        <v>157</v>
      </c>
      <c r="C3" s="30"/>
      <c r="D3" s="30"/>
      <c r="E3" s="30"/>
      <c r="F3" s="30"/>
      <c r="G3" s="30"/>
      <c r="H3" s="30"/>
    </row>
    <row r="4" spans="2:8" ht="21">
      <c r="B4" s="28"/>
      <c r="C4" s="28"/>
      <c r="D4" s="28"/>
      <c r="E4" s="28"/>
      <c r="F4" s="28"/>
      <c r="G4" s="2"/>
      <c r="H4" s="2"/>
    </row>
    <row r="5" spans="2:8" ht="21">
      <c r="B5" s="31" t="s">
        <v>2</v>
      </c>
      <c r="C5" s="31"/>
      <c r="D5" s="31"/>
      <c r="E5" s="31"/>
      <c r="F5" s="31"/>
      <c r="G5" s="31"/>
      <c r="H5" s="31"/>
    </row>
    <row r="6" spans="2:8">
      <c r="B6" s="4"/>
      <c r="C6" s="4"/>
      <c r="D6" s="4"/>
      <c r="E6" s="4"/>
      <c r="F6" s="2"/>
      <c r="G6" s="2"/>
      <c r="H6" s="4" t="s">
        <v>3</v>
      </c>
    </row>
    <row r="7" spans="2:8">
      <c r="B7" s="32" t="s">
        <v>4</v>
      </c>
      <c r="C7" s="32"/>
      <c r="D7" s="32"/>
      <c r="E7" s="29" t="s">
        <v>5</v>
      </c>
      <c r="F7" s="29" t="s">
        <v>6</v>
      </c>
      <c r="G7" s="29" t="s">
        <v>7</v>
      </c>
      <c r="H7" s="29" t="s">
        <v>8</v>
      </c>
    </row>
    <row r="8" spans="2:8">
      <c r="B8" s="33" t="s">
        <v>9</v>
      </c>
      <c r="C8" s="33" t="s">
        <v>10</v>
      </c>
      <c r="D8" s="6" t="s">
        <v>11</v>
      </c>
      <c r="E8" s="36">
        <v>50220000</v>
      </c>
      <c r="F8" s="7">
        <v>49882188</v>
      </c>
      <c r="G8" s="7">
        <f>E8-F8</f>
        <v>337812</v>
      </c>
      <c r="H8" s="7"/>
    </row>
    <row r="9" spans="2:8">
      <c r="B9" s="34"/>
      <c r="C9" s="34"/>
      <c r="D9" s="8" t="s">
        <v>13</v>
      </c>
      <c r="E9" s="37">
        <v>373126000</v>
      </c>
      <c r="F9" s="9">
        <v>375726859</v>
      </c>
      <c r="G9" s="9">
        <f t="shared" ref="G9:G52" si="0">E9-F9</f>
        <v>-2600859</v>
      </c>
      <c r="H9" s="9"/>
    </row>
    <row r="10" spans="2:8">
      <c r="B10" s="34"/>
      <c r="C10" s="34"/>
      <c r="D10" s="8" t="s">
        <v>25</v>
      </c>
      <c r="E10" s="37">
        <v>3558000</v>
      </c>
      <c r="F10" s="9">
        <v>3594000</v>
      </c>
      <c r="G10" s="9">
        <f t="shared" si="0"/>
        <v>-36000</v>
      </c>
      <c r="H10" s="9"/>
    </row>
    <row r="11" spans="2:8">
      <c r="B11" s="34"/>
      <c r="C11" s="34"/>
      <c r="D11" s="8" t="s">
        <v>26</v>
      </c>
      <c r="E11" s="37">
        <v>13000</v>
      </c>
      <c r="F11" s="9">
        <v>14312</v>
      </c>
      <c r="G11" s="9">
        <f t="shared" si="0"/>
        <v>-1312</v>
      </c>
      <c r="H11" s="9"/>
    </row>
    <row r="12" spans="2:8">
      <c r="B12" s="34"/>
      <c r="C12" s="34"/>
      <c r="D12" s="8" t="s">
        <v>27</v>
      </c>
      <c r="E12" s="38">
        <v>2671000</v>
      </c>
      <c r="F12" s="9">
        <v>2824140</v>
      </c>
      <c r="G12" s="9">
        <f t="shared" si="0"/>
        <v>-153140</v>
      </c>
      <c r="H12" s="9"/>
    </row>
    <row r="13" spans="2:8">
      <c r="B13" s="34"/>
      <c r="C13" s="35"/>
      <c r="D13" s="10" t="s">
        <v>31</v>
      </c>
      <c r="E13" s="39">
        <f>+E8+E9+E10+E11+E12</f>
        <v>429588000</v>
      </c>
      <c r="F13" s="11">
        <f>+F8+F9+F10+F11+F12</f>
        <v>432041499</v>
      </c>
      <c r="G13" s="11">
        <f t="shared" si="0"/>
        <v>-2453499</v>
      </c>
      <c r="H13" s="11"/>
    </row>
    <row r="14" spans="2:8">
      <c r="B14" s="34"/>
      <c r="C14" s="33" t="s">
        <v>32</v>
      </c>
      <c r="D14" s="8" t="s">
        <v>33</v>
      </c>
      <c r="E14" s="36">
        <v>314972000</v>
      </c>
      <c r="F14" s="9">
        <v>311055849</v>
      </c>
      <c r="G14" s="9">
        <f t="shared" si="0"/>
        <v>3916151</v>
      </c>
      <c r="H14" s="9"/>
    </row>
    <row r="15" spans="2:8">
      <c r="B15" s="34"/>
      <c r="C15" s="34"/>
      <c r="D15" s="8" t="s">
        <v>40</v>
      </c>
      <c r="E15" s="37">
        <v>18669000</v>
      </c>
      <c r="F15" s="9">
        <v>16680371</v>
      </c>
      <c r="G15" s="9">
        <f t="shared" si="0"/>
        <v>1988629</v>
      </c>
      <c r="H15" s="9"/>
    </row>
    <row r="16" spans="2:8">
      <c r="B16" s="34"/>
      <c r="C16" s="34"/>
      <c r="D16" s="8" t="s">
        <v>53</v>
      </c>
      <c r="E16" s="37">
        <v>37958000</v>
      </c>
      <c r="F16" s="9">
        <v>36074499</v>
      </c>
      <c r="G16" s="9">
        <f t="shared" si="0"/>
        <v>1883501</v>
      </c>
      <c r="H16" s="9"/>
    </row>
    <row r="17" spans="2:8">
      <c r="B17" s="34"/>
      <c r="C17" s="34"/>
      <c r="D17" s="8" t="s">
        <v>71</v>
      </c>
      <c r="E17" s="37">
        <v>51384000</v>
      </c>
      <c r="F17" s="9">
        <v>51289206</v>
      </c>
      <c r="G17" s="9">
        <f t="shared" si="0"/>
        <v>94794</v>
      </c>
      <c r="H17" s="9"/>
    </row>
    <row r="18" spans="2:8">
      <c r="B18" s="34"/>
      <c r="C18" s="34"/>
      <c r="D18" s="8" t="s">
        <v>75</v>
      </c>
      <c r="E18" s="38">
        <v>940000</v>
      </c>
      <c r="F18" s="9">
        <v>939078</v>
      </c>
      <c r="G18" s="9">
        <f t="shared" si="0"/>
        <v>922</v>
      </c>
      <c r="H18" s="9"/>
    </row>
    <row r="19" spans="2:8">
      <c r="B19" s="34"/>
      <c r="C19" s="35"/>
      <c r="D19" s="10" t="s">
        <v>76</v>
      </c>
      <c r="E19" s="39">
        <f>+E14+E15+E16+E17+E18</f>
        <v>423923000</v>
      </c>
      <c r="F19" s="11">
        <f>+F14+F15+F16+F17+F18</f>
        <v>416039003</v>
      </c>
      <c r="G19" s="11">
        <f t="shared" si="0"/>
        <v>7883997</v>
      </c>
      <c r="H19" s="11"/>
    </row>
    <row r="20" spans="2:8">
      <c r="B20" s="35"/>
      <c r="C20" s="12" t="s">
        <v>77</v>
      </c>
      <c r="D20" s="13"/>
      <c r="E20" s="39">
        <f xml:space="preserve"> +E13 - E19</f>
        <v>5665000</v>
      </c>
      <c r="F20" s="14">
        <f xml:space="preserve"> +F13 - F19</f>
        <v>16002496</v>
      </c>
      <c r="G20" s="14">
        <f t="shared" si="0"/>
        <v>-10337496</v>
      </c>
      <c r="H20" s="14"/>
    </row>
    <row r="21" spans="2:8">
      <c r="B21" s="33" t="s">
        <v>78</v>
      </c>
      <c r="C21" s="33" t="s">
        <v>10</v>
      </c>
      <c r="D21" s="8" t="s">
        <v>79</v>
      </c>
      <c r="E21" s="36"/>
      <c r="F21" s="9">
        <v>0</v>
      </c>
      <c r="G21" s="9">
        <f t="shared" si="0"/>
        <v>0</v>
      </c>
      <c r="H21" s="9"/>
    </row>
    <row r="22" spans="2:8">
      <c r="B22" s="34"/>
      <c r="C22" s="34"/>
      <c r="D22" s="8" t="s">
        <v>82</v>
      </c>
      <c r="E22" s="37"/>
      <c r="F22" s="9">
        <v>0</v>
      </c>
      <c r="G22" s="9">
        <f t="shared" si="0"/>
        <v>0</v>
      </c>
      <c r="H22" s="9"/>
    </row>
    <row r="23" spans="2:8">
      <c r="B23" s="34"/>
      <c r="C23" s="34"/>
      <c r="D23" s="8" t="s">
        <v>85</v>
      </c>
      <c r="E23" s="37">
        <v>5000000</v>
      </c>
      <c r="F23" s="9">
        <v>5000000</v>
      </c>
      <c r="G23" s="9">
        <f t="shared" si="0"/>
        <v>0</v>
      </c>
      <c r="H23" s="9"/>
    </row>
    <row r="24" spans="2:8">
      <c r="B24" s="34"/>
      <c r="C24" s="34"/>
      <c r="D24" s="8" t="s">
        <v>86</v>
      </c>
      <c r="E24" s="37"/>
      <c r="F24" s="9">
        <v>0</v>
      </c>
      <c r="G24" s="9">
        <f t="shared" si="0"/>
        <v>0</v>
      </c>
      <c r="H24" s="9"/>
    </row>
    <row r="25" spans="2:8">
      <c r="B25" s="34"/>
      <c r="C25" s="34"/>
      <c r="D25" s="8" t="s">
        <v>90</v>
      </c>
      <c r="E25" s="38"/>
      <c r="F25" s="9">
        <v>10500</v>
      </c>
      <c r="G25" s="9">
        <f t="shared" si="0"/>
        <v>-10500</v>
      </c>
      <c r="H25" s="9"/>
    </row>
    <row r="26" spans="2:8">
      <c r="B26" s="34"/>
      <c r="C26" s="35"/>
      <c r="D26" s="10" t="s">
        <v>91</v>
      </c>
      <c r="E26" s="39">
        <f>+E21+E22+E23+E24+E25</f>
        <v>5000000</v>
      </c>
      <c r="F26" s="11">
        <f>+F21+F22+F23+F24+F25</f>
        <v>5010500</v>
      </c>
      <c r="G26" s="11">
        <f t="shared" si="0"/>
        <v>-10500</v>
      </c>
      <c r="H26" s="11"/>
    </row>
    <row r="27" spans="2:8">
      <c r="B27" s="34"/>
      <c r="C27" s="33" t="s">
        <v>32</v>
      </c>
      <c r="D27" s="8" t="s">
        <v>92</v>
      </c>
      <c r="E27" s="36">
        <v>13084000</v>
      </c>
      <c r="F27" s="9">
        <v>12984000</v>
      </c>
      <c r="G27" s="9">
        <f t="shared" si="0"/>
        <v>100000</v>
      </c>
      <c r="H27" s="9"/>
    </row>
    <row r="28" spans="2:8">
      <c r="B28" s="34"/>
      <c r="C28" s="34"/>
      <c r="D28" s="8" t="s">
        <v>93</v>
      </c>
      <c r="E28" s="37">
        <v>5446000</v>
      </c>
      <c r="F28" s="9">
        <v>2876500</v>
      </c>
      <c r="G28" s="9">
        <f t="shared" si="0"/>
        <v>2569500</v>
      </c>
      <c r="H28" s="9"/>
    </row>
    <row r="29" spans="2:8">
      <c r="B29" s="34"/>
      <c r="C29" s="34"/>
      <c r="D29" s="8" t="s">
        <v>99</v>
      </c>
      <c r="E29" s="37"/>
      <c r="F29" s="9">
        <v>0</v>
      </c>
      <c r="G29" s="9">
        <f t="shared" si="0"/>
        <v>0</v>
      </c>
      <c r="H29" s="9"/>
    </row>
    <row r="30" spans="2:8">
      <c r="B30" s="34"/>
      <c r="C30" s="34"/>
      <c r="D30" s="8" t="s">
        <v>100</v>
      </c>
      <c r="E30" s="37"/>
      <c r="F30" s="9">
        <v>0</v>
      </c>
      <c r="G30" s="9">
        <f t="shared" si="0"/>
        <v>0</v>
      </c>
      <c r="H30" s="9"/>
    </row>
    <row r="31" spans="2:8">
      <c r="B31" s="34"/>
      <c r="C31" s="34"/>
      <c r="D31" s="8" t="s">
        <v>101</v>
      </c>
      <c r="E31" s="38">
        <v>10000</v>
      </c>
      <c r="F31" s="9">
        <v>7000</v>
      </c>
      <c r="G31" s="9">
        <f t="shared" si="0"/>
        <v>3000</v>
      </c>
      <c r="H31" s="9"/>
    </row>
    <row r="32" spans="2:8">
      <c r="B32" s="34"/>
      <c r="C32" s="35"/>
      <c r="D32" s="10" t="s">
        <v>102</v>
      </c>
      <c r="E32" s="39">
        <f>+E27+E28+E29+E30+E31</f>
        <v>18540000</v>
      </c>
      <c r="F32" s="11">
        <f>+F27+F28+F29+F30+F31</f>
        <v>15867500</v>
      </c>
      <c r="G32" s="11">
        <f t="shared" si="0"/>
        <v>2672500</v>
      </c>
      <c r="H32" s="11"/>
    </row>
    <row r="33" spans="2:8">
      <c r="B33" s="35"/>
      <c r="C33" s="15" t="s">
        <v>103</v>
      </c>
      <c r="D33" s="13"/>
      <c r="E33" s="39">
        <f xml:space="preserve"> +E26 - E32</f>
        <v>-13540000</v>
      </c>
      <c r="F33" s="14">
        <f xml:space="preserve"> +F26 - F32</f>
        <v>-10857000</v>
      </c>
      <c r="G33" s="14">
        <f t="shared" si="0"/>
        <v>-2683000</v>
      </c>
      <c r="H33" s="14"/>
    </row>
    <row r="34" spans="2:8">
      <c r="B34" s="33" t="s">
        <v>104</v>
      </c>
      <c r="C34" s="33" t="s">
        <v>10</v>
      </c>
      <c r="D34" s="8" t="s">
        <v>105</v>
      </c>
      <c r="E34" s="36"/>
      <c r="F34" s="9">
        <v>0</v>
      </c>
      <c r="G34" s="9">
        <f t="shared" si="0"/>
        <v>0</v>
      </c>
      <c r="H34" s="9"/>
    </row>
    <row r="35" spans="2:8">
      <c r="B35" s="34"/>
      <c r="C35" s="34"/>
      <c r="D35" s="8" t="s">
        <v>106</v>
      </c>
      <c r="E35" s="37"/>
      <c r="F35" s="9">
        <v>0</v>
      </c>
      <c r="G35" s="9">
        <f t="shared" si="0"/>
        <v>0</v>
      </c>
      <c r="H35" s="9"/>
    </row>
    <row r="36" spans="2:8">
      <c r="B36" s="34"/>
      <c r="C36" s="34"/>
      <c r="D36" s="8" t="s">
        <v>107</v>
      </c>
      <c r="E36" s="37"/>
      <c r="F36" s="9">
        <v>0</v>
      </c>
      <c r="G36" s="9">
        <f t="shared" si="0"/>
        <v>0</v>
      </c>
      <c r="H36" s="9"/>
    </row>
    <row r="37" spans="2:8">
      <c r="B37" s="34"/>
      <c r="C37" s="34"/>
      <c r="D37" s="8" t="s">
        <v>108</v>
      </c>
      <c r="E37" s="37"/>
      <c r="F37" s="9">
        <v>0</v>
      </c>
      <c r="G37" s="9">
        <f t="shared" si="0"/>
        <v>0</v>
      </c>
      <c r="H37" s="9"/>
    </row>
    <row r="38" spans="2:8">
      <c r="B38" s="34"/>
      <c r="C38" s="34"/>
      <c r="D38" s="8" t="s">
        <v>109</v>
      </c>
      <c r="E38" s="37">
        <v>12300000</v>
      </c>
      <c r="F38" s="9">
        <v>300000</v>
      </c>
      <c r="G38" s="9">
        <f t="shared" si="0"/>
        <v>12000000</v>
      </c>
      <c r="H38" s="9"/>
    </row>
    <row r="39" spans="2:8">
      <c r="B39" s="34"/>
      <c r="C39" s="34"/>
      <c r="D39" s="8" t="s">
        <v>121</v>
      </c>
      <c r="E39" s="38"/>
      <c r="F39" s="9">
        <v>0</v>
      </c>
      <c r="G39" s="9">
        <f t="shared" si="0"/>
        <v>0</v>
      </c>
      <c r="H39" s="9"/>
    </row>
    <row r="40" spans="2:8">
      <c r="B40" s="34"/>
      <c r="C40" s="35"/>
      <c r="D40" s="10" t="s">
        <v>122</v>
      </c>
      <c r="E40" s="39">
        <f>+E34+E35+E36+E37+E38+E39</f>
        <v>12300000</v>
      </c>
      <c r="F40" s="11">
        <f>+F34+F35+F36+F37+F38+F39</f>
        <v>300000</v>
      </c>
      <c r="G40" s="11">
        <f t="shared" si="0"/>
        <v>12000000</v>
      </c>
      <c r="H40" s="11"/>
    </row>
    <row r="41" spans="2:8">
      <c r="B41" s="34"/>
      <c r="C41" s="33" t="s">
        <v>32</v>
      </c>
      <c r="D41" s="8" t="s">
        <v>123</v>
      </c>
      <c r="E41" s="36"/>
      <c r="F41" s="9">
        <v>0</v>
      </c>
      <c r="G41" s="9">
        <f t="shared" si="0"/>
        <v>0</v>
      </c>
      <c r="H41" s="9"/>
    </row>
    <row r="42" spans="2:8">
      <c r="B42" s="34"/>
      <c r="C42" s="34"/>
      <c r="D42" s="8" t="s">
        <v>124</v>
      </c>
      <c r="E42" s="37"/>
      <c r="F42" s="9">
        <v>0</v>
      </c>
      <c r="G42" s="9">
        <f t="shared" si="0"/>
        <v>0</v>
      </c>
      <c r="H42" s="9"/>
    </row>
    <row r="43" spans="2:8">
      <c r="B43" s="34"/>
      <c r="C43" s="34"/>
      <c r="D43" s="8" t="s">
        <v>125</v>
      </c>
      <c r="E43" s="37"/>
      <c r="F43" s="9">
        <v>0</v>
      </c>
      <c r="G43" s="9">
        <f t="shared" si="0"/>
        <v>0</v>
      </c>
      <c r="H43" s="9"/>
    </row>
    <row r="44" spans="2:8">
      <c r="B44" s="34"/>
      <c r="C44" s="34"/>
      <c r="D44" s="8" t="s">
        <v>126</v>
      </c>
      <c r="E44" s="37">
        <v>3000000</v>
      </c>
      <c r="F44" s="9">
        <v>3000000</v>
      </c>
      <c r="G44" s="9">
        <f t="shared" si="0"/>
        <v>0</v>
      </c>
      <c r="H44" s="9"/>
    </row>
    <row r="45" spans="2:8">
      <c r="B45" s="34"/>
      <c r="C45" s="34"/>
      <c r="D45" s="16" t="s">
        <v>138</v>
      </c>
      <c r="E45" s="38"/>
      <c r="F45" s="17">
        <v>0</v>
      </c>
      <c r="G45" s="17">
        <f t="shared" si="0"/>
        <v>0</v>
      </c>
      <c r="H45" s="17"/>
    </row>
    <row r="46" spans="2:8">
      <c r="B46" s="34"/>
      <c r="C46" s="35"/>
      <c r="D46" s="18" t="s">
        <v>139</v>
      </c>
      <c r="E46" s="39">
        <f>+E41+E42+E43+E44+E45</f>
        <v>3000000</v>
      </c>
      <c r="F46" s="19">
        <f>+F41+F42+F43+F44+F45</f>
        <v>3000000</v>
      </c>
      <c r="G46" s="19">
        <f t="shared" si="0"/>
        <v>0</v>
      </c>
      <c r="H46" s="19"/>
    </row>
    <row r="47" spans="2:8">
      <c r="B47" s="35"/>
      <c r="C47" s="15" t="s">
        <v>140</v>
      </c>
      <c r="D47" s="13"/>
      <c r="E47" s="39">
        <f xml:space="preserve"> +E40 - E46</f>
        <v>9300000</v>
      </c>
      <c r="F47" s="14">
        <f xml:space="preserve"> +F40 - F46</f>
        <v>-2700000</v>
      </c>
      <c r="G47" s="14">
        <f t="shared" si="0"/>
        <v>12000000</v>
      </c>
      <c r="H47" s="14"/>
    </row>
    <row r="48" spans="2:8">
      <c r="B48" s="20" t="s">
        <v>141</v>
      </c>
      <c r="C48" s="21"/>
      <c r="D48" s="22"/>
      <c r="E48" s="36">
        <v>1425000</v>
      </c>
      <c r="F48" s="23"/>
      <c r="G48" s="23">
        <f>E48 + E49</f>
        <v>1425000</v>
      </c>
      <c r="H48" s="23"/>
    </row>
    <row r="49" spans="2:8">
      <c r="B49" s="24"/>
      <c r="C49" s="25"/>
      <c r="D49" s="26"/>
      <c r="E49" s="38"/>
      <c r="F49" s="27"/>
      <c r="G49" s="27"/>
      <c r="H49" s="27"/>
    </row>
    <row r="50" spans="2:8">
      <c r="B50" s="15" t="s">
        <v>142</v>
      </c>
      <c r="C50" s="12"/>
      <c r="D50" s="13"/>
      <c r="E50" s="39">
        <f xml:space="preserve"> +E20 +E33 +E47 - (E48 + E49)</f>
        <v>0</v>
      </c>
      <c r="F50" s="14">
        <f xml:space="preserve"> +F20 +F33 +F47 - (F48 + F49)</f>
        <v>2445496</v>
      </c>
      <c r="G50" s="14">
        <f t="shared" si="0"/>
        <v>-2445496</v>
      </c>
      <c r="H50" s="14"/>
    </row>
    <row r="51" spans="2:8">
      <c r="B51" s="15" t="s">
        <v>143</v>
      </c>
      <c r="C51" s="12"/>
      <c r="D51" s="13"/>
      <c r="E51" s="39">
        <v>116369000</v>
      </c>
      <c r="F51" s="14">
        <v>116369633</v>
      </c>
      <c r="G51" s="14">
        <f t="shared" si="0"/>
        <v>-633</v>
      </c>
      <c r="H51" s="14"/>
    </row>
    <row r="52" spans="2:8">
      <c r="B52" s="15" t="s">
        <v>144</v>
      </c>
      <c r="C52" s="12"/>
      <c r="D52" s="13"/>
      <c r="E52" s="39">
        <f xml:space="preserve"> +E50 +E51</f>
        <v>116369000</v>
      </c>
      <c r="F52" s="14">
        <f xml:space="preserve"> +F50 +F51</f>
        <v>118815129</v>
      </c>
      <c r="G52" s="14">
        <f t="shared" si="0"/>
        <v>-2446129</v>
      </c>
      <c r="H52" s="14"/>
    </row>
    <row r="53" spans="2:8">
      <c r="B53" s="40"/>
      <c r="C53" s="40"/>
      <c r="D53" s="40"/>
      <c r="E53" s="40"/>
      <c r="F53" s="40"/>
      <c r="G53" s="40"/>
      <c r="H53" s="40"/>
    </row>
    <row r="54" spans="2:8">
      <c r="B54" s="40"/>
      <c r="C54" s="40"/>
      <c r="D54" s="40"/>
      <c r="E54" s="40"/>
      <c r="F54" s="40"/>
      <c r="G54" s="40"/>
      <c r="H54" s="40"/>
    </row>
    <row r="55" spans="2:8">
      <c r="B55" s="40"/>
      <c r="C55" s="40"/>
      <c r="D55" s="40"/>
      <c r="E55" s="40"/>
      <c r="F55" s="40"/>
      <c r="G55" s="40"/>
      <c r="H55" s="40"/>
    </row>
    <row r="56" spans="2:8">
      <c r="B56" s="40"/>
      <c r="C56" s="40"/>
      <c r="D56" s="40"/>
      <c r="E56" s="40"/>
      <c r="F56" s="40"/>
      <c r="G56" s="40"/>
      <c r="H56" s="40"/>
    </row>
    <row r="57" spans="2:8">
      <c r="B57" s="40"/>
      <c r="C57" s="40"/>
      <c r="D57" s="40"/>
      <c r="E57" s="40"/>
      <c r="F57" s="40"/>
      <c r="G57" s="40"/>
      <c r="H57" s="40"/>
    </row>
    <row r="58" spans="2:8">
      <c r="B58" s="40"/>
      <c r="C58" s="40"/>
      <c r="D58" s="40"/>
      <c r="E58" s="40"/>
      <c r="F58" s="40"/>
      <c r="G58" s="40"/>
      <c r="H58" s="40"/>
    </row>
    <row r="59" spans="2:8">
      <c r="B59" s="40"/>
      <c r="C59" s="40"/>
      <c r="D59" s="40"/>
      <c r="E59" s="40"/>
      <c r="F59" s="40"/>
      <c r="G59" s="40"/>
      <c r="H59" s="40"/>
    </row>
    <row r="60" spans="2:8">
      <c r="B60" s="40"/>
      <c r="C60" s="40"/>
      <c r="D60" s="40"/>
      <c r="E60" s="40"/>
      <c r="F60" s="40"/>
      <c r="G60" s="40"/>
      <c r="H60" s="40"/>
    </row>
    <row r="61" spans="2:8">
      <c r="B61" s="40"/>
      <c r="C61" s="40"/>
      <c r="D61" s="40"/>
      <c r="E61" s="40"/>
      <c r="F61" s="40"/>
      <c r="G61" s="40"/>
      <c r="H61" s="40"/>
    </row>
    <row r="62" spans="2:8">
      <c r="B62" s="40"/>
      <c r="C62" s="40"/>
      <c r="D62" s="40"/>
      <c r="E62" s="40"/>
      <c r="F62" s="40"/>
      <c r="G62" s="40"/>
      <c r="H62" s="40"/>
    </row>
  </sheetData>
  <mergeCells count="12">
    <mergeCell ref="B21:B33"/>
    <mergeCell ref="C21:C26"/>
    <mergeCell ref="C27:C32"/>
    <mergeCell ref="B34:B47"/>
    <mergeCell ref="C34:C40"/>
    <mergeCell ref="C41:C46"/>
    <mergeCell ref="B3:H3"/>
    <mergeCell ref="B5:H5"/>
    <mergeCell ref="B7:D7"/>
    <mergeCell ref="B8:B20"/>
    <mergeCell ref="C8:C13"/>
    <mergeCell ref="C14:C19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33193-FC7B-43BD-90CD-648CD13FD1AF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151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4700000</v>
      </c>
      <c r="F6" s="7">
        <f>+F7</f>
        <v>4579607</v>
      </c>
      <c r="G6" s="7">
        <f>E6-F6</f>
        <v>120393</v>
      </c>
      <c r="H6" s="7"/>
    </row>
    <row r="7" spans="2:8">
      <c r="B7" s="34"/>
      <c r="C7" s="34"/>
      <c r="D7" s="8" t="s">
        <v>12</v>
      </c>
      <c r="E7" s="9">
        <v>4700000</v>
      </c>
      <c r="F7" s="9">
        <v>4579607</v>
      </c>
      <c r="G7" s="9">
        <f t="shared" ref="G7:G70" si="0">E7-F7</f>
        <v>120393</v>
      </c>
      <c r="H7" s="9"/>
    </row>
    <row r="8" spans="2:8">
      <c r="B8" s="34"/>
      <c r="C8" s="34"/>
      <c r="D8" s="8" t="s">
        <v>13</v>
      </c>
      <c r="E8" s="9">
        <f>+E9+E13+E14+E16+E17</f>
        <v>39841000</v>
      </c>
      <c r="F8" s="9">
        <f>+F9+F13+F14+F16+F17</f>
        <v>40682652</v>
      </c>
      <c r="G8" s="9">
        <f t="shared" si="0"/>
        <v>-841652</v>
      </c>
      <c r="H8" s="9"/>
    </row>
    <row r="9" spans="2:8">
      <c r="B9" s="34"/>
      <c r="C9" s="34"/>
      <c r="D9" s="8" t="s">
        <v>14</v>
      </c>
      <c r="E9" s="9">
        <f>+E10+E11+E12</f>
        <v>38903000</v>
      </c>
      <c r="F9" s="9">
        <f>+F10+F11+F12</f>
        <v>39749252</v>
      </c>
      <c r="G9" s="9">
        <f t="shared" si="0"/>
        <v>-846252</v>
      </c>
      <c r="H9" s="9"/>
    </row>
    <row r="10" spans="2:8">
      <c r="B10" s="34"/>
      <c r="C10" s="34"/>
      <c r="D10" s="8" t="s">
        <v>15</v>
      </c>
      <c r="E10" s="9"/>
      <c r="F10" s="9"/>
      <c r="G10" s="9">
        <f t="shared" si="0"/>
        <v>0</v>
      </c>
      <c r="H10" s="9"/>
    </row>
    <row r="11" spans="2:8">
      <c r="B11" s="34"/>
      <c r="C11" s="34"/>
      <c r="D11" s="8" t="s">
        <v>16</v>
      </c>
      <c r="E11" s="9">
        <v>38903000</v>
      </c>
      <c r="F11" s="9">
        <v>39749252</v>
      </c>
      <c r="G11" s="9">
        <f t="shared" si="0"/>
        <v>-846252</v>
      </c>
      <c r="H11" s="9"/>
    </row>
    <row r="12" spans="2:8">
      <c r="B12" s="34"/>
      <c r="C12" s="34"/>
      <c r="D12" s="8" t="s">
        <v>17</v>
      </c>
      <c r="E12" s="9"/>
      <c r="F12" s="9"/>
      <c r="G12" s="9">
        <f t="shared" si="0"/>
        <v>0</v>
      </c>
      <c r="H12" s="9"/>
    </row>
    <row r="13" spans="2:8">
      <c r="B13" s="34"/>
      <c r="C13" s="34"/>
      <c r="D13" s="8" t="s">
        <v>18</v>
      </c>
      <c r="E13" s="9">
        <v>96000</v>
      </c>
      <c r="F13" s="9">
        <v>84400</v>
      </c>
      <c r="G13" s="9">
        <f t="shared" si="0"/>
        <v>11600</v>
      </c>
      <c r="H13" s="9"/>
    </row>
    <row r="14" spans="2:8">
      <c r="B14" s="34"/>
      <c r="C14" s="34"/>
      <c r="D14" s="8" t="s">
        <v>19</v>
      </c>
      <c r="E14" s="9">
        <f>+E15</f>
        <v>0</v>
      </c>
      <c r="F14" s="9">
        <f>+F15</f>
        <v>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/>
      <c r="F15" s="9"/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/>
      <c r="F16" s="9"/>
      <c r="G16" s="9">
        <f t="shared" si="0"/>
        <v>0</v>
      </c>
      <c r="H16" s="9"/>
    </row>
    <row r="17" spans="2:8">
      <c r="B17" s="34"/>
      <c r="C17" s="34"/>
      <c r="D17" s="8" t="s">
        <v>22</v>
      </c>
      <c r="E17" s="9">
        <f>+E18+E19</f>
        <v>842000</v>
      </c>
      <c r="F17" s="9">
        <f>+F18+F19</f>
        <v>849000</v>
      </c>
      <c r="G17" s="9">
        <f t="shared" si="0"/>
        <v>-7000</v>
      </c>
      <c r="H17" s="9"/>
    </row>
    <row r="18" spans="2:8">
      <c r="B18" s="34"/>
      <c r="C18" s="34"/>
      <c r="D18" s="8" t="s">
        <v>23</v>
      </c>
      <c r="E18" s="9">
        <v>842000</v>
      </c>
      <c r="F18" s="9">
        <v>849000</v>
      </c>
      <c r="G18" s="9">
        <f t="shared" si="0"/>
        <v>-7000</v>
      </c>
      <c r="H18" s="9"/>
    </row>
    <row r="19" spans="2:8">
      <c r="B19" s="34"/>
      <c r="C19" s="34"/>
      <c r="D19" s="8" t="s">
        <v>24</v>
      </c>
      <c r="E19" s="9"/>
      <c r="F19" s="9"/>
      <c r="G19" s="9">
        <f t="shared" si="0"/>
        <v>0</v>
      </c>
      <c r="H19" s="9"/>
    </row>
    <row r="20" spans="2:8">
      <c r="B20" s="34"/>
      <c r="C20" s="34"/>
      <c r="D20" s="8" t="s">
        <v>25</v>
      </c>
      <c r="E20" s="9">
        <v>3020000</v>
      </c>
      <c r="F20" s="9">
        <v>3020000</v>
      </c>
      <c r="G20" s="9">
        <f t="shared" si="0"/>
        <v>0</v>
      </c>
      <c r="H20" s="9"/>
    </row>
    <row r="21" spans="2:8">
      <c r="B21" s="34"/>
      <c r="C21" s="34"/>
      <c r="D21" s="8" t="s">
        <v>26</v>
      </c>
      <c r="E21" s="9"/>
      <c r="F21" s="9">
        <v>49</v>
      </c>
      <c r="G21" s="9">
        <f t="shared" si="0"/>
        <v>-49</v>
      </c>
      <c r="H21" s="9"/>
    </row>
    <row r="22" spans="2:8">
      <c r="B22" s="34"/>
      <c r="C22" s="34"/>
      <c r="D22" s="8" t="s">
        <v>27</v>
      </c>
      <c r="E22" s="9">
        <f>+E23+E24+E25</f>
        <v>0</v>
      </c>
      <c r="F22" s="9">
        <f>+F23+F24+F25</f>
        <v>4000</v>
      </c>
      <c r="G22" s="9">
        <f t="shared" si="0"/>
        <v>-4000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/>
      <c r="G24" s="9">
        <f t="shared" si="0"/>
        <v>0</v>
      </c>
      <c r="H24" s="9"/>
    </row>
    <row r="25" spans="2:8">
      <c r="B25" s="34"/>
      <c r="C25" s="34"/>
      <c r="D25" s="8" t="s">
        <v>30</v>
      </c>
      <c r="E25" s="9"/>
      <c r="F25" s="9">
        <v>4000</v>
      </c>
      <c r="G25" s="9">
        <f t="shared" si="0"/>
        <v>-4000</v>
      </c>
      <c r="H25" s="9"/>
    </row>
    <row r="26" spans="2:8">
      <c r="B26" s="34"/>
      <c r="C26" s="35"/>
      <c r="D26" s="10" t="s">
        <v>31</v>
      </c>
      <c r="E26" s="11">
        <f>+E6+E8+E20+E21+E22</f>
        <v>47561000</v>
      </c>
      <c r="F26" s="11">
        <f>+F6+F8+F20+F21+F22</f>
        <v>48286308</v>
      </c>
      <c r="G26" s="11">
        <f t="shared" si="0"/>
        <v>-725308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25596000</v>
      </c>
      <c r="F27" s="9">
        <f>+F28+F29+F30+F31+F32+F33</f>
        <v>25292572</v>
      </c>
      <c r="G27" s="9">
        <f t="shared" si="0"/>
        <v>303428</v>
      </c>
      <c r="H27" s="9"/>
    </row>
    <row r="28" spans="2:8">
      <c r="B28" s="34"/>
      <c r="C28" s="34"/>
      <c r="D28" s="8" t="s">
        <v>34</v>
      </c>
      <c r="E28" s="9"/>
      <c r="F28" s="9"/>
      <c r="G28" s="9">
        <f t="shared" si="0"/>
        <v>0</v>
      </c>
      <c r="H28" s="9"/>
    </row>
    <row r="29" spans="2:8">
      <c r="B29" s="34"/>
      <c r="C29" s="34"/>
      <c r="D29" s="8" t="s">
        <v>35</v>
      </c>
      <c r="E29" s="9">
        <v>16380000</v>
      </c>
      <c r="F29" s="9">
        <v>16177268</v>
      </c>
      <c r="G29" s="9">
        <f t="shared" si="0"/>
        <v>202732</v>
      </c>
      <c r="H29" s="9"/>
    </row>
    <row r="30" spans="2:8">
      <c r="B30" s="34"/>
      <c r="C30" s="34"/>
      <c r="D30" s="8" t="s">
        <v>36</v>
      </c>
      <c r="E30" s="9">
        <v>3757000</v>
      </c>
      <c r="F30" s="9">
        <v>3747400</v>
      </c>
      <c r="G30" s="9">
        <f t="shared" si="0"/>
        <v>9600</v>
      </c>
      <c r="H30" s="9"/>
    </row>
    <row r="31" spans="2:8">
      <c r="B31" s="34"/>
      <c r="C31" s="34"/>
      <c r="D31" s="8" t="s">
        <v>37</v>
      </c>
      <c r="E31" s="9">
        <v>1675000</v>
      </c>
      <c r="F31" s="9">
        <v>1537974</v>
      </c>
      <c r="G31" s="9">
        <f t="shared" si="0"/>
        <v>137026</v>
      </c>
      <c r="H31" s="9"/>
    </row>
    <row r="32" spans="2:8">
      <c r="B32" s="34"/>
      <c r="C32" s="34"/>
      <c r="D32" s="8" t="s">
        <v>38</v>
      </c>
      <c r="E32" s="9">
        <v>401000</v>
      </c>
      <c r="F32" s="9">
        <v>400500</v>
      </c>
      <c r="G32" s="9">
        <f t="shared" si="0"/>
        <v>500</v>
      </c>
      <c r="H32" s="9"/>
    </row>
    <row r="33" spans="2:8">
      <c r="B33" s="34"/>
      <c r="C33" s="34"/>
      <c r="D33" s="8" t="s">
        <v>39</v>
      </c>
      <c r="E33" s="9">
        <v>3383000</v>
      </c>
      <c r="F33" s="9">
        <v>3429430</v>
      </c>
      <c r="G33" s="9">
        <f t="shared" si="0"/>
        <v>-46430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1756000</v>
      </c>
      <c r="F34" s="9">
        <f>+F35+F36+F37+F38+F39+F40+F41+F42+F43+F44+F45+F46</f>
        <v>1463429</v>
      </c>
      <c r="G34" s="9">
        <f t="shared" si="0"/>
        <v>292571</v>
      </c>
      <c r="H34" s="9"/>
    </row>
    <row r="35" spans="2:8">
      <c r="B35" s="34"/>
      <c r="C35" s="34"/>
      <c r="D35" s="8" t="s">
        <v>41</v>
      </c>
      <c r="E35" s="9"/>
      <c r="F35" s="9"/>
      <c r="G35" s="9">
        <f t="shared" si="0"/>
        <v>0</v>
      </c>
      <c r="H35" s="9"/>
    </row>
    <row r="36" spans="2:8">
      <c r="B36" s="34"/>
      <c r="C36" s="34"/>
      <c r="D36" s="8" t="s">
        <v>42</v>
      </c>
      <c r="E36" s="9">
        <v>82000</v>
      </c>
      <c r="F36" s="9">
        <v>134750</v>
      </c>
      <c r="G36" s="9">
        <f t="shared" si="0"/>
        <v>-52750</v>
      </c>
      <c r="H36" s="9"/>
    </row>
    <row r="37" spans="2:8">
      <c r="B37" s="34"/>
      <c r="C37" s="34"/>
      <c r="D37" s="8" t="s">
        <v>43</v>
      </c>
      <c r="E37" s="9">
        <v>20000</v>
      </c>
      <c r="F37" s="9"/>
      <c r="G37" s="9">
        <f t="shared" si="0"/>
        <v>20000</v>
      </c>
      <c r="H37" s="9"/>
    </row>
    <row r="38" spans="2:8">
      <c r="B38" s="34"/>
      <c r="C38" s="34"/>
      <c r="D38" s="8" t="s">
        <v>44</v>
      </c>
      <c r="E38" s="9">
        <v>220000</v>
      </c>
      <c r="F38" s="9">
        <v>151632</v>
      </c>
      <c r="G38" s="9">
        <f t="shared" si="0"/>
        <v>68368</v>
      </c>
      <c r="H38" s="9"/>
    </row>
    <row r="39" spans="2:8">
      <c r="B39" s="34"/>
      <c r="C39" s="34"/>
      <c r="D39" s="8" t="s">
        <v>45</v>
      </c>
      <c r="E39" s="9">
        <v>280000</v>
      </c>
      <c r="F39" s="9">
        <v>57110</v>
      </c>
      <c r="G39" s="9">
        <f t="shared" si="0"/>
        <v>222890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>
        <v>825000</v>
      </c>
      <c r="F41" s="9">
        <v>835188</v>
      </c>
      <c r="G41" s="9">
        <f t="shared" si="0"/>
        <v>-10188</v>
      </c>
      <c r="H41" s="9"/>
    </row>
    <row r="42" spans="2:8">
      <c r="B42" s="34"/>
      <c r="C42" s="34"/>
      <c r="D42" s="8" t="s">
        <v>48</v>
      </c>
      <c r="E42" s="9">
        <v>19000</v>
      </c>
      <c r="F42" s="9">
        <v>18260</v>
      </c>
      <c r="G42" s="9">
        <f t="shared" si="0"/>
        <v>740</v>
      </c>
      <c r="H42" s="9"/>
    </row>
    <row r="43" spans="2:8">
      <c r="B43" s="34"/>
      <c r="C43" s="34"/>
      <c r="D43" s="8" t="s">
        <v>49</v>
      </c>
      <c r="E43" s="9"/>
      <c r="F43" s="9"/>
      <c r="G43" s="9">
        <f t="shared" si="0"/>
        <v>0</v>
      </c>
      <c r="H43" s="9"/>
    </row>
    <row r="44" spans="2:8">
      <c r="B44" s="34"/>
      <c r="C44" s="34"/>
      <c r="D44" s="8" t="s">
        <v>50</v>
      </c>
      <c r="E44" s="9">
        <v>100000</v>
      </c>
      <c r="F44" s="9">
        <v>93509</v>
      </c>
      <c r="G44" s="9">
        <f t="shared" si="0"/>
        <v>6491</v>
      </c>
      <c r="H44" s="9"/>
    </row>
    <row r="45" spans="2:8">
      <c r="B45" s="34"/>
      <c r="C45" s="34"/>
      <c r="D45" s="8" t="s">
        <v>51</v>
      </c>
      <c r="E45" s="9">
        <v>120000</v>
      </c>
      <c r="F45" s="9">
        <v>115945</v>
      </c>
      <c r="G45" s="9">
        <f t="shared" si="0"/>
        <v>4055</v>
      </c>
      <c r="H45" s="9"/>
    </row>
    <row r="46" spans="2:8">
      <c r="B46" s="34"/>
      <c r="C46" s="34"/>
      <c r="D46" s="8" t="s">
        <v>52</v>
      </c>
      <c r="E46" s="9">
        <v>90000</v>
      </c>
      <c r="F46" s="9">
        <v>57035</v>
      </c>
      <c r="G46" s="9">
        <f t="shared" si="0"/>
        <v>32965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3108000</v>
      </c>
      <c r="F47" s="9">
        <f>+F48+F49+F50+F51+F52+F53+F54+F55+F56+F57+F58+F59+F60+F61+F62+F63+F64+F65+F66+F67+F68+F69</f>
        <v>2924591</v>
      </c>
      <c r="G47" s="9">
        <f t="shared" si="0"/>
        <v>183409</v>
      </c>
      <c r="H47" s="9"/>
    </row>
    <row r="48" spans="2:8">
      <c r="B48" s="34"/>
      <c r="C48" s="34"/>
      <c r="D48" s="8" t="s">
        <v>54</v>
      </c>
      <c r="E48" s="9">
        <v>40000</v>
      </c>
      <c r="F48" s="9">
        <v>32161</v>
      </c>
      <c r="G48" s="9">
        <f t="shared" si="0"/>
        <v>7839</v>
      </c>
      <c r="H48" s="9"/>
    </row>
    <row r="49" spans="2:8">
      <c r="B49" s="34"/>
      <c r="C49" s="34"/>
      <c r="D49" s="8" t="s">
        <v>55</v>
      </c>
      <c r="E49" s="9">
        <v>20000</v>
      </c>
      <c r="F49" s="9">
        <v>10000</v>
      </c>
      <c r="G49" s="9">
        <f t="shared" si="0"/>
        <v>10000</v>
      </c>
      <c r="H49" s="9"/>
    </row>
    <row r="50" spans="2:8">
      <c r="B50" s="34"/>
      <c r="C50" s="34"/>
      <c r="D50" s="8" t="s">
        <v>56</v>
      </c>
      <c r="E50" s="9">
        <v>20000</v>
      </c>
      <c r="F50" s="9">
        <v>8030</v>
      </c>
      <c r="G50" s="9">
        <f t="shared" si="0"/>
        <v>11970</v>
      </c>
      <c r="H50" s="9"/>
    </row>
    <row r="51" spans="2:8">
      <c r="B51" s="34"/>
      <c r="C51" s="34"/>
      <c r="D51" s="8" t="s">
        <v>57</v>
      </c>
      <c r="E51" s="9">
        <v>100000</v>
      </c>
      <c r="F51" s="9">
        <v>96870</v>
      </c>
      <c r="G51" s="9">
        <f t="shared" si="0"/>
        <v>3130</v>
      </c>
      <c r="H51" s="9"/>
    </row>
    <row r="52" spans="2:8">
      <c r="B52" s="34"/>
      <c r="C52" s="34"/>
      <c r="D52" s="8" t="s">
        <v>58</v>
      </c>
      <c r="E52" s="9">
        <v>275000</v>
      </c>
      <c r="F52" s="9">
        <v>277058</v>
      </c>
      <c r="G52" s="9">
        <f t="shared" si="0"/>
        <v>-2058</v>
      </c>
      <c r="H52" s="9"/>
    </row>
    <row r="53" spans="2:8">
      <c r="B53" s="34"/>
      <c r="C53" s="34"/>
      <c r="D53" s="8" t="s">
        <v>59</v>
      </c>
      <c r="E53" s="9">
        <v>150000</v>
      </c>
      <c r="F53" s="9">
        <v>142798</v>
      </c>
      <c r="G53" s="9">
        <f t="shared" si="0"/>
        <v>7202</v>
      </c>
      <c r="H53" s="9"/>
    </row>
    <row r="54" spans="2:8">
      <c r="B54" s="34"/>
      <c r="C54" s="34"/>
      <c r="D54" s="8" t="s">
        <v>45</v>
      </c>
      <c r="E54" s="9">
        <v>100000</v>
      </c>
      <c r="F54" s="9">
        <v>19037</v>
      </c>
      <c r="G54" s="9">
        <f t="shared" si="0"/>
        <v>80963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>
        <v>50000</v>
      </c>
      <c r="F56" s="9">
        <v>19580</v>
      </c>
      <c r="G56" s="9">
        <f t="shared" si="0"/>
        <v>30420</v>
      </c>
      <c r="H56" s="9"/>
    </row>
    <row r="57" spans="2:8">
      <c r="B57" s="34"/>
      <c r="C57" s="34"/>
      <c r="D57" s="8" t="s">
        <v>61</v>
      </c>
      <c r="E57" s="9">
        <v>205000</v>
      </c>
      <c r="F57" s="9">
        <v>220741</v>
      </c>
      <c r="G57" s="9">
        <f t="shared" si="0"/>
        <v>-15741</v>
      </c>
      <c r="H57" s="9"/>
    </row>
    <row r="58" spans="2:8">
      <c r="B58" s="34"/>
      <c r="C58" s="34"/>
      <c r="D58" s="8" t="s">
        <v>62</v>
      </c>
      <c r="E58" s="9">
        <v>5000</v>
      </c>
      <c r="F58" s="9">
        <v>1188</v>
      </c>
      <c r="G58" s="9">
        <f t="shared" si="0"/>
        <v>3812</v>
      </c>
      <c r="H58" s="9"/>
    </row>
    <row r="59" spans="2:8">
      <c r="B59" s="34"/>
      <c r="C59" s="34"/>
      <c r="D59" s="8" t="s">
        <v>63</v>
      </c>
      <c r="E59" s="9"/>
      <c r="F59" s="9">
        <v>1000</v>
      </c>
      <c r="G59" s="9">
        <f t="shared" si="0"/>
        <v>-1000</v>
      </c>
      <c r="H59" s="9"/>
    </row>
    <row r="60" spans="2:8">
      <c r="B60" s="34"/>
      <c r="C60" s="34"/>
      <c r="D60" s="8" t="s">
        <v>64</v>
      </c>
      <c r="E60" s="9">
        <v>120000</v>
      </c>
      <c r="F60" s="9">
        <v>119568</v>
      </c>
      <c r="G60" s="9">
        <f t="shared" si="0"/>
        <v>432</v>
      </c>
      <c r="H60" s="9"/>
    </row>
    <row r="61" spans="2:8">
      <c r="B61" s="34"/>
      <c r="C61" s="34"/>
      <c r="D61" s="8" t="s">
        <v>65</v>
      </c>
      <c r="E61" s="9">
        <v>15000</v>
      </c>
      <c r="F61" s="9">
        <v>16940</v>
      </c>
      <c r="G61" s="9">
        <f t="shared" si="0"/>
        <v>-1940</v>
      </c>
      <c r="H61" s="9"/>
    </row>
    <row r="62" spans="2:8">
      <c r="B62" s="34"/>
      <c r="C62" s="34"/>
      <c r="D62" s="8" t="s">
        <v>48</v>
      </c>
      <c r="E62" s="9">
        <v>160000</v>
      </c>
      <c r="F62" s="9">
        <v>153943</v>
      </c>
      <c r="G62" s="9">
        <f t="shared" si="0"/>
        <v>6057</v>
      </c>
      <c r="H62" s="9"/>
    </row>
    <row r="63" spans="2:8">
      <c r="B63" s="34"/>
      <c r="C63" s="34"/>
      <c r="D63" s="8" t="s">
        <v>49</v>
      </c>
      <c r="E63" s="9">
        <v>242000</v>
      </c>
      <c r="F63" s="9">
        <v>241984</v>
      </c>
      <c r="G63" s="9">
        <f t="shared" si="0"/>
        <v>16</v>
      </c>
      <c r="H63" s="9"/>
    </row>
    <row r="64" spans="2:8">
      <c r="B64" s="34"/>
      <c r="C64" s="34"/>
      <c r="D64" s="8" t="s">
        <v>66</v>
      </c>
      <c r="E64" s="9">
        <v>1308000</v>
      </c>
      <c r="F64" s="9">
        <v>1321800</v>
      </c>
      <c r="G64" s="9">
        <f t="shared" si="0"/>
        <v>-13800</v>
      </c>
      <c r="H64" s="9"/>
    </row>
    <row r="65" spans="2:8">
      <c r="B65" s="34"/>
      <c r="C65" s="34"/>
      <c r="D65" s="8" t="s">
        <v>67</v>
      </c>
      <c r="E65" s="9">
        <v>160000</v>
      </c>
      <c r="F65" s="9">
        <v>141464</v>
      </c>
      <c r="G65" s="9">
        <f t="shared" si="0"/>
        <v>18536</v>
      </c>
      <c r="H65" s="9"/>
    </row>
    <row r="66" spans="2:8">
      <c r="B66" s="34"/>
      <c r="C66" s="34"/>
      <c r="D66" s="8" t="s">
        <v>68</v>
      </c>
      <c r="E66" s="9">
        <v>45000</v>
      </c>
      <c r="F66" s="9">
        <v>19250</v>
      </c>
      <c r="G66" s="9">
        <f t="shared" si="0"/>
        <v>25750</v>
      </c>
      <c r="H66" s="9"/>
    </row>
    <row r="67" spans="2:8">
      <c r="B67" s="34"/>
      <c r="C67" s="34"/>
      <c r="D67" s="8" t="s">
        <v>69</v>
      </c>
      <c r="E67" s="9">
        <v>63000</v>
      </c>
      <c r="F67" s="9">
        <v>63000</v>
      </c>
      <c r="G67" s="9">
        <f t="shared" si="0"/>
        <v>0</v>
      </c>
      <c r="H67" s="9"/>
    </row>
    <row r="68" spans="2:8">
      <c r="B68" s="34"/>
      <c r="C68" s="34"/>
      <c r="D68" s="8" t="s">
        <v>52</v>
      </c>
      <c r="E68" s="9">
        <v>30000</v>
      </c>
      <c r="F68" s="9">
        <v>18179</v>
      </c>
      <c r="G68" s="9">
        <f t="shared" si="0"/>
        <v>11821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4700000</v>
      </c>
      <c r="F70" s="9">
        <f>+F71</f>
        <v>4718791</v>
      </c>
      <c r="G70" s="9">
        <f t="shared" si="0"/>
        <v>-18791</v>
      </c>
      <c r="H70" s="9"/>
    </row>
    <row r="71" spans="2:8">
      <c r="B71" s="34"/>
      <c r="C71" s="34"/>
      <c r="D71" s="8" t="s">
        <v>72</v>
      </c>
      <c r="E71" s="9">
        <f>+E72+E73</f>
        <v>4700000</v>
      </c>
      <c r="F71" s="9">
        <f>+F72+F73</f>
        <v>4718791</v>
      </c>
      <c r="G71" s="9">
        <f t="shared" ref="G71:G134" si="1">E71-F71</f>
        <v>-18791</v>
      </c>
      <c r="H71" s="9"/>
    </row>
    <row r="72" spans="2:8">
      <c r="B72" s="34"/>
      <c r="C72" s="34"/>
      <c r="D72" s="8" t="s">
        <v>73</v>
      </c>
      <c r="E72" s="9">
        <v>4700000</v>
      </c>
      <c r="F72" s="9">
        <v>4718791</v>
      </c>
      <c r="G72" s="9">
        <f t="shared" si="1"/>
        <v>-18791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/>
      <c r="F74" s="9"/>
      <c r="G74" s="9">
        <f t="shared" si="1"/>
        <v>0</v>
      </c>
      <c r="H74" s="9"/>
    </row>
    <row r="75" spans="2:8">
      <c r="B75" s="34"/>
      <c r="C75" s="35"/>
      <c r="D75" s="10" t="s">
        <v>76</v>
      </c>
      <c r="E75" s="11">
        <f>+E27+E34+E47+E70+E74</f>
        <v>35160000</v>
      </c>
      <c r="F75" s="11">
        <f>+F27+F34+F47+F70+F74</f>
        <v>34399383</v>
      </c>
      <c r="G75" s="11">
        <f t="shared" si="1"/>
        <v>760617</v>
      </c>
      <c r="H75" s="11"/>
    </row>
    <row r="76" spans="2:8">
      <c r="B76" s="35"/>
      <c r="C76" s="12" t="s">
        <v>77</v>
      </c>
      <c r="D76" s="13"/>
      <c r="E76" s="14">
        <f xml:space="preserve"> +E26 - E75</f>
        <v>12401000</v>
      </c>
      <c r="F76" s="14">
        <f xml:space="preserve"> +F26 - F75</f>
        <v>13886925</v>
      </c>
      <c r="G76" s="14">
        <f t="shared" si="1"/>
        <v>-1485925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/>
      <c r="F83" s="9"/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/>
      <c r="G88" s="9">
        <f t="shared" si="1"/>
        <v>0</v>
      </c>
      <c r="H88" s="9"/>
    </row>
    <row r="89" spans="2:8">
      <c r="B89" s="34"/>
      <c r="C89" s="35"/>
      <c r="D89" s="10" t="s">
        <v>91</v>
      </c>
      <c r="E89" s="11">
        <f>+E77+E80+E83+E84+E88</f>
        <v>0</v>
      </c>
      <c r="F89" s="11">
        <f>+F77+F80+F83+F84+F88</f>
        <v>0</v>
      </c>
      <c r="G89" s="11">
        <f t="shared" si="1"/>
        <v>0</v>
      </c>
      <c r="H89" s="11"/>
    </row>
    <row r="90" spans="2:8">
      <c r="B90" s="34"/>
      <c r="C90" s="33" t="s">
        <v>32</v>
      </c>
      <c r="D90" s="8" t="s">
        <v>92</v>
      </c>
      <c r="E90" s="9"/>
      <c r="F90" s="9"/>
      <c r="G90" s="9">
        <f t="shared" si="1"/>
        <v>0</v>
      </c>
      <c r="H90" s="9"/>
    </row>
    <row r="91" spans="2:8">
      <c r="B91" s="34"/>
      <c r="C91" s="34"/>
      <c r="D91" s="8" t="s">
        <v>93</v>
      </c>
      <c r="E91" s="9">
        <f>+E92+E93+E94+E95+E96</f>
        <v>0</v>
      </c>
      <c r="F91" s="9">
        <f>+F92+F93+F94+F95+F96</f>
        <v>0</v>
      </c>
      <c r="G91" s="9">
        <f t="shared" si="1"/>
        <v>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/>
      <c r="F94" s="9"/>
      <c r="G94" s="9">
        <f t="shared" si="1"/>
        <v>0</v>
      </c>
      <c r="H94" s="9"/>
    </row>
    <row r="95" spans="2:8">
      <c r="B95" s="34"/>
      <c r="C95" s="34"/>
      <c r="D95" s="8" t="s">
        <v>97</v>
      </c>
      <c r="E95" s="9"/>
      <c r="F95" s="9"/>
      <c r="G95" s="9">
        <f t="shared" si="1"/>
        <v>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>
        <v>10000</v>
      </c>
      <c r="F99" s="9">
        <v>7000</v>
      </c>
      <c r="G99" s="9">
        <f t="shared" si="1"/>
        <v>3000</v>
      </c>
      <c r="H99" s="9"/>
    </row>
    <row r="100" spans="2:8">
      <c r="B100" s="34"/>
      <c r="C100" s="35"/>
      <c r="D100" s="10" t="s">
        <v>102</v>
      </c>
      <c r="E100" s="11">
        <f>+E90+E91+E97+E98+E99</f>
        <v>10000</v>
      </c>
      <c r="F100" s="11">
        <f>+F90+F91+F97+F98+F99</f>
        <v>7000</v>
      </c>
      <c r="G100" s="11">
        <f t="shared" si="1"/>
        <v>3000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-10000</v>
      </c>
      <c r="F101" s="14">
        <f xml:space="preserve"> +F89 - F100</f>
        <v>-7000</v>
      </c>
      <c r="G101" s="14">
        <f t="shared" si="1"/>
        <v>-3000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0</v>
      </c>
      <c r="F106" s="9">
        <f>+F107+F108+F109+F110+F111</f>
        <v>0</v>
      </c>
      <c r="G106" s="9">
        <f t="shared" si="1"/>
        <v>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/>
      <c r="F109" s="9"/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/>
      <c r="F111" s="9"/>
      <c r="G111" s="9">
        <f t="shared" si="1"/>
        <v>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/>
      <c r="F117" s="9"/>
      <c r="G117" s="9">
        <f t="shared" si="1"/>
        <v>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0</v>
      </c>
      <c r="F119" s="11">
        <f>+F102+F103+F104+F105+F106+F112+F113+F114+F115+F116+F117+F118</f>
        <v>0</v>
      </c>
      <c r="G119" s="11">
        <f t="shared" si="1"/>
        <v>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3000000</v>
      </c>
      <c r="F123" s="9">
        <f>+F124+F125+F126+F127+F128</f>
        <v>3000000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>
        <v>3000000</v>
      </c>
      <c r="F126" s="9">
        <v>3000000</v>
      </c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>
        <v>10620000</v>
      </c>
      <c r="F134" s="17">
        <v>10870000</v>
      </c>
      <c r="G134" s="17">
        <f t="shared" si="1"/>
        <v>-250000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37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13620000</v>
      </c>
      <c r="F136" s="19">
        <f>+F120+F121+F122+F123+F129+F130+F131+F132+F133+F134+F135</f>
        <v>13870000</v>
      </c>
      <c r="G136" s="19">
        <f t="shared" si="2"/>
        <v>-250000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-13620000</v>
      </c>
      <c r="F137" s="14">
        <f xml:space="preserve"> +F119 - F136</f>
        <v>-13870000</v>
      </c>
      <c r="G137" s="14">
        <f t="shared" si="2"/>
        <v>250000</v>
      </c>
      <c r="H137" s="14"/>
    </row>
    <row r="138" spans="2:8">
      <c r="B138" s="20" t="s">
        <v>141</v>
      </c>
      <c r="C138" s="21"/>
      <c r="D138" s="22"/>
      <c r="E138" s="23">
        <v>91000</v>
      </c>
      <c r="F138" s="23"/>
      <c r="G138" s="23">
        <f>E138 + E139</f>
        <v>91000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-1320000</v>
      </c>
      <c r="F140" s="14">
        <f xml:space="preserve"> +F76 +F101 +F137 - (F138 + F139)</f>
        <v>9925</v>
      </c>
      <c r="G140" s="14">
        <f t="shared" ref="G140:G142" si="3">E140-F140</f>
        <v>-1329925</v>
      </c>
      <c r="H140" s="14"/>
    </row>
    <row r="141" spans="2:8">
      <c r="B141" s="15" t="s">
        <v>143</v>
      </c>
      <c r="C141" s="12"/>
      <c r="D141" s="13"/>
      <c r="E141" s="14">
        <v>5943000</v>
      </c>
      <c r="F141" s="14">
        <v>5943400</v>
      </c>
      <c r="G141" s="14">
        <f t="shared" si="3"/>
        <v>-400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4623000</v>
      </c>
      <c r="F142" s="14">
        <f xml:space="preserve"> +F140 +F141</f>
        <v>5953325</v>
      </c>
      <c r="G142" s="14">
        <f t="shared" si="3"/>
        <v>-1330325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14EA1-5CDF-4045-BF9B-C5A8864BE308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152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14100000</v>
      </c>
      <c r="F6" s="7">
        <f>+F7</f>
        <v>14103009</v>
      </c>
      <c r="G6" s="7">
        <f>E6-F6</f>
        <v>-3009</v>
      </c>
      <c r="H6" s="7"/>
    </row>
    <row r="7" spans="2:8">
      <c r="B7" s="34"/>
      <c r="C7" s="34"/>
      <c r="D7" s="8" t="s">
        <v>12</v>
      </c>
      <c r="E7" s="9">
        <v>14100000</v>
      </c>
      <c r="F7" s="9">
        <v>14103009</v>
      </c>
      <c r="G7" s="9">
        <f t="shared" ref="G7:G70" si="0">E7-F7</f>
        <v>-3009</v>
      </c>
      <c r="H7" s="9"/>
    </row>
    <row r="8" spans="2:8">
      <c r="B8" s="34"/>
      <c r="C8" s="34"/>
      <c r="D8" s="8" t="s">
        <v>13</v>
      </c>
      <c r="E8" s="9">
        <f>+E9+E13+E14+E16+E17</f>
        <v>49151000</v>
      </c>
      <c r="F8" s="9">
        <f>+F9+F13+F14+F16+F17</f>
        <v>49570670</v>
      </c>
      <c r="G8" s="9">
        <f t="shared" si="0"/>
        <v>-419670</v>
      </c>
      <c r="H8" s="9"/>
    </row>
    <row r="9" spans="2:8">
      <c r="B9" s="34"/>
      <c r="C9" s="34"/>
      <c r="D9" s="8" t="s">
        <v>14</v>
      </c>
      <c r="E9" s="9">
        <f>+E10+E11+E12</f>
        <v>47647000</v>
      </c>
      <c r="F9" s="9">
        <f>+F10+F11+F12</f>
        <v>47555947</v>
      </c>
      <c r="G9" s="9">
        <f t="shared" si="0"/>
        <v>91053</v>
      </c>
      <c r="H9" s="9"/>
    </row>
    <row r="10" spans="2:8">
      <c r="B10" s="34"/>
      <c r="C10" s="34"/>
      <c r="D10" s="8" t="s">
        <v>15</v>
      </c>
      <c r="E10" s="9"/>
      <c r="F10" s="9"/>
      <c r="G10" s="9">
        <f t="shared" si="0"/>
        <v>0</v>
      </c>
      <c r="H10" s="9"/>
    </row>
    <row r="11" spans="2:8">
      <c r="B11" s="34"/>
      <c r="C11" s="34"/>
      <c r="D11" s="8" t="s">
        <v>16</v>
      </c>
      <c r="E11" s="9">
        <v>47647000</v>
      </c>
      <c r="F11" s="9">
        <v>47555947</v>
      </c>
      <c r="G11" s="9">
        <f t="shared" si="0"/>
        <v>91053</v>
      </c>
      <c r="H11" s="9"/>
    </row>
    <row r="12" spans="2:8">
      <c r="B12" s="34"/>
      <c r="C12" s="34"/>
      <c r="D12" s="8" t="s">
        <v>17</v>
      </c>
      <c r="E12" s="9"/>
      <c r="F12" s="9"/>
      <c r="G12" s="9">
        <f t="shared" si="0"/>
        <v>0</v>
      </c>
      <c r="H12" s="9"/>
    </row>
    <row r="13" spans="2:8">
      <c r="B13" s="34"/>
      <c r="C13" s="34"/>
      <c r="D13" s="8" t="s">
        <v>18</v>
      </c>
      <c r="E13" s="9">
        <v>201000</v>
      </c>
      <c r="F13" s="9">
        <v>281990</v>
      </c>
      <c r="G13" s="9">
        <f t="shared" si="0"/>
        <v>-80990</v>
      </c>
      <c r="H13" s="9"/>
    </row>
    <row r="14" spans="2:8">
      <c r="B14" s="34"/>
      <c r="C14" s="34"/>
      <c r="D14" s="8" t="s">
        <v>19</v>
      </c>
      <c r="E14" s="9">
        <f>+E15</f>
        <v>0</v>
      </c>
      <c r="F14" s="9">
        <f>+F15</f>
        <v>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/>
      <c r="F15" s="9"/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/>
      <c r="F16" s="9"/>
      <c r="G16" s="9">
        <f t="shared" si="0"/>
        <v>0</v>
      </c>
      <c r="H16" s="9"/>
    </row>
    <row r="17" spans="2:8">
      <c r="B17" s="34"/>
      <c r="C17" s="34"/>
      <c r="D17" s="8" t="s">
        <v>22</v>
      </c>
      <c r="E17" s="9">
        <f>+E18+E19</f>
        <v>1303000</v>
      </c>
      <c r="F17" s="9">
        <f>+F18+F19</f>
        <v>1732733</v>
      </c>
      <c r="G17" s="9">
        <f t="shared" si="0"/>
        <v>-429733</v>
      </c>
      <c r="H17" s="9"/>
    </row>
    <row r="18" spans="2:8">
      <c r="B18" s="34"/>
      <c r="C18" s="34"/>
      <c r="D18" s="8" t="s">
        <v>23</v>
      </c>
      <c r="E18" s="9">
        <v>1303000</v>
      </c>
      <c r="F18" s="9">
        <v>1494733</v>
      </c>
      <c r="G18" s="9">
        <f t="shared" si="0"/>
        <v>-191733</v>
      </c>
      <c r="H18" s="9"/>
    </row>
    <row r="19" spans="2:8">
      <c r="B19" s="34"/>
      <c r="C19" s="34"/>
      <c r="D19" s="8" t="s">
        <v>24</v>
      </c>
      <c r="E19" s="9"/>
      <c r="F19" s="9">
        <v>238000</v>
      </c>
      <c r="G19" s="9">
        <f t="shared" si="0"/>
        <v>-238000</v>
      </c>
      <c r="H19" s="9"/>
    </row>
    <row r="20" spans="2:8">
      <c r="B20" s="34"/>
      <c r="C20" s="34"/>
      <c r="D20" s="8" t="s">
        <v>25</v>
      </c>
      <c r="E20" s="9">
        <v>90000</v>
      </c>
      <c r="F20" s="9">
        <v>90000</v>
      </c>
      <c r="G20" s="9">
        <f t="shared" si="0"/>
        <v>0</v>
      </c>
      <c r="H20" s="9"/>
    </row>
    <row r="21" spans="2:8">
      <c r="B21" s="34"/>
      <c r="C21" s="34"/>
      <c r="D21" s="8" t="s">
        <v>26</v>
      </c>
      <c r="E21" s="9"/>
      <c r="F21" s="9">
        <v>15</v>
      </c>
      <c r="G21" s="9">
        <f t="shared" si="0"/>
        <v>-15</v>
      </c>
      <c r="H21" s="9"/>
    </row>
    <row r="22" spans="2:8">
      <c r="B22" s="34"/>
      <c r="C22" s="34"/>
      <c r="D22" s="8" t="s">
        <v>27</v>
      </c>
      <c r="E22" s="9">
        <f>+E23+E24+E25</f>
        <v>0</v>
      </c>
      <c r="F22" s="9">
        <f>+F23+F24+F25</f>
        <v>17500</v>
      </c>
      <c r="G22" s="9">
        <f t="shared" si="0"/>
        <v>-17500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/>
      <c r="G24" s="9">
        <f t="shared" si="0"/>
        <v>0</v>
      </c>
      <c r="H24" s="9"/>
    </row>
    <row r="25" spans="2:8">
      <c r="B25" s="34"/>
      <c r="C25" s="34"/>
      <c r="D25" s="8" t="s">
        <v>30</v>
      </c>
      <c r="E25" s="9"/>
      <c r="F25" s="9">
        <v>17500</v>
      </c>
      <c r="G25" s="9">
        <f t="shared" si="0"/>
        <v>-17500</v>
      </c>
      <c r="H25" s="9"/>
    </row>
    <row r="26" spans="2:8">
      <c r="B26" s="34"/>
      <c r="C26" s="35"/>
      <c r="D26" s="10" t="s">
        <v>31</v>
      </c>
      <c r="E26" s="11">
        <f>+E6+E8+E20+E21+E22</f>
        <v>63341000</v>
      </c>
      <c r="F26" s="11">
        <f>+F6+F8+F20+F21+F22</f>
        <v>63781194</v>
      </c>
      <c r="G26" s="11">
        <f t="shared" si="0"/>
        <v>-440194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50413000</v>
      </c>
      <c r="F27" s="9">
        <f>+F28+F29+F30+F31+F32+F33</f>
        <v>50172477</v>
      </c>
      <c r="G27" s="9">
        <f t="shared" si="0"/>
        <v>240523</v>
      </c>
      <c r="H27" s="9"/>
    </row>
    <row r="28" spans="2:8">
      <c r="B28" s="34"/>
      <c r="C28" s="34"/>
      <c r="D28" s="8" t="s">
        <v>34</v>
      </c>
      <c r="E28" s="9"/>
      <c r="F28" s="9"/>
      <c r="G28" s="9">
        <f t="shared" si="0"/>
        <v>0</v>
      </c>
      <c r="H28" s="9"/>
    </row>
    <row r="29" spans="2:8">
      <c r="B29" s="34"/>
      <c r="C29" s="34"/>
      <c r="D29" s="8" t="s">
        <v>35</v>
      </c>
      <c r="E29" s="9">
        <v>22679000</v>
      </c>
      <c r="F29" s="9">
        <v>22520838</v>
      </c>
      <c r="G29" s="9">
        <f t="shared" si="0"/>
        <v>158162</v>
      </c>
      <c r="H29" s="9"/>
    </row>
    <row r="30" spans="2:8">
      <c r="B30" s="34"/>
      <c r="C30" s="34"/>
      <c r="D30" s="8" t="s">
        <v>36</v>
      </c>
      <c r="E30" s="9">
        <v>4885000</v>
      </c>
      <c r="F30" s="9">
        <v>4857800</v>
      </c>
      <c r="G30" s="9">
        <f t="shared" si="0"/>
        <v>27200</v>
      </c>
      <c r="H30" s="9"/>
    </row>
    <row r="31" spans="2:8">
      <c r="B31" s="34"/>
      <c r="C31" s="34"/>
      <c r="D31" s="8" t="s">
        <v>37</v>
      </c>
      <c r="E31" s="9">
        <v>15483000</v>
      </c>
      <c r="F31" s="9">
        <v>15346839</v>
      </c>
      <c r="G31" s="9">
        <f t="shared" si="0"/>
        <v>136161</v>
      </c>
      <c r="H31" s="9"/>
    </row>
    <row r="32" spans="2:8">
      <c r="B32" s="34"/>
      <c r="C32" s="34"/>
      <c r="D32" s="8" t="s">
        <v>38</v>
      </c>
      <c r="E32" s="9">
        <v>1246000</v>
      </c>
      <c r="F32" s="9">
        <v>1246000</v>
      </c>
      <c r="G32" s="9">
        <f t="shared" si="0"/>
        <v>0</v>
      </c>
      <c r="H32" s="9"/>
    </row>
    <row r="33" spans="2:8">
      <c r="B33" s="34"/>
      <c r="C33" s="34"/>
      <c r="D33" s="8" t="s">
        <v>39</v>
      </c>
      <c r="E33" s="9">
        <v>6120000</v>
      </c>
      <c r="F33" s="9">
        <v>6201000</v>
      </c>
      <c r="G33" s="9">
        <f t="shared" si="0"/>
        <v>-81000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3011000</v>
      </c>
      <c r="F34" s="9">
        <f>+F35+F36+F37+F38+F39+F40+F41+F42+F43+F44+F45+F46</f>
        <v>1931505</v>
      </c>
      <c r="G34" s="9">
        <f t="shared" si="0"/>
        <v>1079495</v>
      </c>
      <c r="H34" s="9"/>
    </row>
    <row r="35" spans="2:8">
      <c r="B35" s="34"/>
      <c r="C35" s="34"/>
      <c r="D35" s="8" t="s">
        <v>41</v>
      </c>
      <c r="E35" s="9"/>
      <c r="F35" s="9"/>
      <c r="G35" s="9">
        <f t="shared" si="0"/>
        <v>0</v>
      </c>
      <c r="H35" s="9"/>
    </row>
    <row r="36" spans="2:8">
      <c r="B36" s="34"/>
      <c r="C36" s="34"/>
      <c r="D36" s="8" t="s">
        <v>42</v>
      </c>
      <c r="E36" s="9">
        <v>235000</v>
      </c>
      <c r="F36" s="9">
        <v>220811</v>
      </c>
      <c r="G36" s="9">
        <f t="shared" si="0"/>
        <v>14189</v>
      </c>
      <c r="H36" s="9"/>
    </row>
    <row r="37" spans="2:8">
      <c r="B37" s="34"/>
      <c r="C37" s="34"/>
      <c r="D37" s="8" t="s">
        <v>43</v>
      </c>
      <c r="E37" s="9"/>
      <c r="F37" s="9"/>
      <c r="G37" s="9">
        <f t="shared" si="0"/>
        <v>0</v>
      </c>
      <c r="H37" s="9"/>
    </row>
    <row r="38" spans="2:8">
      <c r="B38" s="34"/>
      <c r="C38" s="34"/>
      <c r="D38" s="8" t="s">
        <v>44</v>
      </c>
      <c r="E38" s="9">
        <v>-75000</v>
      </c>
      <c r="F38" s="9">
        <v>184977</v>
      </c>
      <c r="G38" s="9">
        <f t="shared" si="0"/>
        <v>-259977</v>
      </c>
      <c r="H38" s="9"/>
    </row>
    <row r="39" spans="2:8">
      <c r="B39" s="34"/>
      <c r="C39" s="34"/>
      <c r="D39" s="8" t="s">
        <v>45</v>
      </c>
      <c r="E39" s="9">
        <v>428000</v>
      </c>
      <c r="F39" s="9">
        <v>227355</v>
      </c>
      <c r="G39" s="9">
        <f t="shared" si="0"/>
        <v>200645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>
        <v>1270000</v>
      </c>
      <c r="F41" s="9">
        <v>844968</v>
      </c>
      <c r="G41" s="9">
        <f t="shared" si="0"/>
        <v>425032</v>
      </c>
      <c r="H41" s="9"/>
    </row>
    <row r="42" spans="2:8">
      <c r="B42" s="34"/>
      <c r="C42" s="34"/>
      <c r="D42" s="8" t="s">
        <v>48</v>
      </c>
      <c r="E42" s="9">
        <v>30000</v>
      </c>
      <c r="F42" s="9">
        <v>27390</v>
      </c>
      <c r="G42" s="9">
        <f t="shared" si="0"/>
        <v>2610</v>
      </c>
      <c r="H42" s="9"/>
    </row>
    <row r="43" spans="2:8">
      <c r="B43" s="34"/>
      <c r="C43" s="34"/>
      <c r="D43" s="8" t="s">
        <v>49</v>
      </c>
      <c r="E43" s="9">
        <v>395000</v>
      </c>
      <c r="F43" s="9"/>
      <c r="G43" s="9">
        <f t="shared" si="0"/>
        <v>395000</v>
      </c>
      <c r="H43" s="9"/>
    </row>
    <row r="44" spans="2:8">
      <c r="B44" s="34"/>
      <c r="C44" s="34"/>
      <c r="D44" s="8" t="s">
        <v>50</v>
      </c>
      <c r="E44" s="9">
        <v>130000</v>
      </c>
      <c r="F44" s="9">
        <v>103630</v>
      </c>
      <c r="G44" s="9">
        <f t="shared" si="0"/>
        <v>26370</v>
      </c>
      <c r="H44" s="9"/>
    </row>
    <row r="45" spans="2:8">
      <c r="B45" s="34"/>
      <c r="C45" s="34"/>
      <c r="D45" s="8" t="s">
        <v>51</v>
      </c>
      <c r="E45" s="9">
        <v>430000</v>
      </c>
      <c r="F45" s="9">
        <v>156595</v>
      </c>
      <c r="G45" s="9">
        <f t="shared" si="0"/>
        <v>273405</v>
      </c>
      <c r="H45" s="9"/>
    </row>
    <row r="46" spans="2:8">
      <c r="B46" s="34"/>
      <c r="C46" s="34"/>
      <c r="D46" s="8" t="s">
        <v>52</v>
      </c>
      <c r="E46" s="9">
        <v>168000</v>
      </c>
      <c r="F46" s="9">
        <v>165779</v>
      </c>
      <c r="G46" s="9">
        <f t="shared" si="0"/>
        <v>2221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4041000</v>
      </c>
      <c r="F47" s="9">
        <f>+F48+F49+F50+F51+F52+F53+F54+F55+F56+F57+F58+F59+F60+F61+F62+F63+F64+F65+F66+F67+F68+F69</f>
        <v>3617969</v>
      </c>
      <c r="G47" s="9">
        <f t="shared" si="0"/>
        <v>423031</v>
      </c>
      <c r="H47" s="9"/>
    </row>
    <row r="48" spans="2:8">
      <c r="B48" s="34"/>
      <c r="C48" s="34"/>
      <c r="D48" s="8" t="s">
        <v>54</v>
      </c>
      <c r="E48" s="9">
        <v>80000</v>
      </c>
      <c r="F48" s="9">
        <v>64656</v>
      </c>
      <c r="G48" s="9">
        <f t="shared" si="0"/>
        <v>15344</v>
      </c>
      <c r="H48" s="9"/>
    </row>
    <row r="49" spans="2:8">
      <c r="B49" s="34"/>
      <c r="C49" s="34"/>
      <c r="D49" s="8" t="s">
        <v>55</v>
      </c>
      <c r="E49" s="9">
        <v>3000</v>
      </c>
      <c r="F49" s="9"/>
      <c r="G49" s="9">
        <f t="shared" si="0"/>
        <v>3000</v>
      </c>
      <c r="H49" s="9"/>
    </row>
    <row r="50" spans="2:8">
      <c r="B50" s="34"/>
      <c r="C50" s="34"/>
      <c r="D50" s="8" t="s">
        <v>56</v>
      </c>
      <c r="E50" s="9">
        <v>15000</v>
      </c>
      <c r="F50" s="9">
        <v>2950</v>
      </c>
      <c r="G50" s="9">
        <f t="shared" si="0"/>
        <v>12050</v>
      </c>
      <c r="H50" s="9"/>
    </row>
    <row r="51" spans="2:8">
      <c r="B51" s="34"/>
      <c r="C51" s="34"/>
      <c r="D51" s="8" t="s">
        <v>57</v>
      </c>
      <c r="E51" s="9">
        <v>200000</v>
      </c>
      <c r="F51" s="9">
        <v>157000</v>
      </c>
      <c r="G51" s="9">
        <f t="shared" si="0"/>
        <v>43000</v>
      </c>
      <c r="H51" s="9"/>
    </row>
    <row r="52" spans="2:8">
      <c r="B52" s="34"/>
      <c r="C52" s="34"/>
      <c r="D52" s="8" t="s">
        <v>58</v>
      </c>
      <c r="E52" s="9">
        <v>410000</v>
      </c>
      <c r="F52" s="9">
        <v>362083</v>
      </c>
      <c r="G52" s="9">
        <f t="shared" si="0"/>
        <v>47917</v>
      </c>
      <c r="H52" s="9"/>
    </row>
    <row r="53" spans="2:8">
      <c r="B53" s="34"/>
      <c r="C53" s="34"/>
      <c r="D53" s="8" t="s">
        <v>59</v>
      </c>
      <c r="E53" s="9">
        <v>256000</v>
      </c>
      <c r="F53" s="9">
        <v>102679</v>
      </c>
      <c r="G53" s="9">
        <f t="shared" si="0"/>
        <v>153321</v>
      </c>
      <c r="H53" s="9"/>
    </row>
    <row r="54" spans="2:8">
      <c r="B54" s="34"/>
      <c r="C54" s="34"/>
      <c r="D54" s="8" t="s">
        <v>45</v>
      </c>
      <c r="E54" s="9">
        <v>202000</v>
      </c>
      <c r="F54" s="9">
        <v>-22550</v>
      </c>
      <c r="G54" s="9">
        <f t="shared" si="0"/>
        <v>224550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>
        <v>99000</v>
      </c>
      <c r="F56" s="9">
        <v>171797</v>
      </c>
      <c r="G56" s="9">
        <f t="shared" si="0"/>
        <v>-72797</v>
      </c>
      <c r="H56" s="9"/>
    </row>
    <row r="57" spans="2:8">
      <c r="B57" s="34"/>
      <c r="C57" s="34"/>
      <c r="D57" s="8" t="s">
        <v>61</v>
      </c>
      <c r="E57" s="9">
        <v>560000</v>
      </c>
      <c r="F57" s="9">
        <v>568830</v>
      </c>
      <c r="G57" s="9">
        <f t="shared" si="0"/>
        <v>-8830</v>
      </c>
      <c r="H57" s="9"/>
    </row>
    <row r="58" spans="2:8">
      <c r="B58" s="34"/>
      <c r="C58" s="34"/>
      <c r="D58" s="8" t="s">
        <v>62</v>
      </c>
      <c r="E58" s="9">
        <v>3000</v>
      </c>
      <c r="F58" s="9"/>
      <c r="G58" s="9">
        <f t="shared" si="0"/>
        <v>3000</v>
      </c>
      <c r="H58" s="9"/>
    </row>
    <row r="59" spans="2:8">
      <c r="B59" s="34"/>
      <c r="C59" s="34"/>
      <c r="D59" s="8" t="s">
        <v>63</v>
      </c>
      <c r="E59" s="9">
        <v>3000</v>
      </c>
      <c r="F59" s="9"/>
      <c r="G59" s="9">
        <f t="shared" si="0"/>
        <v>3000</v>
      </c>
      <c r="H59" s="9"/>
    </row>
    <row r="60" spans="2:8">
      <c r="B60" s="34"/>
      <c r="C60" s="34"/>
      <c r="D60" s="8" t="s">
        <v>64</v>
      </c>
      <c r="E60" s="9">
        <v>320000</v>
      </c>
      <c r="F60" s="9">
        <v>318864</v>
      </c>
      <c r="G60" s="9">
        <f t="shared" si="0"/>
        <v>1136</v>
      </c>
      <c r="H60" s="9"/>
    </row>
    <row r="61" spans="2:8">
      <c r="B61" s="34"/>
      <c r="C61" s="34"/>
      <c r="D61" s="8" t="s">
        <v>65</v>
      </c>
      <c r="E61" s="9">
        <v>14000</v>
      </c>
      <c r="F61" s="9">
        <v>12114</v>
      </c>
      <c r="G61" s="9">
        <f t="shared" si="0"/>
        <v>1886</v>
      </c>
      <c r="H61" s="9"/>
    </row>
    <row r="62" spans="2:8">
      <c r="B62" s="34"/>
      <c r="C62" s="34"/>
      <c r="D62" s="8" t="s">
        <v>48</v>
      </c>
      <c r="E62" s="9">
        <v>508000</v>
      </c>
      <c r="F62" s="9">
        <v>524741</v>
      </c>
      <c r="G62" s="9">
        <f t="shared" si="0"/>
        <v>-16741</v>
      </c>
      <c r="H62" s="9"/>
    </row>
    <row r="63" spans="2:8">
      <c r="B63" s="34"/>
      <c r="C63" s="34"/>
      <c r="D63" s="8" t="s">
        <v>49</v>
      </c>
      <c r="E63" s="9">
        <v>613000</v>
      </c>
      <c r="F63" s="9">
        <v>611361</v>
      </c>
      <c r="G63" s="9">
        <f t="shared" si="0"/>
        <v>1639</v>
      </c>
      <c r="H63" s="9"/>
    </row>
    <row r="64" spans="2:8">
      <c r="B64" s="34"/>
      <c r="C64" s="34"/>
      <c r="D64" s="8" t="s">
        <v>66</v>
      </c>
      <c r="E64" s="9"/>
      <c r="F64" s="9"/>
      <c r="G64" s="9">
        <f t="shared" si="0"/>
        <v>0</v>
      </c>
      <c r="H64" s="9"/>
    </row>
    <row r="65" spans="2:8">
      <c r="B65" s="34"/>
      <c r="C65" s="34"/>
      <c r="D65" s="8" t="s">
        <v>67</v>
      </c>
      <c r="E65" s="9">
        <v>470000</v>
      </c>
      <c r="F65" s="9">
        <v>459509</v>
      </c>
      <c r="G65" s="9">
        <f t="shared" si="0"/>
        <v>10491</v>
      </c>
      <c r="H65" s="9"/>
    </row>
    <row r="66" spans="2:8">
      <c r="B66" s="34"/>
      <c r="C66" s="34"/>
      <c r="D66" s="8" t="s">
        <v>68</v>
      </c>
      <c r="E66" s="9">
        <v>88000</v>
      </c>
      <c r="F66" s="9">
        <v>85800</v>
      </c>
      <c r="G66" s="9">
        <f t="shared" si="0"/>
        <v>2200</v>
      </c>
      <c r="H66" s="9"/>
    </row>
    <row r="67" spans="2:8">
      <c r="B67" s="34"/>
      <c r="C67" s="34"/>
      <c r="D67" s="8" t="s">
        <v>69</v>
      </c>
      <c r="E67" s="9">
        <v>135000</v>
      </c>
      <c r="F67" s="9">
        <v>133000</v>
      </c>
      <c r="G67" s="9">
        <f t="shared" si="0"/>
        <v>2000</v>
      </c>
      <c r="H67" s="9"/>
    </row>
    <row r="68" spans="2:8">
      <c r="B68" s="34"/>
      <c r="C68" s="34"/>
      <c r="D68" s="8" t="s">
        <v>52</v>
      </c>
      <c r="E68" s="9">
        <v>62000</v>
      </c>
      <c r="F68" s="9">
        <v>65135</v>
      </c>
      <c r="G68" s="9">
        <f t="shared" si="0"/>
        <v>-3135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14100000</v>
      </c>
      <c r="F70" s="9">
        <f>+F71</f>
        <v>15046742</v>
      </c>
      <c r="G70" s="9">
        <f t="shared" si="0"/>
        <v>-946742</v>
      </c>
      <c r="H70" s="9"/>
    </row>
    <row r="71" spans="2:8">
      <c r="B71" s="34"/>
      <c r="C71" s="34"/>
      <c r="D71" s="8" t="s">
        <v>72</v>
      </c>
      <c r="E71" s="9">
        <f>+E72+E73</f>
        <v>14100000</v>
      </c>
      <c r="F71" s="9">
        <f>+F72+F73</f>
        <v>15046742</v>
      </c>
      <c r="G71" s="9">
        <f t="shared" ref="G71:G134" si="1">E71-F71</f>
        <v>-946742</v>
      </c>
      <c r="H71" s="9"/>
    </row>
    <row r="72" spans="2:8">
      <c r="B72" s="34"/>
      <c r="C72" s="34"/>
      <c r="D72" s="8" t="s">
        <v>73</v>
      </c>
      <c r="E72" s="9">
        <v>14100000</v>
      </c>
      <c r="F72" s="9">
        <v>15046742</v>
      </c>
      <c r="G72" s="9">
        <f t="shared" si="1"/>
        <v>-946742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/>
      <c r="F74" s="9"/>
      <c r="G74" s="9">
        <f t="shared" si="1"/>
        <v>0</v>
      </c>
      <c r="H74" s="9"/>
    </row>
    <row r="75" spans="2:8">
      <c r="B75" s="34"/>
      <c r="C75" s="35"/>
      <c r="D75" s="10" t="s">
        <v>76</v>
      </c>
      <c r="E75" s="11">
        <f>+E27+E34+E47+E70+E74</f>
        <v>71565000</v>
      </c>
      <c r="F75" s="11">
        <f>+F27+F34+F47+F70+F74</f>
        <v>70768693</v>
      </c>
      <c r="G75" s="11">
        <f t="shared" si="1"/>
        <v>796307</v>
      </c>
      <c r="H75" s="11"/>
    </row>
    <row r="76" spans="2:8">
      <c r="B76" s="35"/>
      <c r="C76" s="12" t="s">
        <v>77</v>
      </c>
      <c r="D76" s="13"/>
      <c r="E76" s="14">
        <f xml:space="preserve"> +E26 - E75</f>
        <v>-8224000</v>
      </c>
      <c r="F76" s="14">
        <f xml:space="preserve"> +F26 - F75</f>
        <v>-6987499</v>
      </c>
      <c r="G76" s="14">
        <f t="shared" si="1"/>
        <v>-1236501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/>
      <c r="F83" s="9"/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>
        <v>10500</v>
      </c>
      <c r="G88" s="9">
        <f t="shared" si="1"/>
        <v>-10500</v>
      </c>
      <c r="H88" s="9"/>
    </row>
    <row r="89" spans="2:8">
      <c r="B89" s="34"/>
      <c r="C89" s="35"/>
      <c r="D89" s="10" t="s">
        <v>91</v>
      </c>
      <c r="E89" s="11">
        <f>+E77+E80+E83+E84+E88</f>
        <v>0</v>
      </c>
      <c r="F89" s="11">
        <f>+F77+F80+F83+F84+F88</f>
        <v>10500</v>
      </c>
      <c r="G89" s="11">
        <f t="shared" si="1"/>
        <v>-10500</v>
      </c>
      <c r="H89" s="11"/>
    </row>
    <row r="90" spans="2:8">
      <c r="B90" s="34"/>
      <c r="C90" s="33" t="s">
        <v>32</v>
      </c>
      <c r="D90" s="8" t="s">
        <v>92</v>
      </c>
      <c r="E90" s="9"/>
      <c r="F90" s="9"/>
      <c r="G90" s="9">
        <f t="shared" si="1"/>
        <v>0</v>
      </c>
      <c r="H90" s="9"/>
    </row>
    <row r="91" spans="2:8">
      <c r="B91" s="34"/>
      <c r="C91" s="34"/>
      <c r="D91" s="8" t="s">
        <v>93</v>
      </c>
      <c r="E91" s="9">
        <f>+E92+E93+E94+E95+E96</f>
        <v>468000</v>
      </c>
      <c r="F91" s="9">
        <f>+F92+F93+F94+F95+F96</f>
        <v>467500</v>
      </c>
      <c r="G91" s="9">
        <f t="shared" si="1"/>
        <v>500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/>
      <c r="F94" s="9"/>
      <c r="G94" s="9">
        <f t="shared" si="1"/>
        <v>0</v>
      </c>
      <c r="H94" s="9"/>
    </row>
    <row r="95" spans="2:8">
      <c r="B95" s="34"/>
      <c r="C95" s="34"/>
      <c r="D95" s="8" t="s">
        <v>97</v>
      </c>
      <c r="E95" s="9">
        <v>468000</v>
      </c>
      <c r="F95" s="9">
        <v>467500</v>
      </c>
      <c r="G95" s="9">
        <f t="shared" si="1"/>
        <v>500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/>
      <c r="F99" s="9"/>
      <c r="G99" s="9">
        <f t="shared" si="1"/>
        <v>0</v>
      </c>
      <c r="H99" s="9"/>
    </row>
    <row r="100" spans="2:8">
      <c r="B100" s="34"/>
      <c r="C100" s="35"/>
      <c r="D100" s="10" t="s">
        <v>102</v>
      </c>
      <c r="E100" s="11">
        <f>+E90+E91+E97+E98+E99</f>
        <v>468000</v>
      </c>
      <c r="F100" s="11">
        <f>+F90+F91+F97+F98+F99</f>
        <v>467500</v>
      </c>
      <c r="G100" s="11">
        <f t="shared" si="1"/>
        <v>500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-468000</v>
      </c>
      <c r="F101" s="14">
        <f xml:space="preserve"> +F89 - F100</f>
        <v>-457000</v>
      </c>
      <c r="G101" s="14">
        <f t="shared" si="1"/>
        <v>-11000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300000</v>
      </c>
      <c r="F106" s="9">
        <f>+F107+F108+F109+F110+F111</f>
        <v>300000</v>
      </c>
      <c r="G106" s="9">
        <f t="shared" si="1"/>
        <v>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>
        <v>300000</v>
      </c>
      <c r="F109" s="9">
        <v>300000</v>
      </c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/>
      <c r="F111" s="9"/>
      <c r="G111" s="9">
        <f t="shared" si="1"/>
        <v>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>
        <v>12470000</v>
      </c>
      <c r="F117" s="9">
        <v>7160000</v>
      </c>
      <c r="G117" s="9">
        <f t="shared" si="1"/>
        <v>5310000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12770000</v>
      </c>
      <c r="F119" s="11">
        <f>+F102+F103+F104+F105+F106+F112+F113+F114+F115+F116+F117+F118</f>
        <v>7460000</v>
      </c>
      <c r="G119" s="11">
        <f t="shared" si="1"/>
        <v>5310000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0</v>
      </c>
      <c r="F123" s="9">
        <f>+F124+F125+F126+F127+F128</f>
        <v>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/>
      <c r="F126" s="9"/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>
        <v>3780000</v>
      </c>
      <c r="F134" s="17"/>
      <c r="G134" s="17">
        <f t="shared" si="1"/>
        <v>3780000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37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3780000</v>
      </c>
      <c r="F136" s="19">
        <f>+F120+F121+F122+F123+F129+F130+F131+F132+F133+F134+F135</f>
        <v>0</v>
      </c>
      <c r="G136" s="19">
        <f t="shared" si="2"/>
        <v>3780000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8990000</v>
      </c>
      <c r="F137" s="14">
        <f xml:space="preserve"> +F119 - F136</f>
        <v>7460000</v>
      </c>
      <c r="G137" s="14">
        <f t="shared" si="2"/>
        <v>1530000</v>
      </c>
      <c r="H137" s="14"/>
    </row>
    <row r="138" spans="2:8">
      <c r="B138" s="20" t="s">
        <v>141</v>
      </c>
      <c r="C138" s="21"/>
      <c r="D138" s="22"/>
      <c r="E138" s="23">
        <v>298000</v>
      </c>
      <c r="F138" s="23"/>
      <c r="G138" s="23">
        <f>E138 + E139</f>
        <v>298000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0</v>
      </c>
      <c r="F140" s="14">
        <f xml:space="preserve"> +F76 +F101 +F137 - (F138 + F139)</f>
        <v>15501</v>
      </c>
      <c r="G140" s="14">
        <f t="shared" ref="G140:G142" si="3">E140-F140</f>
        <v>-15501</v>
      </c>
      <c r="H140" s="14"/>
    </row>
    <row r="141" spans="2:8">
      <c r="B141" s="15" t="s">
        <v>143</v>
      </c>
      <c r="C141" s="12"/>
      <c r="D141" s="13"/>
      <c r="E141" s="14">
        <v>14735000</v>
      </c>
      <c r="F141" s="14">
        <v>14734753</v>
      </c>
      <c r="G141" s="14">
        <f t="shared" si="3"/>
        <v>247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14735000</v>
      </c>
      <c r="F142" s="14">
        <f xml:space="preserve"> +F140 +F141</f>
        <v>14750254</v>
      </c>
      <c r="G142" s="14">
        <f t="shared" si="3"/>
        <v>-15254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CB29-B832-41A1-B007-B0B819F3511C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153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0</v>
      </c>
      <c r="F6" s="7">
        <f>+F7</f>
        <v>0</v>
      </c>
      <c r="G6" s="7">
        <f>E6-F6</f>
        <v>0</v>
      </c>
      <c r="H6" s="7"/>
    </row>
    <row r="7" spans="2:8">
      <c r="B7" s="34"/>
      <c r="C7" s="34"/>
      <c r="D7" s="8" t="s">
        <v>12</v>
      </c>
      <c r="E7" s="9"/>
      <c r="F7" s="9"/>
      <c r="G7" s="9">
        <f t="shared" ref="G7:G70" si="0">E7-F7</f>
        <v>0</v>
      </c>
      <c r="H7" s="9"/>
    </row>
    <row r="8" spans="2:8">
      <c r="B8" s="34"/>
      <c r="C8" s="34"/>
      <c r="D8" s="8" t="s">
        <v>13</v>
      </c>
      <c r="E8" s="9">
        <f>+E9+E13+E14+E16+E17</f>
        <v>13559000</v>
      </c>
      <c r="F8" s="9">
        <f>+F9+F13+F14+F16+F17</f>
        <v>13203063</v>
      </c>
      <c r="G8" s="9">
        <f t="shared" si="0"/>
        <v>355937</v>
      </c>
      <c r="H8" s="9"/>
    </row>
    <row r="9" spans="2:8">
      <c r="B9" s="34"/>
      <c r="C9" s="34"/>
      <c r="D9" s="8" t="s">
        <v>14</v>
      </c>
      <c r="E9" s="9">
        <f>+E10+E11+E12</f>
        <v>12977000</v>
      </c>
      <c r="F9" s="9">
        <f>+F10+F11+F12</f>
        <v>12621063</v>
      </c>
      <c r="G9" s="9">
        <f t="shared" si="0"/>
        <v>355937</v>
      </c>
      <c r="H9" s="9"/>
    </row>
    <row r="10" spans="2:8">
      <c r="B10" s="34"/>
      <c r="C10" s="34"/>
      <c r="D10" s="8" t="s">
        <v>15</v>
      </c>
      <c r="E10" s="9"/>
      <c r="F10" s="9"/>
      <c r="G10" s="9">
        <f t="shared" si="0"/>
        <v>0</v>
      </c>
      <c r="H10" s="9"/>
    </row>
    <row r="11" spans="2:8">
      <c r="B11" s="34"/>
      <c r="C11" s="34"/>
      <c r="D11" s="8" t="s">
        <v>16</v>
      </c>
      <c r="E11" s="9"/>
      <c r="F11" s="9"/>
      <c r="G11" s="9">
        <f t="shared" si="0"/>
        <v>0</v>
      </c>
      <c r="H11" s="9"/>
    </row>
    <row r="12" spans="2:8">
      <c r="B12" s="34"/>
      <c r="C12" s="34"/>
      <c r="D12" s="8" t="s">
        <v>17</v>
      </c>
      <c r="E12" s="9">
        <v>12977000</v>
      </c>
      <c r="F12" s="9">
        <v>12621063</v>
      </c>
      <c r="G12" s="9">
        <f t="shared" si="0"/>
        <v>355937</v>
      </c>
      <c r="H12" s="9"/>
    </row>
    <row r="13" spans="2:8">
      <c r="B13" s="34"/>
      <c r="C13" s="34"/>
      <c r="D13" s="8" t="s">
        <v>18</v>
      </c>
      <c r="E13" s="9"/>
      <c r="F13" s="9"/>
      <c r="G13" s="9">
        <f t="shared" si="0"/>
        <v>0</v>
      </c>
      <c r="H13" s="9"/>
    </row>
    <row r="14" spans="2:8">
      <c r="B14" s="34"/>
      <c r="C14" s="34"/>
      <c r="D14" s="8" t="s">
        <v>19</v>
      </c>
      <c r="E14" s="9">
        <f>+E15</f>
        <v>0</v>
      </c>
      <c r="F14" s="9">
        <f>+F15</f>
        <v>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/>
      <c r="F15" s="9"/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/>
      <c r="F16" s="9"/>
      <c r="G16" s="9">
        <f t="shared" si="0"/>
        <v>0</v>
      </c>
      <c r="H16" s="9"/>
    </row>
    <row r="17" spans="2:8">
      <c r="B17" s="34"/>
      <c r="C17" s="34"/>
      <c r="D17" s="8" t="s">
        <v>22</v>
      </c>
      <c r="E17" s="9">
        <f>+E18+E19</f>
        <v>582000</v>
      </c>
      <c r="F17" s="9">
        <f>+F18+F19</f>
        <v>582000</v>
      </c>
      <c r="G17" s="9">
        <f t="shared" si="0"/>
        <v>0</v>
      </c>
      <c r="H17" s="9"/>
    </row>
    <row r="18" spans="2:8">
      <c r="B18" s="34"/>
      <c r="C18" s="34"/>
      <c r="D18" s="8" t="s">
        <v>23</v>
      </c>
      <c r="E18" s="9">
        <v>582000</v>
      </c>
      <c r="F18" s="9">
        <v>582000</v>
      </c>
      <c r="G18" s="9">
        <f t="shared" si="0"/>
        <v>0</v>
      </c>
      <c r="H18" s="9"/>
    </row>
    <row r="19" spans="2:8">
      <c r="B19" s="34"/>
      <c r="C19" s="34"/>
      <c r="D19" s="8" t="s">
        <v>24</v>
      </c>
      <c r="E19" s="9"/>
      <c r="F19" s="9"/>
      <c r="G19" s="9">
        <f t="shared" si="0"/>
        <v>0</v>
      </c>
      <c r="H19" s="9"/>
    </row>
    <row r="20" spans="2:8">
      <c r="B20" s="34"/>
      <c r="C20" s="34"/>
      <c r="D20" s="8" t="s">
        <v>25</v>
      </c>
      <c r="E20" s="9"/>
      <c r="F20" s="9"/>
      <c r="G20" s="9">
        <f t="shared" si="0"/>
        <v>0</v>
      </c>
      <c r="H20" s="9"/>
    </row>
    <row r="21" spans="2:8">
      <c r="B21" s="34"/>
      <c r="C21" s="34"/>
      <c r="D21" s="8" t="s">
        <v>26</v>
      </c>
      <c r="E21" s="9"/>
      <c r="F21" s="9">
        <v>10</v>
      </c>
      <c r="G21" s="9">
        <f t="shared" si="0"/>
        <v>-10</v>
      </c>
      <c r="H21" s="9"/>
    </row>
    <row r="22" spans="2:8">
      <c r="B22" s="34"/>
      <c r="C22" s="34"/>
      <c r="D22" s="8" t="s">
        <v>27</v>
      </c>
      <c r="E22" s="9">
        <f>+E23+E24+E25</f>
        <v>0</v>
      </c>
      <c r="F22" s="9">
        <f>+F23+F24+F25</f>
        <v>0</v>
      </c>
      <c r="G22" s="9">
        <f t="shared" si="0"/>
        <v>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/>
      <c r="G24" s="9">
        <f t="shared" si="0"/>
        <v>0</v>
      </c>
      <c r="H24" s="9"/>
    </row>
    <row r="25" spans="2:8">
      <c r="B25" s="34"/>
      <c r="C25" s="34"/>
      <c r="D25" s="8" t="s">
        <v>30</v>
      </c>
      <c r="E25" s="9"/>
      <c r="F25" s="9"/>
      <c r="G25" s="9">
        <f t="shared" si="0"/>
        <v>0</v>
      </c>
      <c r="H25" s="9"/>
    </row>
    <row r="26" spans="2:8">
      <c r="B26" s="34"/>
      <c r="C26" s="35"/>
      <c r="D26" s="10" t="s">
        <v>31</v>
      </c>
      <c r="E26" s="11">
        <f>+E6+E8+E20+E21+E22</f>
        <v>13559000</v>
      </c>
      <c r="F26" s="11">
        <f>+F6+F8+F20+F21+F22</f>
        <v>13203073</v>
      </c>
      <c r="G26" s="11">
        <f t="shared" si="0"/>
        <v>355927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13156000</v>
      </c>
      <c r="F27" s="9">
        <f>+F28+F29+F30+F31+F32+F33</f>
        <v>13057370</v>
      </c>
      <c r="G27" s="9">
        <f t="shared" si="0"/>
        <v>98630</v>
      </c>
      <c r="H27" s="9"/>
    </row>
    <row r="28" spans="2:8">
      <c r="B28" s="34"/>
      <c r="C28" s="34"/>
      <c r="D28" s="8" t="s">
        <v>34</v>
      </c>
      <c r="E28" s="9"/>
      <c r="F28" s="9"/>
      <c r="G28" s="9">
        <f t="shared" si="0"/>
        <v>0</v>
      </c>
      <c r="H28" s="9"/>
    </row>
    <row r="29" spans="2:8">
      <c r="B29" s="34"/>
      <c r="C29" s="34"/>
      <c r="D29" s="8" t="s">
        <v>35</v>
      </c>
      <c r="E29" s="9">
        <v>7034000</v>
      </c>
      <c r="F29" s="9">
        <v>6991487</v>
      </c>
      <c r="G29" s="9">
        <f t="shared" si="0"/>
        <v>42513</v>
      </c>
      <c r="H29" s="9"/>
    </row>
    <row r="30" spans="2:8">
      <c r="B30" s="34"/>
      <c r="C30" s="34"/>
      <c r="D30" s="8" t="s">
        <v>36</v>
      </c>
      <c r="E30" s="9">
        <v>1633000</v>
      </c>
      <c r="F30" s="9">
        <v>1633400</v>
      </c>
      <c r="G30" s="9">
        <f t="shared" si="0"/>
        <v>-400</v>
      </c>
      <c r="H30" s="9"/>
    </row>
    <row r="31" spans="2:8">
      <c r="B31" s="34"/>
      <c r="C31" s="34"/>
      <c r="D31" s="8" t="s">
        <v>37</v>
      </c>
      <c r="E31" s="9">
        <v>2566000</v>
      </c>
      <c r="F31" s="9">
        <v>2441078</v>
      </c>
      <c r="G31" s="9">
        <f t="shared" si="0"/>
        <v>124922</v>
      </c>
      <c r="H31" s="9"/>
    </row>
    <row r="32" spans="2:8">
      <c r="B32" s="34"/>
      <c r="C32" s="34"/>
      <c r="D32" s="8" t="s">
        <v>38</v>
      </c>
      <c r="E32" s="9">
        <v>267000</v>
      </c>
      <c r="F32" s="9">
        <v>267000</v>
      </c>
      <c r="G32" s="9">
        <f t="shared" si="0"/>
        <v>0</v>
      </c>
      <c r="H32" s="9"/>
    </row>
    <row r="33" spans="2:8">
      <c r="B33" s="34"/>
      <c r="C33" s="34"/>
      <c r="D33" s="8" t="s">
        <v>39</v>
      </c>
      <c r="E33" s="9">
        <v>1656000</v>
      </c>
      <c r="F33" s="9">
        <v>1724405</v>
      </c>
      <c r="G33" s="9">
        <f t="shared" si="0"/>
        <v>-68405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163000</v>
      </c>
      <c r="F34" s="9">
        <f>+F35+F36+F37+F38+F39+F40+F41+F42+F43+F44+F45+F46</f>
        <v>180739</v>
      </c>
      <c r="G34" s="9">
        <f t="shared" si="0"/>
        <v>-17739</v>
      </c>
      <c r="H34" s="9"/>
    </row>
    <row r="35" spans="2:8">
      <c r="B35" s="34"/>
      <c r="C35" s="34"/>
      <c r="D35" s="8" t="s">
        <v>41</v>
      </c>
      <c r="E35" s="9"/>
      <c r="F35" s="9"/>
      <c r="G35" s="9">
        <f t="shared" si="0"/>
        <v>0</v>
      </c>
      <c r="H35" s="9"/>
    </row>
    <row r="36" spans="2:8">
      <c r="B36" s="34"/>
      <c r="C36" s="34"/>
      <c r="D36" s="8" t="s">
        <v>42</v>
      </c>
      <c r="E36" s="9"/>
      <c r="F36" s="9">
        <v>8303</v>
      </c>
      <c r="G36" s="9">
        <f t="shared" si="0"/>
        <v>-8303</v>
      </c>
      <c r="H36" s="9"/>
    </row>
    <row r="37" spans="2:8">
      <c r="B37" s="34"/>
      <c r="C37" s="34"/>
      <c r="D37" s="8" t="s">
        <v>43</v>
      </c>
      <c r="E37" s="9"/>
      <c r="F37" s="9"/>
      <c r="G37" s="9">
        <f t="shared" si="0"/>
        <v>0</v>
      </c>
      <c r="H37" s="9"/>
    </row>
    <row r="38" spans="2:8">
      <c r="B38" s="34"/>
      <c r="C38" s="34"/>
      <c r="D38" s="8" t="s">
        <v>44</v>
      </c>
      <c r="E38" s="9"/>
      <c r="F38" s="9"/>
      <c r="G38" s="9">
        <f t="shared" si="0"/>
        <v>0</v>
      </c>
      <c r="H38" s="9"/>
    </row>
    <row r="39" spans="2:8">
      <c r="B39" s="34"/>
      <c r="C39" s="34"/>
      <c r="D39" s="8" t="s">
        <v>45</v>
      </c>
      <c r="E39" s="9"/>
      <c r="F39" s="9"/>
      <c r="G39" s="9">
        <f t="shared" si="0"/>
        <v>0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/>
      <c r="F41" s="9"/>
      <c r="G41" s="9">
        <f t="shared" si="0"/>
        <v>0</v>
      </c>
      <c r="H41" s="9"/>
    </row>
    <row r="42" spans="2:8">
      <c r="B42" s="34"/>
      <c r="C42" s="34"/>
      <c r="D42" s="8" t="s">
        <v>48</v>
      </c>
      <c r="E42" s="9">
        <v>3000</v>
      </c>
      <c r="F42" s="9">
        <v>2970</v>
      </c>
      <c r="G42" s="9">
        <f t="shared" si="0"/>
        <v>30</v>
      </c>
      <c r="H42" s="9"/>
    </row>
    <row r="43" spans="2:8">
      <c r="B43" s="34"/>
      <c r="C43" s="34"/>
      <c r="D43" s="8" t="s">
        <v>49</v>
      </c>
      <c r="E43" s="9"/>
      <c r="F43" s="9"/>
      <c r="G43" s="9">
        <f t="shared" si="0"/>
        <v>0</v>
      </c>
      <c r="H43" s="9"/>
    </row>
    <row r="44" spans="2:8">
      <c r="B44" s="34"/>
      <c r="C44" s="34"/>
      <c r="D44" s="8" t="s">
        <v>50</v>
      </c>
      <c r="E44" s="9"/>
      <c r="F44" s="9"/>
      <c r="G44" s="9">
        <f t="shared" si="0"/>
        <v>0</v>
      </c>
      <c r="H44" s="9"/>
    </row>
    <row r="45" spans="2:8">
      <c r="B45" s="34"/>
      <c r="C45" s="34"/>
      <c r="D45" s="8" t="s">
        <v>51</v>
      </c>
      <c r="E45" s="9">
        <v>160000</v>
      </c>
      <c r="F45" s="9">
        <v>169466</v>
      </c>
      <c r="G45" s="9">
        <f t="shared" si="0"/>
        <v>-9466</v>
      </c>
      <c r="H45" s="9"/>
    </row>
    <row r="46" spans="2:8">
      <c r="B46" s="34"/>
      <c r="C46" s="34"/>
      <c r="D46" s="8" t="s">
        <v>52</v>
      </c>
      <c r="E46" s="9"/>
      <c r="F46" s="9"/>
      <c r="G46" s="9">
        <f t="shared" si="0"/>
        <v>0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1572000</v>
      </c>
      <c r="F47" s="9">
        <f>+F48+F49+F50+F51+F52+F53+F54+F55+F56+F57+F58+F59+F60+F61+F62+F63+F64+F65+F66+F67+F68+F69</f>
        <v>1395855</v>
      </c>
      <c r="G47" s="9">
        <f t="shared" si="0"/>
        <v>176145</v>
      </c>
      <c r="H47" s="9"/>
    </row>
    <row r="48" spans="2:8">
      <c r="B48" s="34"/>
      <c r="C48" s="34"/>
      <c r="D48" s="8" t="s">
        <v>54</v>
      </c>
      <c r="E48" s="9">
        <v>24000</v>
      </c>
      <c r="F48" s="9">
        <v>23963</v>
      </c>
      <c r="G48" s="9">
        <f t="shared" si="0"/>
        <v>37</v>
      </c>
      <c r="H48" s="9"/>
    </row>
    <row r="49" spans="2:8">
      <c r="B49" s="34"/>
      <c r="C49" s="34"/>
      <c r="D49" s="8" t="s">
        <v>55</v>
      </c>
      <c r="E49" s="9"/>
      <c r="F49" s="9"/>
      <c r="G49" s="9">
        <f t="shared" si="0"/>
        <v>0</v>
      </c>
      <c r="H49" s="9"/>
    </row>
    <row r="50" spans="2:8">
      <c r="B50" s="34"/>
      <c r="C50" s="34"/>
      <c r="D50" s="8" t="s">
        <v>56</v>
      </c>
      <c r="E50" s="9">
        <v>30000</v>
      </c>
      <c r="F50" s="9">
        <v>26620</v>
      </c>
      <c r="G50" s="9">
        <f t="shared" si="0"/>
        <v>3380</v>
      </c>
      <c r="H50" s="9"/>
    </row>
    <row r="51" spans="2:8">
      <c r="B51" s="34"/>
      <c r="C51" s="34"/>
      <c r="D51" s="8" t="s">
        <v>57</v>
      </c>
      <c r="E51" s="9">
        <v>60000</v>
      </c>
      <c r="F51" s="9">
        <v>40074</v>
      </c>
      <c r="G51" s="9">
        <f t="shared" si="0"/>
        <v>19926</v>
      </c>
      <c r="H51" s="9"/>
    </row>
    <row r="52" spans="2:8">
      <c r="B52" s="34"/>
      <c r="C52" s="34"/>
      <c r="D52" s="8" t="s">
        <v>58</v>
      </c>
      <c r="E52" s="9">
        <v>630000</v>
      </c>
      <c r="F52" s="9">
        <v>611035</v>
      </c>
      <c r="G52" s="9">
        <f t="shared" si="0"/>
        <v>18965</v>
      </c>
      <c r="H52" s="9"/>
    </row>
    <row r="53" spans="2:8">
      <c r="B53" s="34"/>
      <c r="C53" s="34"/>
      <c r="D53" s="8" t="s">
        <v>59</v>
      </c>
      <c r="E53" s="9"/>
      <c r="F53" s="9"/>
      <c r="G53" s="9">
        <f t="shared" si="0"/>
        <v>0</v>
      </c>
      <c r="H53" s="9"/>
    </row>
    <row r="54" spans="2:8">
      <c r="B54" s="34"/>
      <c r="C54" s="34"/>
      <c r="D54" s="8" t="s">
        <v>45</v>
      </c>
      <c r="E54" s="9">
        <v>90000</v>
      </c>
      <c r="F54" s="9">
        <v>92015</v>
      </c>
      <c r="G54" s="9">
        <f t="shared" si="0"/>
        <v>-2015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>
        <v>120000</v>
      </c>
      <c r="F56" s="9"/>
      <c r="G56" s="9">
        <f t="shared" si="0"/>
        <v>120000</v>
      </c>
      <c r="H56" s="9"/>
    </row>
    <row r="57" spans="2:8">
      <c r="B57" s="34"/>
      <c r="C57" s="34"/>
      <c r="D57" s="8" t="s">
        <v>61</v>
      </c>
      <c r="E57" s="9">
        <v>310000</v>
      </c>
      <c r="F57" s="9">
        <v>307348</v>
      </c>
      <c r="G57" s="9">
        <f t="shared" si="0"/>
        <v>2652</v>
      </c>
      <c r="H57" s="9"/>
    </row>
    <row r="58" spans="2:8">
      <c r="B58" s="34"/>
      <c r="C58" s="34"/>
      <c r="D58" s="8" t="s">
        <v>62</v>
      </c>
      <c r="E58" s="9"/>
      <c r="F58" s="9"/>
      <c r="G58" s="9">
        <f t="shared" si="0"/>
        <v>0</v>
      </c>
      <c r="H58" s="9"/>
    </row>
    <row r="59" spans="2:8">
      <c r="B59" s="34"/>
      <c r="C59" s="34"/>
      <c r="D59" s="8" t="s">
        <v>63</v>
      </c>
      <c r="E59" s="9"/>
      <c r="F59" s="9"/>
      <c r="G59" s="9">
        <f t="shared" si="0"/>
        <v>0</v>
      </c>
      <c r="H59" s="9"/>
    </row>
    <row r="60" spans="2:8">
      <c r="B60" s="34"/>
      <c r="C60" s="34"/>
      <c r="D60" s="8" t="s">
        <v>64</v>
      </c>
      <c r="E60" s="9">
        <v>60000</v>
      </c>
      <c r="F60" s="9">
        <v>59784</v>
      </c>
      <c r="G60" s="9">
        <f t="shared" si="0"/>
        <v>216</v>
      </c>
      <c r="H60" s="9"/>
    </row>
    <row r="61" spans="2:8">
      <c r="B61" s="34"/>
      <c r="C61" s="34"/>
      <c r="D61" s="8" t="s">
        <v>65</v>
      </c>
      <c r="E61" s="9">
        <v>3000</v>
      </c>
      <c r="F61" s="9">
        <v>2290</v>
      </c>
      <c r="G61" s="9">
        <f t="shared" si="0"/>
        <v>710</v>
      </c>
      <c r="H61" s="9"/>
    </row>
    <row r="62" spans="2:8">
      <c r="B62" s="34"/>
      <c r="C62" s="34"/>
      <c r="D62" s="8" t="s">
        <v>48</v>
      </c>
      <c r="E62" s="9">
        <v>100000</v>
      </c>
      <c r="F62" s="9">
        <v>93708</v>
      </c>
      <c r="G62" s="9">
        <f t="shared" si="0"/>
        <v>6292</v>
      </c>
      <c r="H62" s="9"/>
    </row>
    <row r="63" spans="2:8">
      <c r="B63" s="34"/>
      <c r="C63" s="34"/>
      <c r="D63" s="8" t="s">
        <v>49</v>
      </c>
      <c r="E63" s="9">
        <v>115000</v>
      </c>
      <c r="F63" s="9">
        <v>115348</v>
      </c>
      <c r="G63" s="9">
        <f t="shared" si="0"/>
        <v>-348</v>
      </c>
      <c r="H63" s="9"/>
    </row>
    <row r="64" spans="2:8">
      <c r="B64" s="34"/>
      <c r="C64" s="34"/>
      <c r="D64" s="8" t="s">
        <v>66</v>
      </c>
      <c r="E64" s="9"/>
      <c r="F64" s="9"/>
      <c r="G64" s="9">
        <f t="shared" si="0"/>
        <v>0</v>
      </c>
      <c r="H64" s="9"/>
    </row>
    <row r="65" spans="2:8">
      <c r="B65" s="34"/>
      <c r="C65" s="34"/>
      <c r="D65" s="8" t="s">
        <v>67</v>
      </c>
      <c r="E65" s="9">
        <v>10000</v>
      </c>
      <c r="F65" s="9">
        <v>6400</v>
      </c>
      <c r="G65" s="9">
        <f t="shared" si="0"/>
        <v>3600</v>
      </c>
      <c r="H65" s="9"/>
    </row>
    <row r="66" spans="2:8">
      <c r="B66" s="34"/>
      <c r="C66" s="34"/>
      <c r="D66" s="8" t="s">
        <v>68</v>
      </c>
      <c r="E66" s="9"/>
      <c r="F66" s="9">
        <v>17050</v>
      </c>
      <c r="G66" s="9">
        <f t="shared" si="0"/>
        <v>-17050</v>
      </c>
      <c r="H66" s="9"/>
    </row>
    <row r="67" spans="2:8">
      <c r="B67" s="34"/>
      <c r="C67" s="34"/>
      <c r="D67" s="8" t="s">
        <v>69</v>
      </c>
      <c r="E67" s="9"/>
      <c r="F67" s="9"/>
      <c r="G67" s="9">
        <f t="shared" si="0"/>
        <v>0</v>
      </c>
      <c r="H67" s="9"/>
    </row>
    <row r="68" spans="2:8">
      <c r="B68" s="34"/>
      <c r="C68" s="34"/>
      <c r="D68" s="8" t="s">
        <v>52</v>
      </c>
      <c r="E68" s="9">
        <v>20000</v>
      </c>
      <c r="F68" s="9">
        <v>220</v>
      </c>
      <c r="G68" s="9">
        <f t="shared" si="0"/>
        <v>19780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0</v>
      </c>
      <c r="F70" s="9">
        <f>+F71</f>
        <v>0</v>
      </c>
      <c r="G70" s="9">
        <f t="shared" si="0"/>
        <v>0</v>
      </c>
      <c r="H70" s="9"/>
    </row>
    <row r="71" spans="2:8">
      <c r="B71" s="34"/>
      <c r="C71" s="34"/>
      <c r="D71" s="8" t="s">
        <v>72</v>
      </c>
      <c r="E71" s="9">
        <f>+E72+E73</f>
        <v>0</v>
      </c>
      <c r="F71" s="9">
        <f>+F72+F73</f>
        <v>0</v>
      </c>
      <c r="G71" s="9">
        <f t="shared" ref="G71:G134" si="1">E71-F71</f>
        <v>0</v>
      </c>
      <c r="H71" s="9"/>
    </row>
    <row r="72" spans="2:8">
      <c r="B72" s="34"/>
      <c r="C72" s="34"/>
      <c r="D72" s="8" t="s">
        <v>73</v>
      </c>
      <c r="E72" s="9"/>
      <c r="F72" s="9"/>
      <c r="G72" s="9">
        <f t="shared" si="1"/>
        <v>0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/>
      <c r="F74" s="9"/>
      <c r="G74" s="9">
        <f t="shared" si="1"/>
        <v>0</v>
      </c>
      <c r="H74" s="9"/>
    </row>
    <row r="75" spans="2:8">
      <c r="B75" s="34"/>
      <c r="C75" s="35"/>
      <c r="D75" s="10" t="s">
        <v>76</v>
      </c>
      <c r="E75" s="11">
        <f>+E27+E34+E47+E70+E74</f>
        <v>14891000</v>
      </c>
      <c r="F75" s="11">
        <f>+F27+F34+F47+F70+F74</f>
        <v>14633964</v>
      </c>
      <c r="G75" s="11">
        <f t="shared" si="1"/>
        <v>257036</v>
      </c>
      <c r="H75" s="11"/>
    </row>
    <row r="76" spans="2:8">
      <c r="B76" s="35"/>
      <c r="C76" s="12" t="s">
        <v>77</v>
      </c>
      <c r="D76" s="13"/>
      <c r="E76" s="14">
        <f xml:space="preserve"> +E26 - E75</f>
        <v>-1332000</v>
      </c>
      <c r="F76" s="14">
        <f xml:space="preserve"> +F26 - F75</f>
        <v>-1430891</v>
      </c>
      <c r="G76" s="14">
        <f t="shared" si="1"/>
        <v>98891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/>
      <c r="F83" s="9"/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/>
      <c r="G88" s="9">
        <f t="shared" si="1"/>
        <v>0</v>
      </c>
      <c r="H88" s="9"/>
    </row>
    <row r="89" spans="2:8">
      <c r="B89" s="34"/>
      <c r="C89" s="35"/>
      <c r="D89" s="10" t="s">
        <v>91</v>
      </c>
      <c r="E89" s="11">
        <f>+E77+E80+E83+E84+E88</f>
        <v>0</v>
      </c>
      <c r="F89" s="11">
        <f>+F77+F80+F83+F84+F88</f>
        <v>0</v>
      </c>
      <c r="G89" s="11">
        <f t="shared" si="1"/>
        <v>0</v>
      </c>
      <c r="H89" s="11"/>
    </row>
    <row r="90" spans="2:8">
      <c r="B90" s="34"/>
      <c r="C90" s="33" t="s">
        <v>32</v>
      </c>
      <c r="D90" s="8" t="s">
        <v>92</v>
      </c>
      <c r="E90" s="9"/>
      <c r="F90" s="9"/>
      <c r="G90" s="9">
        <f t="shared" si="1"/>
        <v>0</v>
      </c>
      <c r="H90" s="9"/>
    </row>
    <row r="91" spans="2:8">
      <c r="B91" s="34"/>
      <c r="C91" s="34"/>
      <c r="D91" s="8" t="s">
        <v>93</v>
      </c>
      <c r="E91" s="9">
        <f>+E92+E93+E94+E95+E96</f>
        <v>0</v>
      </c>
      <c r="F91" s="9">
        <f>+F92+F93+F94+F95+F96</f>
        <v>0</v>
      </c>
      <c r="G91" s="9">
        <f t="shared" si="1"/>
        <v>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/>
      <c r="F94" s="9"/>
      <c r="G94" s="9">
        <f t="shared" si="1"/>
        <v>0</v>
      </c>
      <c r="H94" s="9"/>
    </row>
    <row r="95" spans="2:8">
      <c r="B95" s="34"/>
      <c r="C95" s="34"/>
      <c r="D95" s="8" t="s">
        <v>97</v>
      </c>
      <c r="E95" s="9"/>
      <c r="F95" s="9"/>
      <c r="G95" s="9">
        <f t="shared" si="1"/>
        <v>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/>
      <c r="F99" s="9"/>
      <c r="G99" s="9">
        <f t="shared" si="1"/>
        <v>0</v>
      </c>
      <c r="H99" s="9"/>
    </row>
    <row r="100" spans="2:8">
      <c r="B100" s="34"/>
      <c r="C100" s="35"/>
      <c r="D100" s="10" t="s">
        <v>102</v>
      </c>
      <c r="E100" s="11">
        <f>+E90+E91+E97+E98+E99</f>
        <v>0</v>
      </c>
      <c r="F100" s="11">
        <f>+F90+F91+F97+F98+F99</f>
        <v>0</v>
      </c>
      <c r="G100" s="11">
        <f t="shared" si="1"/>
        <v>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0</v>
      </c>
      <c r="F101" s="14">
        <f xml:space="preserve"> +F89 - F100</f>
        <v>0</v>
      </c>
      <c r="G101" s="14">
        <f t="shared" si="1"/>
        <v>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0</v>
      </c>
      <c r="F106" s="9">
        <f>+F107+F108+F109+F110+F111</f>
        <v>0</v>
      </c>
      <c r="G106" s="9">
        <f t="shared" si="1"/>
        <v>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/>
      <c r="F109" s="9"/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/>
      <c r="F111" s="9"/>
      <c r="G111" s="9">
        <f t="shared" si="1"/>
        <v>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>
        <v>1430000</v>
      </c>
      <c r="F117" s="9">
        <v>1430000</v>
      </c>
      <c r="G117" s="9">
        <f t="shared" si="1"/>
        <v>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1430000</v>
      </c>
      <c r="F119" s="11">
        <f>+F102+F103+F104+F105+F106+F112+F113+F114+F115+F116+F117+F118</f>
        <v>1430000</v>
      </c>
      <c r="G119" s="11">
        <f t="shared" si="1"/>
        <v>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0</v>
      </c>
      <c r="F123" s="9">
        <f>+F124+F125+F126+F127+F128</f>
        <v>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/>
      <c r="F126" s="9"/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/>
      <c r="F134" s="17"/>
      <c r="G134" s="17">
        <f t="shared" si="1"/>
        <v>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37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0</v>
      </c>
      <c r="F136" s="19">
        <f>+F120+F121+F122+F123+F129+F130+F131+F132+F133+F134+F135</f>
        <v>0</v>
      </c>
      <c r="G136" s="19">
        <f t="shared" si="2"/>
        <v>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1430000</v>
      </c>
      <c r="F137" s="14">
        <f xml:space="preserve"> +F119 - F136</f>
        <v>1430000</v>
      </c>
      <c r="G137" s="14">
        <f t="shared" si="2"/>
        <v>0</v>
      </c>
      <c r="H137" s="14"/>
    </row>
    <row r="138" spans="2:8">
      <c r="B138" s="20" t="s">
        <v>141</v>
      </c>
      <c r="C138" s="21"/>
      <c r="D138" s="22"/>
      <c r="E138" s="23">
        <v>98000</v>
      </c>
      <c r="F138" s="23"/>
      <c r="G138" s="23">
        <f>E138 + E139</f>
        <v>98000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0</v>
      </c>
      <c r="F140" s="14">
        <f xml:space="preserve"> +F76 +F101 +F137 - (F138 + F139)</f>
        <v>-891</v>
      </c>
      <c r="G140" s="14">
        <f t="shared" ref="G140:G142" si="3">E140-F140</f>
        <v>891</v>
      </c>
      <c r="H140" s="14"/>
    </row>
    <row r="141" spans="2:8">
      <c r="B141" s="15" t="s">
        <v>143</v>
      </c>
      <c r="C141" s="12"/>
      <c r="D141" s="13"/>
      <c r="E141" s="14">
        <v>1120000</v>
      </c>
      <c r="F141" s="14">
        <v>1119740</v>
      </c>
      <c r="G141" s="14">
        <f t="shared" si="3"/>
        <v>260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1120000</v>
      </c>
      <c r="F142" s="14">
        <f xml:space="preserve"> +F140 +F141</f>
        <v>1118849</v>
      </c>
      <c r="G142" s="14">
        <f t="shared" si="3"/>
        <v>1151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811C1-98F3-49B2-AA4E-2CB53F95D498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154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3970000</v>
      </c>
      <c r="F6" s="7">
        <f>+F7</f>
        <v>3892963</v>
      </c>
      <c r="G6" s="7">
        <f>E6-F6</f>
        <v>77037</v>
      </c>
      <c r="H6" s="7"/>
    </row>
    <row r="7" spans="2:8">
      <c r="B7" s="34"/>
      <c r="C7" s="34"/>
      <c r="D7" s="8" t="s">
        <v>12</v>
      </c>
      <c r="E7" s="9">
        <v>3970000</v>
      </c>
      <c r="F7" s="9">
        <v>3892963</v>
      </c>
      <c r="G7" s="9">
        <f t="shared" ref="G7:G70" si="0">E7-F7</f>
        <v>77037</v>
      </c>
      <c r="H7" s="9"/>
    </row>
    <row r="8" spans="2:8">
      <c r="B8" s="34"/>
      <c r="C8" s="34"/>
      <c r="D8" s="8" t="s">
        <v>13</v>
      </c>
      <c r="E8" s="9">
        <f>+E9+E13+E14+E16+E17</f>
        <v>23619000</v>
      </c>
      <c r="F8" s="9">
        <f>+F9+F13+F14+F16+F17</f>
        <v>23390937</v>
      </c>
      <c r="G8" s="9">
        <f t="shared" si="0"/>
        <v>228063</v>
      </c>
      <c r="H8" s="9"/>
    </row>
    <row r="9" spans="2:8">
      <c r="B9" s="34"/>
      <c r="C9" s="34"/>
      <c r="D9" s="8" t="s">
        <v>14</v>
      </c>
      <c r="E9" s="9">
        <f>+E10+E11+E12</f>
        <v>22487000</v>
      </c>
      <c r="F9" s="9">
        <f>+F10+F11+F12</f>
        <v>22238357</v>
      </c>
      <c r="G9" s="9">
        <f t="shared" si="0"/>
        <v>248643</v>
      </c>
      <c r="H9" s="9"/>
    </row>
    <row r="10" spans="2:8">
      <c r="B10" s="34"/>
      <c r="C10" s="34"/>
      <c r="D10" s="8" t="s">
        <v>15</v>
      </c>
      <c r="E10" s="9"/>
      <c r="F10" s="9"/>
      <c r="G10" s="9">
        <f t="shared" si="0"/>
        <v>0</v>
      </c>
      <c r="H10" s="9"/>
    </row>
    <row r="11" spans="2:8">
      <c r="B11" s="34"/>
      <c r="C11" s="34"/>
      <c r="D11" s="8" t="s">
        <v>16</v>
      </c>
      <c r="E11" s="9">
        <v>22487000</v>
      </c>
      <c r="F11" s="9">
        <v>22238357</v>
      </c>
      <c r="G11" s="9">
        <f t="shared" si="0"/>
        <v>248643</v>
      </c>
      <c r="H11" s="9"/>
    </row>
    <row r="12" spans="2:8">
      <c r="B12" s="34"/>
      <c r="C12" s="34"/>
      <c r="D12" s="8" t="s">
        <v>17</v>
      </c>
      <c r="E12" s="9"/>
      <c r="F12" s="9"/>
      <c r="G12" s="9">
        <f t="shared" si="0"/>
        <v>0</v>
      </c>
      <c r="H12" s="9"/>
    </row>
    <row r="13" spans="2:8">
      <c r="B13" s="34"/>
      <c r="C13" s="34"/>
      <c r="D13" s="8" t="s">
        <v>18</v>
      </c>
      <c r="E13" s="9">
        <v>70000</v>
      </c>
      <c r="F13" s="9">
        <v>88300</v>
      </c>
      <c r="G13" s="9">
        <f t="shared" si="0"/>
        <v>-18300</v>
      </c>
      <c r="H13" s="9"/>
    </row>
    <row r="14" spans="2:8">
      <c r="B14" s="34"/>
      <c r="C14" s="34"/>
      <c r="D14" s="8" t="s">
        <v>19</v>
      </c>
      <c r="E14" s="9">
        <f>+E15</f>
        <v>0</v>
      </c>
      <c r="F14" s="9">
        <f>+F15</f>
        <v>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/>
      <c r="F15" s="9"/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/>
      <c r="F16" s="9"/>
      <c r="G16" s="9">
        <f t="shared" si="0"/>
        <v>0</v>
      </c>
      <c r="H16" s="9"/>
    </row>
    <row r="17" spans="2:8">
      <c r="B17" s="34"/>
      <c r="C17" s="34"/>
      <c r="D17" s="8" t="s">
        <v>22</v>
      </c>
      <c r="E17" s="9">
        <f>+E18+E19</f>
        <v>1062000</v>
      </c>
      <c r="F17" s="9">
        <f>+F18+F19</f>
        <v>1064280</v>
      </c>
      <c r="G17" s="9">
        <f t="shared" si="0"/>
        <v>-2280</v>
      </c>
      <c r="H17" s="9"/>
    </row>
    <row r="18" spans="2:8">
      <c r="B18" s="34"/>
      <c r="C18" s="34"/>
      <c r="D18" s="8" t="s">
        <v>23</v>
      </c>
      <c r="E18" s="9">
        <v>1062000</v>
      </c>
      <c r="F18" s="9">
        <v>888000</v>
      </c>
      <c r="G18" s="9">
        <f t="shared" si="0"/>
        <v>174000</v>
      </c>
      <c r="H18" s="9"/>
    </row>
    <row r="19" spans="2:8">
      <c r="B19" s="34"/>
      <c r="C19" s="34"/>
      <c r="D19" s="8" t="s">
        <v>24</v>
      </c>
      <c r="E19" s="9"/>
      <c r="F19" s="9">
        <v>176280</v>
      </c>
      <c r="G19" s="9">
        <f t="shared" si="0"/>
        <v>-176280</v>
      </c>
      <c r="H19" s="9"/>
    </row>
    <row r="20" spans="2:8">
      <c r="B20" s="34"/>
      <c r="C20" s="34"/>
      <c r="D20" s="8" t="s">
        <v>25</v>
      </c>
      <c r="E20" s="9"/>
      <c r="F20" s="9"/>
      <c r="G20" s="9">
        <f t="shared" si="0"/>
        <v>0</v>
      </c>
      <c r="H20" s="9"/>
    </row>
    <row r="21" spans="2:8">
      <c r="B21" s="34"/>
      <c r="C21" s="34"/>
      <c r="D21" s="8" t="s">
        <v>26</v>
      </c>
      <c r="E21" s="9"/>
      <c r="F21" s="9">
        <v>40</v>
      </c>
      <c r="G21" s="9">
        <f t="shared" si="0"/>
        <v>-40</v>
      </c>
      <c r="H21" s="9"/>
    </row>
    <row r="22" spans="2:8">
      <c r="B22" s="34"/>
      <c r="C22" s="34"/>
      <c r="D22" s="8" t="s">
        <v>27</v>
      </c>
      <c r="E22" s="9">
        <f>+E23+E24+E25</f>
        <v>0</v>
      </c>
      <c r="F22" s="9">
        <f>+F23+F24+F25</f>
        <v>12500</v>
      </c>
      <c r="G22" s="9">
        <f t="shared" si="0"/>
        <v>-12500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/>
      <c r="G24" s="9">
        <f t="shared" si="0"/>
        <v>0</v>
      </c>
      <c r="H24" s="9"/>
    </row>
    <row r="25" spans="2:8">
      <c r="B25" s="34"/>
      <c r="C25" s="34"/>
      <c r="D25" s="8" t="s">
        <v>30</v>
      </c>
      <c r="E25" s="9"/>
      <c r="F25" s="9">
        <v>12500</v>
      </c>
      <c r="G25" s="9">
        <f t="shared" si="0"/>
        <v>-12500</v>
      </c>
      <c r="H25" s="9"/>
    </row>
    <row r="26" spans="2:8">
      <c r="B26" s="34"/>
      <c r="C26" s="35"/>
      <c r="D26" s="10" t="s">
        <v>31</v>
      </c>
      <c r="E26" s="11">
        <f>+E6+E8+E20+E21+E22</f>
        <v>27589000</v>
      </c>
      <c r="F26" s="11">
        <f>+F6+F8+F20+F21+F22</f>
        <v>27296440</v>
      </c>
      <c r="G26" s="11">
        <f t="shared" si="0"/>
        <v>292560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19013000</v>
      </c>
      <c r="F27" s="9">
        <f>+F28+F29+F30+F31+F32+F33</f>
        <v>18835373</v>
      </c>
      <c r="G27" s="9">
        <f t="shared" si="0"/>
        <v>177627</v>
      </c>
      <c r="H27" s="9"/>
    </row>
    <row r="28" spans="2:8">
      <c r="B28" s="34"/>
      <c r="C28" s="34"/>
      <c r="D28" s="8" t="s">
        <v>34</v>
      </c>
      <c r="E28" s="9"/>
      <c r="F28" s="9"/>
      <c r="G28" s="9">
        <f t="shared" si="0"/>
        <v>0</v>
      </c>
      <c r="H28" s="9"/>
    </row>
    <row r="29" spans="2:8">
      <c r="B29" s="34"/>
      <c r="C29" s="34"/>
      <c r="D29" s="8" t="s">
        <v>35</v>
      </c>
      <c r="E29" s="9">
        <v>10024000</v>
      </c>
      <c r="F29" s="9">
        <v>9855552</v>
      </c>
      <c r="G29" s="9">
        <f t="shared" si="0"/>
        <v>168448</v>
      </c>
      <c r="H29" s="9"/>
    </row>
    <row r="30" spans="2:8">
      <c r="B30" s="34"/>
      <c r="C30" s="34"/>
      <c r="D30" s="8" t="s">
        <v>36</v>
      </c>
      <c r="E30" s="9">
        <v>2204000</v>
      </c>
      <c r="F30" s="9">
        <v>2203600</v>
      </c>
      <c r="G30" s="9">
        <f t="shared" si="0"/>
        <v>400</v>
      </c>
      <c r="H30" s="9"/>
    </row>
    <row r="31" spans="2:8">
      <c r="B31" s="34"/>
      <c r="C31" s="34"/>
      <c r="D31" s="8" t="s">
        <v>37</v>
      </c>
      <c r="E31" s="9">
        <v>4314000</v>
      </c>
      <c r="F31" s="9">
        <v>4248965</v>
      </c>
      <c r="G31" s="9">
        <f t="shared" si="0"/>
        <v>65035</v>
      </c>
      <c r="H31" s="9"/>
    </row>
    <row r="32" spans="2:8">
      <c r="B32" s="34"/>
      <c r="C32" s="34"/>
      <c r="D32" s="8" t="s">
        <v>38</v>
      </c>
      <c r="E32" s="9">
        <v>267000</v>
      </c>
      <c r="F32" s="9">
        <v>267000</v>
      </c>
      <c r="G32" s="9">
        <f t="shared" si="0"/>
        <v>0</v>
      </c>
      <c r="H32" s="9"/>
    </row>
    <row r="33" spans="2:8">
      <c r="B33" s="34"/>
      <c r="C33" s="34"/>
      <c r="D33" s="8" t="s">
        <v>39</v>
      </c>
      <c r="E33" s="9">
        <v>2204000</v>
      </c>
      <c r="F33" s="9">
        <v>2260256</v>
      </c>
      <c r="G33" s="9">
        <f t="shared" si="0"/>
        <v>-56256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1629000</v>
      </c>
      <c r="F34" s="9">
        <f>+F35+F36+F37+F38+F39+F40+F41+F42+F43+F44+F45+F46</f>
        <v>1355986</v>
      </c>
      <c r="G34" s="9">
        <f t="shared" si="0"/>
        <v>273014</v>
      </c>
      <c r="H34" s="9"/>
    </row>
    <row r="35" spans="2:8">
      <c r="B35" s="34"/>
      <c r="C35" s="34"/>
      <c r="D35" s="8" t="s">
        <v>41</v>
      </c>
      <c r="E35" s="9"/>
      <c r="F35" s="9"/>
      <c r="G35" s="9">
        <f t="shared" si="0"/>
        <v>0</v>
      </c>
      <c r="H35" s="9"/>
    </row>
    <row r="36" spans="2:8">
      <c r="B36" s="34"/>
      <c r="C36" s="34"/>
      <c r="D36" s="8" t="s">
        <v>42</v>
      </c>
      <c r="E36" s="9">
        <v>50000</v>
      </c>
      <c r="F36" s="9">
        <v>37643</v>
      </c>
      <c r="G36" s="9">
        <f t="shared" si="0"/>
        <v>12357</v>
      </c>
      <c r="H36" s="9"/>
    </row>
    <row r="37" spans="2:8">
      <c r="B37" s="34"/>
      <c r="C37" s="34"/>
      <c r="D37" s="8" t="s">
        <v>43</v>
      </c>
      <c r="E37" s="9"/>
      <c r="F37" s="9"/>
      <c r="G37" s="9">
        <f t="shared" si="0"/>
        <v>0</v>
      </c>
      <c r="H37" s="9"/>
    </row>
    <row r="38" spans="2:8">
      <c r="B38" s="34"/>
      <c r="C38" s="34"/>
      <c r="D38" s="8" t="s">
        <v>44</v>
      </c>
      <c r="E38" s="9">
        <v>70000</v>
      </c>
      <c r="F38" s="9">
        <v>68819</v>
      </c>
      <c r="G38" s="9">
        <f t="shared" si="0"/>
        <v>1181</v>
      </c>
      <c r="H38" s="9"/>
    </row>
    <row r="39" spans="2:8">
      <c r="B39" s="34"/>
      <c r="C39" s="34"/>
      <c r="D39" s="8" t="s">
        <v>45</v>
      </c>
      <c r="E39" s="9">
        <v>200000</v>
      </c>
      <c r="F39" s="9">
        <v>81311</v>
      </c>
      <c r="G39" s="9">
        <f t="shared" si="0"/>
        <v>118689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>
        <v>750000</v>
      </c>
      <c r="F41" s="9">
        <v>761240</v>
      </c>
      <c r="G41" s="9">
        <f t="shared" si="0"/>
        <v>-11240</v>
      </c>
      <c r="H41" s="9"/>
    </row>
    <row r="42" spans="2:8">
      <c r="B42" s="34"/>
      <c r="C42" s="34"/>
      <c r="D42" s="8" t="s">
        <v>48</v>
      </c>
      <c r="E42" s="9">
        <v>19000</v>
      </c>
      <c r="F42" s="9">
        <v>18260</v>
      </c>
      <c r="G42" s="9">
        <f t="shared" si="0"/>
        <v>740</v>
      </c>
      <c r="H42" s="9"/>
    </row>
    <row r="43" spans="2:8">
      <c r="B43" s="34"/>
      <c r="C43" s="34"/>
      <c r="D43" s="8" t="s">
        <v>49</v>
      </c>
      <c r="E43" s="9"/>
      <c r="F43" s="9"/>
      <c r="G43" s="9">
        <f t="shared" si="0"/>
        <v>0</v>
      </c>
      <c r="H43" s="9"/>
    </row>
    <row r="44" spans="2:8">
      <c r="B44" s="34"/>
      <c r="C44" s="34"/>
      <c r="D44" s="8" t="s">
        <v>50</v>
      </c>
      <c r="E44" s="9">
        <v>30000</v>
      </c>
      <c r="F44" s="9"/>
      <c r="G44" s="9">
        <f t="shared" si="0"/>
        <v>30000</v>
      </c>
      <c r="H44" s="9"/>
    </row>
    <row r="45" spans="2:8">
      <c r="B45" s="34"/>
      <c r="C45" s="34"/>
      <c r="D45" s="8" t="s">
        <v>51</v>
      </c>
      <c r="E45" s="9">
        <v>400000</v>
      </c>
      <c r="F45" s="9">
        <v>328038</v>
      </c>
      <c r="G45" s="9">
        <f t="shared" si="0"/>
        <v>71962</v>
      </c>
      <c r="H45" s="9"/>
    </row>
    <row r="46" spans="2:8">
      <c r="B46" s="34"/>
      <c r="C46" s="34"/>
      <c r="D46" s="8" t="s">
        <v>52</v>
      </c>
      <c r="E46" s="9">
        <v>110000</v>
      </c>
      <c r="F46" s="9">
        <v>60675</v>
      </c>
      <c r="G46" s="9">
        <f t="shared" si="0"/>
        <v>49325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1564000</v>
      </c>
      <c r="F47" s="9">
        <f>+F48+F49+F50+F51+F52+F53+F54+F55+F56+F57+F58+F59+F60+F61+F62+F63+F64+F65+F66+F67+F68+F69</f>
        <v>1472325</v>
      </c>
      <c r="G47" s="9">
        <f t="shared" si="0"/>
        <v>91675</v>
      </c>
      <c r="H47" s="9"/>
    </row>
    <row r="48" spans="2:8">
      <c r="B48" s="34"/>
      <c r="C48" s="34"/>
      <c r="D48" s="8" t="s">
        <v>54</v>
      </c>
      <c r="E48" s="9">
        <v>26000</v>
      </c>
      <c r="F48" s="9">
        <v>25326</v>
      </c>
      <c r="G48" s="9">
        <f t="shared" si="0"/>
        <v>674</v>
      </c>
      <c r="H48" s="9"/>
    </row>
    <row r="49" spans="2:8">
      <c r="B49" s="34"/>
      <c r="C49" s="34"/>
      <c r="D49" s="8" t="s">
        <v>55</v>
      </c>
      <c r="E49" s="9"/>
      <c r="F49" s="9"/>
      <c r="G49" s="9">
        <f t="shared" si="0"/>
        <v>0</v>
      </c>
      <c r="H49" s="9"/>
    </row>
    <row r="50" spans="2:8">
      <c r="B50" s="34"/>
      <c r="C50" s="34"/>
      <c r="D50" s="8" t="s">
        <v>56</v>
      </c>
      <c r="E50" s="9">
        <v>10000</v>
      </c>
      <c r="F50" s="9">
        <v>13684</v>
      </c>
      <c r="G50" s="9">
        <f t="shared" si="0"/>
        <v>-3684</v>
      </c>
      <c r="H50" s="9"/>
    </row>
    <row r="51" spans="2:8">
      <c r="B51" s="34"/>
      <c r="C51" s="34"/>
      <c r="D51" s="8" t="s">
        <v>57</v>
      </c>
      <c r="E51" s="9">
        <v>50000</v>
      </c>
      <c r="F51" s="9">
        <v>53000</v>
      </c>
      <c r="G51" s="9">
        <f t="shared" si="0"/>
        <v>-3000</v>
      </c>
      <c r="H51" s="9"/>
    </row>
    <row r="52" spans="2:8">
      <c r="B52" s="34"/>
      <c r="C52" s="34"/>
      <c r="D52" s="8" t="s">
        <v>58</v>
      </c>
      <c r="E52" s="9">
        <v>250000</v>
      </c>
      <c r="F52" s="9">
        <v>253747</v>
      </c>
      <c r="G52" s="9">
        <f t="shared" si="0"/>
        <v>-3747</v>
      </c>
      <c r="H52" s="9"/>
    </row>
    <row r="53" spans="2:8">
      <c r="B53" s="34"/>
      <c r="C53" s="34"/>
      <c r="D53" s="8" t="s">
        <v>59</v>
      </c>
      <c r="E53" s="9">
        <v>70000</v>
      </c>
      <c r="F53" s="9">
        <v>68200</v>
      </c>
      <c r="G53" s="9">
        <f t="shared" si="0"/>
        <v>1800</v>
      </c>
      <c r="H53" s="9"/>
    </row>
    <row r="54" spans="2:8">
      <c r="B54" s="34"/>
      <c r="C54" s="34"/>
      <c r="D54" s="8" t="s">
        <v>45</v>
      </c>
      <c r="E54" s="9">
        <v>90000</v>
      </c>
      <c r="F54" s="9">
        <v>27104</v>
      </c>
      <c r="G54" s="9">
        <f t="shared" si="0"/>
        <v>62896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>
        <v>80000</v>
      </c>
      <c r="F56" s="9">
        <v>73425</v>
      </c>
      <c r="G56" s="9">
        <f t="shared" si="0"/>
        <v>6575</v>
      </c>
      <c r="H56" s="9"/>
    </row>
    <row r="57" spans="2:8">
      <c r="B57" s="34"/>
      <c r="C57" s="34"/>
      <c r="D57" s="8" t="s">
        <v>61</v>
      </c>
      <c r="E57" s="9">
        <v>220000</v>
      </c>
      <c r="F57" s="9">
        <v>212447</v>
      </c>
      <c r="G57" s="9">
        <f t="shared" si="0"/>
        <v>7553</v>
      </c>
      <c r="H57" s="9"/>
    </row>
    <row r="58" spans="2:8">
      <c r="B58" s="34"/>
      <c r="C58" s="34"/>
      <c r="D58" s="8" t="s">
        <v>62</v>
      </c>
      <c r="E58" s="9">
        <v>10000</v>
      </c>
      <c r="F58" s="9">
        <v>1330</v>
      </c>
      <c r="G58" s="9">
        <f t="shared" si="0"/>
        <v>8670</v>
      </c>
      <c r="H58" s="9"/>
    </row>
    <row r="59" spans="2:8">
      <c r="B59" s="34"/>
      <c r="C59" s="34"/>
      <c r="D59" s="8" t="s">
        <v>63</v>
      </c>
      <c r="E59" s="9">
        <v>5000</v>
      </c>
      <c r="F59" s="9">
        <v>1000</v>
      </c>
      <c r="G59" s="9">
        <f t="shared" si="0"/>
        <v>4000</v>
      </c>
      <c r="H59" s="9"/>
    </row>
    <row r="60" spans="2:8">
      <c r="B60" s="34"/>
      <c r="C60" s="34"/>
      <c r="D60" s="8" t="s">
        <v>64</v>
      </c>
      <c r="E60" s="9">
        <v>140000</v>
      </c>
      <c r="F60" s="9">
        <v>139500</v>
      </c>
      <c r="G60" s="9">
        <f t="shared" si="0"/>
        <v>500</v>
      </c>
      <c r="H60" s="9"/>
    </row>
    <row r="61" spans="2:8">
      <c r="B61" s="34"/>
      <c r="C61" s="34"/>
      <c r="D61" s="8" t="s">
        <v>65</v>
      </c>
      <c r="E61" s="9">
        <v>5000</v>
      </c>
      <c r="F61" s="9">
        <v>3630</v>
      </c>
      <c r="G61" s="9">
        <f t="shared" si="0"/>
        <v>1370</v>
      </c>
      <c r="H61" s="9"/>
    </row>
    <row r="62" spans="2:8">
      <c r="B62" s="34"/>
      <c r="C62" s="34"/>
      <c r="D62" s="8" t="s">
        <v>48</v>
      </c>
      <c r="E62" s="9">
        <v>225000</v>
      </c>
      <c r="F62" s="9">
        <v>239033</v>
      </c>
      <c r="G62" s="9">
        <f t="shared" si="0"/>
        <v>-14033</v>
      </c>
      <c r="H62" s="9"/>
    </row>
    <row r="63" spans="2:8">
      <c r="B63" s="34"/>
      <c r="C63" s="34"/>
      <c r="D63" s="8" t="s">
        <v>49</v>
      </c>
      <c r="E63" s="9">
        <v>105000</v>
      </c>
      <c r="F63" s="9">
        <v>102124</v>
      </c>
      <c r="G63" s="9">
        <f t="shared" si="0"/>
        <v>2876</v>
      </c>
      <c r="H63" s="9"/>
    </row>
    <row r="64" spans="2:8">
      <c r="B64" s="34"/>
      <c r="C64" s="34"/>
      <c r="D64" s="8" t="s">
        <v>66</v>
      </c>
      <c r="E64" s="9"/>
      <c r="F64" s="9"/>
      <c r="G64" s="9">
        <f t="shared" si="0"/>
        <v>0</v>
      </c>
      <c r="H64" s="9"/>
    </row>
    <row r="65" spans="2:8">
      <c r="B65" s="34"/>
      <c r="C65" s="34"/>
      <c r="D65" s="8" t="s">
        <v>67</v>
      </c>
      <c r="E65" s="9">
        <v>120000</v>
      </c>
      <c r="F65" s="9">
        <v>122843</v>
      </c>
      <c r="G65" s="9">
        <f t="shared" si="0"/>
        <v>-2843</v>
      </c>
      <c r="H65" s="9"/>
    </row>
    <row r="66" spans="2:8">
      <c r="B66" s="34"/>
      <c r="C66" s="34"/>
      <c r="D66" s="8" t="s">
        <v>68</v>
      </c>
      <c r="E66" s="9">
        <v>41000</v>
      </c>
      <c r="F66" s="9">
        <v>40700</v>
      </c>
      <c r="G66" s="9">
        <f t="shared" si="0"/>
        <v>300</v>
      </c>
      <c r="H66" s="9"/>
    </row>
    <row r="67" spans="2:8">
      <c r="B67" s="34"/>
      <c r="C67" s="34"/>
      <c r="D67" s="8" t="s">
        <v>69</v>
      </c>
      <c r="E67" s="9">
        <v>77000</v>
      </c>
      <c r="F67" s="9">
        <v>80900</v>
      </c>
      <c r="G67" s="9">
        <f t="shared" si="0"/>
        <v>-3900</v>
      </c>
      <c r="H67" s="9"/>
    </row>
    <row r="68" spans="2:8">
      <c r="B68" s="34"/>
      <c r="C68" s="34"/>
      <c r="D68" s="8" t="s">
        <v>52</v>
      </c>
      <c r="E68" s="9">
        <v>40000</v>
      </c>
      <c r="F68" s="9">
        <v>14332</v>
      </c>
      <c r="G68" s="9">
        <f t="shared" si="0"/>
        <v>25668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3970000</v>
      </c>
      <c r="F70" s="9">
        <f>+F71</f>
        <v>3968854</v>
      </c>
      <c r="G70" s="9">
        <f t="shared" si="0"/>
        <v>1146</v>
      </c>
      <c r="H70" s="9"/>
    </row>
    <row r="71" spans="2:8">
      <c r="B71" s="34"/>
      <c r="C71" s="34"/>
      <c r="D71" s="8" t="s">
        <v>72</v>
      </c>
      <c r="E71" s="9">
        <f>+E72+E73</f>
        <v>3970000</v>
      </c>
      <c r="F71" s="9">
        <f>+F72+F73</f>
        <v>3968854</v>
      </c>
      <c r="G71" s="9">
        <f t="shared" ref="G71:G134" si="1">E71-F71</f>
        <v>1146</v>
      </c>
      <c r="H71" s="9"/>
    </row>
    <row r="72" spans="2:8">
      <c r="B72" s="34"/>
      <c r="C72" s="34"/>
      <c r="D72" s="8" t="s">
        <v>73</v>
      </c>
      <c r="E72" s="9">
        <v>3970000</v>
      </c>
      <c r="F72" s="9">
        <v>3968854</v>
      </c>
      <c r="G72" s="9">
        <f t="shared" si="1"/>
        <v>1146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>
        <v>269000</v>
      </c>
      <c r="F74" s="9">
        <v>268646</v>
      </c>
      <c r="G74" s="9">
        <f t="shared" si="1"/>
        <v>354</v>
      </c>
      <c r="H74" s="9"/>
    </row>
    <row r="75" spans="2:8">
      <c r="B75" s="34"/>
      <c r="C75" s="35"/>
      <c r="D75" s="10" t="s">
        <v>76</v>
      </c>
      <c r="E75" s="11">
        <f>+E27+E34+E47+E70+E74</f>
        <v>26445000</v>
      </c>
      <c r="F75" s="11">
        <f>+F27+F34+F47+F70+F74</f>
        <v>25901184</v>
      </c>
      <c r="G75" s="11">
        <f t="shared" si="1"/>
        <v>543816</v>
      </c>
      <c r="H75" s="11"/>
    </row>
    <row r="76" spans="2:8">
      <c r="B76" s="35"/>
      <c r="C76" s="12" t="s">
        <v>77</v>
      </c>
      <c r="D76" s="13"/>
      <c r="E76" s="14">
        <f xml:space="preserve"> +E26 - E75</f>
        <v>1144000</v>
      </c>
      <c r="F76" s="14">
        <f xml:space="preserve"> +F26 - F75</f>
        <v>1395256</v>
      </c>
      <c r="G76" s="14">
        <f t="shared" si="1"/>
        <v>-251256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/>
      <c r="F83" s="9"/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/>
      <c r="G88" s="9">
        <f t="shared" si="1"/>
        <v>0</v>
      </c>
      <c r="H88" s="9"/>
    </row>
    <row r="89" spans="2:8">
      <c r="B89" s="34"/>
      <c r="C89" s="35"/>
      <c r="D89" s="10" t="s">
        <v>91</v>
      </c>
      <c r="E89" s="11">
        <f>+E77+E80+E83+E84+E88</f>
        <v>0</v>
      </c>
      <c r="F89" s="11">
        <f>+F77+F80+F83+F84+F88</f>
        <v>0</v>
      </c>
      <c r="G89" s="11">
        <f t="shared" si="1"/>
        <v>0</v>
      </c>
      <c r="H89" s="11"/>
    </row>
    <row r="90" spans="2:8">
      <c r="B90" s="34"/>
      <c r="C90" s="33" t="s">
        <v>32</v>
      </c>
      <c r="D90" s="8" t="s">
        <v>92</v>
      </c>
      <c r="E90" s="9">
        <v>3000000</v>
      </c>
      <c r="F90" s="9">
        <v>3000000</v>
      </c>
      <c r="G90" s="9">
        <f t="shared" si="1"/>
        <v>0</v>
      </c>
      <c r="H90" s="9"/>
    </row>
    <row r="91" spans="2:8">
      <c r="B91" s="34"/>
      <c r="C91" s="34"/>
      <c r="D91" s="8" t="s">
        <v>93</v>
      </c>
      <c r="E91" s="9">
        <f>+E92+E93+E94+E95+E96</f>
        <v>110000</v>
      </c>
      <c r="F91" s="9">
        <f>+F92+F93+F94+F95+F96</f>
        <v>110000</v>
      </c>
      <c r="G91" s="9">
        <f t="shared" si="1"/>
        <v>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/>
      <c r="F94" s="9"/>
      <c r="G94" s="9">
        <f t="shared" si="1"/>
        <v>0</v>
      </c>
      <c r="H94" s="9"/>
    </row>
    <row r="95" spans="2:8">
      <c r="B95" s="34"/>
      <c r="C95" s="34"/>
      <c r="D95" s="8" t="s">
        <v>97</v>
      </c>
      <c r="E95" s="9">
        <v>110000</v>
      </c>
      <c r="F95" s="9">
        <v>110000</v>
      </c>
      <c r="G95" s="9">
        <f t="shared" si="1"/>
        <v>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/>
      <c r="F99" s="9"/>
      <c r="G99" s="9">
        <f t="shared" si="1"/>
        <v>0</v>
      </c>
      <c r="H99" s="9"/>
    </row>
    <row r="100" spans="2:8">
      <c r="B100" s="34"/>
      <c r="C100" s="35"/>
      <c r="D100" s="10" t="s">
        <v>102</v>
      </c>
      <c r="E100" s="11">
        <f>+E90+E91+E97+E98+E99</f>
        <v>3110000</v>
      </c>
      <c r="F100" s="11">
        <f>+F90+F91+F97+F98+F99</f>
        <v>3110000</v>
      </c>
      <c r="G100" s="11">
        <f t="shared" si="1"/>
        <v>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-3110000</v>
      </c>
      <c r="F101" s="14">
        <f xml:space="preserve"> +F89 - F100</f>
        <v>-3110000</v>
      </c>
      <c r="G101" s="14">
        <f t="shared" si="1"/>
        <v>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0</v>
      </c>
      <c r="F106" s="9">
        <f>+F107+F108+F109+F110+F111</f>
        <v>0</v>
      </c>
      <c r="G106" s="9">
        <f t="shared" si="1"/>
        <v>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/>
      <c r="F109" s="9"/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/>
      <c r="F111" s="9"/>
      <c r="G111" s="9">
        <f t="shared" si="1"/>
        <v>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>
        <v>7989000</v>
      </c>
      <c r="F117" s="9">
        <v>1722000</v>
      </c>
      <c r="G117" s="9">
        <f t="shared" si="1"/>
        <v>6267000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7989000</v>
      </c>
      <c r="F119" s="11">
        <f>+F102+F103+F104+F105+F106+F112+F113+F114+F115+F116+F117+F118</f>
        <v>1722000</v>
      </c>
      <c r="G119" s="11">
        <f t="shared" si="1"/>
        <v>6267000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0</v>
      </c>
      <c r="F123" s="9">
        <f>+F124+F125+F126+F127+F128</f>
        <v>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/>
      <c r="F126" s="9"/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>
        <v>5927000</v>
      </c>
      <c r="F134" s="17"/>
      <c r="G134" s="17">
        <f t="shared" si="1"/>
        <v>5927000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37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5927000</v>
      </c>
      <c r="F136" s="19">
        <f>+F120+F121+F122+F123+F129+F130+F131+F132+F133+F134+F135</f>
        <v>0</v>
      </c>
      <c r="G136" s="19">
        <f t="shared" si="2"/>
        <v>5927000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2062000</v>
      </c>
      <c r="F137" s="14">
        <f xml:space="preserve"> +F119 - F136</f>
        <v>1722000</v>
      </c>
      <c r="G137" s="14">
        <f t="shared" si="2"/>
        <v>340000</v>
      </c>
      <c r="H137" s="14"/>
    </row>
    <row r="138" spans="2:8">
      <c r="B138" s="20" t="s">
        <v>141</v>
      </c>
      <c r="C138" s="21"/>
      <c r="D138" s="22"/>
      <c r="E138" s="23">
        <v>96000</v>
      </c>
      <c r="F138" s="23"/>
      <c r="G138" s="23">
        <f>E138 + E139</f>
        <v>96000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0</v>
      </c>
      <c r="F140" s="14">
        <f xml:space="preserve"> +F76 +F101 +F137 - (F138 + F139)</f>
        <v>7256</v>
      </c>
      <c r="G140" s="14">
        <f t="shared" ref="G140:G142" si="3">E140-F140</f>
        <v>-7256</v>
      </c>
      <c r="H140" s="14"/>
    </row>
    <row r="141" spans="2:8">
      <c r="B141" s="15" t="s">
        <v>143</v>
      </c>
      <c r="C141" s="12"/>
      <c r="D141" s="13"/>
      <c r="E141" s="14">
        <v>4532000</v>
      </c>
      <c r="F141" s="14">
        <v>4531748</v>
      </c>
      <c r="G141" s="14">
        <f t="shared" si="3"/>
        <v>252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4532000</v>
      </c>
      <c r="F142" s="14">
        <f xml:space="preserve"> +F140 +F141</f>
        <v>4539004</v>
      </c>
      <c r="G142" s="14">
        <f t="shared" si="3"/>
        <v>-7004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D2B3B-B7B5-411E-AF33-B8B847C17DDA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155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0</v>
      </c>
      <c r="F6" s="7">
        <f>+F7</f>
        <v>0</v>
      </c>
      <c r="G6" s="7">
        <f>E6-F6</f>
        <v>0</v>
      </c>
      <c r="H6" s="7"/>
    </row>
    <row r="7" spans="2:8">
      <c r="B7" s="34"/>
      <c r="C7" s="34"/>
      <c r="D7" s="8" t="s">
        <v>12</v>
      </c>
      <c r="E7" s="9"/>
      <c r="F7" s="9"/>
      <c r="G7" s="9">
        <f t="shared" ref="G7:G70" si="0">E7-F7</f>
        <v>0</v>
      </c>
      <c r="H7" s="9"/>
    </row>
    <row r="8" spans="2:8">
      <c r="B8" s="34"/>
      <c r="C8" s="34"/>
      <c r="D8" s="8" t="s">
        <v>13</v>
      </c>
      <c r="E8" s="9">
        <f>+E9+E13+E14+E16+E17</f>
        <v>9763000</v>
      </c>
      <c r="F8" s="9">
        <f>+F9+F13+F14+F16+F17</f>
        <v>9970380</v>
      </c>
      <c r="G8" s="9">
        <f t="shared" si="0"/>
        <v>-207380</v>
      </c>
      <c r="H8" s="9"/>
    </row>
    <row r="9" spans="2:8">
      <c r="B9" s="34"/>
      <c r="C9" s="34"/>
      <c r="D9" s="8" t="s">
        <v>14</v>
      </c>
      <c r="E9" s="9">
        <f>+E10+E11+E12</f>
        <v>7053000</v>
      </c>
      <c r="F9" s="9">
        <f>+F10+F11+F12</f>
        <v>7065380</v>
      </c>
      <c r="G9" s="9">
        <f t="shared" si="0"/>
        <v>-12380</v>
      </c>
      <c r="H9" s="9"/>
    </row>
    <row r="10" spans="2:8">
      <c r="B10" s="34"/>
      <c r="C10" s="34"/>
      <c r="D10" s="8" t="s">
        <v>15</v>
      </c>
      <c r="E10" s="9"/>
      <c r="F10" s="9"/>
      <c r="G10" s="9">
        <f t="shared" si="0"/>
        <v>0</v>
      </c>
      <c r="H10" s="9"/>
    </row>
    <row r="11" spans="2:8">
      <c r="B11" s="34"/>
      <c r="C11" s="34"/>
      <c r="D11" s="8" t="s">
        <v>16</v>
      </c>
      <c r="E11" s="9">
        <v>7053000</v>
      </c>
      <c r="F11" s="9">
        <v>7065380</v>
      </c>
      <c r="G11" s="9">
        <f t="shared" si="0"/>
        <v>-12380</v>
      </c>
      <c r="H11" s="9"/>
    </row>
    <row r="12" spans="2:8">
      <c r="B12" s="34"/>
      <c r="C12" s="34"/>
      <c r="D12" s="8" t="s">
        <v>17</v>
      </c>
      <c r="E12" s="9"/>
      <c r="F12" s="9"/>
      <c r="G12" s="9">
        <f t="shared" si="0"/>
        <v>0</v>
      </c>
      <c r="H12" s="9"/>
    </row>
    <row r="13" spans="2:8">
      <c r="B13" s="34"/>
      <c r="C13" s="34"/>
      <c r="D13" s="8" t="s">
        <v>18</v>
      </c>
      <c r="E13" s="9"/>
      <c r="F13" s="9"/>
      <c r="G13" s="9">
        <f t="shared" si="0"/>
        <v>0</v>
      </c>
      <c r="H13" s="9"/>
    </row>
    <row r="14" spans="2:8">
      <c r="B14" s="34"/>
      <c r="C14" s="34"/>
      <c r="D14" s="8" t="s">
        <v>19</v>
      </c>
      <c r="E14" s="9">
        <f>+E15</f>
        <v>360000</v>
      </c>
      <c r="F14" s="9">
        <f>+F15</f>
        <v>360000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>
        <v>360000</v>
      </c>
      <c r="F15" s="9">
        <v>360000</v>
      </c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>
        <v>2350000</v>
      </c>
      <c r="F16" s="9">
        <v>2545000</v>
      </c>
      <c r="G16" s="9">
        <f t="shared" si="0"/>
        <v>-195000</v>
      </c>
      <c r="H16" s="9"/>
    </row>
    <row r="17" spans="2:8">
      <c r="B17" s="34"/>
      <c r="C17" s="34"/>
      <c r="D17" s="8" t="s">
        <v>22</v>
      </c>
      <c r="E17" s="9">
        <f>+E18+E19</f>
        <v>0</v>
      </c>
      <c r="F17" s="9">
        <f>+F18+F19</f>
        <v>0</v>
      </c>
      <c r="G17" s="9">
        <f t="shared" si="0"/>
        <v>0</v>
      </c>
      <c r="H17" s="9"/>
    </row>
    <row r="18" spans="2:8">
      <c r="B18" s="34"/>
      <c r="C18" s="34"/>
      <c r="D18" s="8" t="s">
        <v>23</v>
      </c>
      <c r="E18" s="9"/>
      <c r="F18" s="9"/>
      <c r="G18" s="9">
        <f t="shared" si="0"/>
        <v>0</v>
      </c>
      <c r="H18" s="9"/>
    </row>
    <row r="19" spans="2:8">
      <c r="B19" s="34"/>
      <c r="C19" s="34"/>
      <c r="D19" s="8" t="s">
        <v>24</v>
      </c>
      <c r="E19" s="9"/>
      <c r="F19" s="9"/>
      <c r="G19" s="9">
        <f t="shared" si="0"/>
        <v>0</v>
      </c>
      <c r="H19" s="9"/>
    </row>
    <row r="20" spans="2:8">
      <c r="B20" s="34"/>
      <c r="C20" s="34"/>
      <c r="D20" s="8" t="s">
        <v>25</v>
      </c>
      <c r="E20" s="9"/>
      <c r="F20" s="9"/>
      <c r="G20" s="9">
        <f t="shared" si="0"/>
        <v>0</v>
      </c>
      <c r="H20" s="9"/>
    </row>
    <row r="21" spans="2:8">
      <c r="B21" s="34"/>
      <c r="C21" s="34"/>
      <c r="D21" s="8" t="s">
        <v>26</v>
      </c>
      <c r="E21" s="9"/>
      <c r="F21" s="9">
        <v>4</v>
      </c>
      <c r="G21" s="9">
        <f t="shared" si="0"/>
        <v>-4</v>
      </c>
      <c r="H21" s="9"/>
    </row>
    <row r="22" spans="2:8">
      <c r="B22" s="34"/>
      <c r="C22" s="34"/>
      <c r="D22" s="8" t="s">
        <v>27</v>
      </c>
      <c r="E22" s="9">
        <f>+E23+E24+E25</f>
        <v>45000</v>
      </c>
      <c r="F22" s="9">
        <f>+F23+F24+F25</f>
        <v>44700</v>
      </c>
      <c r="G22" s="9">
        <f t="shared" si="0"/>
        <v>300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>
        <v>44700</v>
      </c>
      <c r="G24" s="9">
        <f t="shared" si="0"/>
        <v>-44700</v>
      </c>
      <c r="H24" s="9"/>
    </row>
    <row r="25" spans="2:8">
      <c r="B25" s="34"/>
      <c r="C25" s="34"/>
      <c r="D25" s="8" t="s">
        <v>30</v>
      </c>
      <c r="E25" s="9">
        <v>45000</v>
      </c>
      <c r="F25" s="9"/>
      <c r="G25" s="9">
        <f t="shared" si="0"/>
        <v>45000</v>
      </c>
      <c r="H25" s="9"/>
    </row>
    <row r="26" spans="2:8">
      <c r="B26" s="34"/>
      <c r="C26" s="35"/>
      <c r="D26" s="10" t="s">
        <v>31</v>
      </c>
      <c r="E26" s="11">
        <f>+E6+E8+E20+E21+E22</f>
        <v>9808000</v>
      </c>
      <c r="F26" s="11">
        <f>+F6+F8+F20+F21+F22</f>
        <v>10015084</v>
      </c>
      <c r="G26" s="11">
        <f t="shared" si="0"/>
        <v>-207084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9887000</v>
      </c>
      <c r="F27" s="9">
        <f>+F28+F29+F30+F31+F32+F33</f>
        <v>9726784</v>
      </c>
      <c r="G27" s="9">
        <f t="shared" si="0"/>
        <v>160216</v>
      </c>
      <c r="H27" s="9"/>
    </row>
    <row r="28" spans="2:8">
      <c r="B28" s="34"/>
      <c r="C28" s="34"/>
      <c r="D28" s="8" t="s">
        <v>34</v>
      </c>
      <c r="E28" s="9"/>
      <c r="F28" s="9"/>
      <c r="G28" s="9">
        <f t="shared" si="0"/>
        <v>0</v>
      </c>
      <c r="H28" s="9"/>
    </row>
    <row r="29" spans="2:8">
      <c r="B29" s="34"/>
      <c r="C29" s="34"/>
      <c r="D29" s="8" t="s">
        <v>35</v>
      </c>
      <c r="E29" s="9">
        <v>6249000</v>
      </c>
      <c r="F29" s="9">
        <v>6224862</v>
      </c>
      <c r="G29" s="9">
        <f t="shared" si="0"/>
        <v>24138</v>
      </c>
      <c r="H29" s="9"/>
    </row>
    <row r="30" spans="2:8">
      <c r="B30" s="34"/>
      <c r="C30" s="34"/>
      <c r="D30" s="8" t="s">
        <v>36</v>
      </c>
      <c r="E30" s="9">
        <v>1097000</v>
      </c>
      <c r="F30" s="9">
        <v>1097100</v>
      </c>
      <c r="G30" s="9">
        <f t="shared" si="0"/>
        <v>-100</v>
      </c>
      <c r="H30" s="9"/>
    </row>
    <row r="31" spans="2:8">
      <c r="B31" s="34"/>
      <c r="C31" s="34"/>
      <c r="D31" s="8" t="s">
        <v>37</v>
      </c>
      <c r="E31" s="9">
        <v>1279000</v>
      </c>
      <c r="F31" s="9">
        <v>1185841</v>
      </c>
      <c r="G31" s="9">
        <f t="shared" si="0"/>
        <v>93159</v>
      </c>
      <c r="H31" s="9"/>
    </row>
    <row r="32" spans="2:8">
      <c r="B32" s="34"/>
      <c r="C32" s="34"/>
      <c r="D32" s="8" t="s">
        <v>38</v>
      </c>
      <c r="E32" s="9">
        <v>178000</v>
      </c>
      <c r="F32" s="9">
        <v>178000</v>
      </c>
      <c r="G32" s="9">
        <f t="shared" si="0"/>
        <v>0</v>
      </c>
      <c r="H32" s="9"/>
    </row>
    <row r="33" spans="2:8">
      <c r="B33" s="34"/>
      <c r="C33" s="34"/>
      <c r="D33" s="8" t="s">
        <v>39</v>
      </c>
      <c r="E33" s="9">
        <v>1084000</v>
      </c>
      <c r="F33" s="9">
        <v>1040981</v>
      </c>
      <c r="G33" s="9">
        <f t="shared" si="0"/>
        <v>43019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1325000</v>
      </c>
      <c r="F34" s="9">
        <f>+F35+F36+F37+F38+F39+F40+F41+F42+F43+F44+F45+F46</f>
        <v>1334241</v>
      </c>
      <c r="G34" s="9">
        <f t="shared" si="0"/>
        <v>-9241</v>
      </c>
      <c r="H34" s="9"/>
    </row>
    <row r="35" spans="2:8">
      <c r="B35" s="34"/>
      <c r="C35" s="34"/>
      <c r="D35" s="8" t="s">
        <v>41</v>
      </c>
      <c r="E35" s="9">
        <v>790000</v>
      </c>
      <c r="F35" s="9">
        <v>784963</v>
      </c>
      <c r="G35" s="9">
        <f t="shared" si="0"/>
        <v>5037</v>
      </c>
      <c r="H35" s="9"/>
    </row>
    <row r="36" spans="2:8">
      <c r="B36" s="34"/>
      <c r="C36" s="34"/>
      <c r="D36" s="8" t="s">
        <v>42</v>
      </c>
      <c r="E36" s="9">
        <v>20000</v>
      </c>
      <c r="F36" s="9">
        <v>38919</v>
      </c>
      <c r="G36" s="9">
        <f t="shared" si="0"/>
        <v>-18919</v>
      </c>
      <c r="H36" s="9"/>
    </row>
    <row r="37" spans="2:8">
      <c r="B37" s="34"/>
      <c r="C37" s="34"/>
      <c r="D37" s="8" t="s">
        <v>43</v>
      </c>
      <c r="E37" s="9"/>
      <c r="F37" s="9">
        <v>5681</v>
      </c>
      <c r="G37" s="9">
        <f t="shared" si="0"/>
        <v>-5681</v>
      </c>
      <c r="H37" s="9"/>
    </row>
    <row r="38" spans="2:8">
      <c r="B38" s="34"/>
      <c r="C38" s="34"/>
      <c r="D38" s="8" t="s">
        <v>44</v>
      </c>
      <c r="E38" s="9">
        <v>50000</v>
      </c>
      <c r="F38" s="9">
        <v>22601</v>
      </c>
      <c r="G38" s="9">
        <f t="shared" si="0"/>
        <v>27399</v>
      </c>
      <c r="H38" s="9"/>
    </row>
    <row r="39" spans="2:8">
      <c r="B39" s="34"/>
      <c r="C39" s="34"/>
      <c r="D39" s="8" t="s">
        <v>45</v>
      </c>
      <c r="E39" s="9">
        <v>300000</v>
      </c>
      <c r="F39" s="9">
        <v>356005</v>
      </c>
      <c r="G39" s="9">
        <f t="shared" si="0"/>
        <v>-56005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>
        <v>50000</v>
      </c>
      <c r="F41" s="9">
        <v>19852</v>
      </c>
      <c r="G41" s="9">
        <f t="shared" si="0"/>
        <v>30148</v>
      </c>
      <c r="H41" s="9"/>
    </row>
    <row r="42" spans="2:8">
      <c r="B42" s="34"/>
      <c r="C42" s="34"/>
      <c r="D42" s="8" t="s">
        <v>48</v>
      </c>
      <c r="E42" s="9">
        <v>5000</v>
      </c>
      <c r="F42" s="9">
        <v>4190</v>
      </c>
      <c r="G42" s="9">
        <f t="shared" si="0"/>
        <v>810</v>
      </c>
      <c r="H42" s="9"/>
    </row>
    <row r="43" spans="2:8">
      <c r="B43" s="34"/>
      <c r="C43" s="34"/>
      <c r="D43" s="8" t="s">
        <v>49</v>
      </c>
      <c r="E43" s="9"/>
      <c r="F43" s="9"/>
      <c r="G43" s="9">
        <f t="shared" si="0"/>
        <v>0</v>
      </c>
      <c r="H43" s="9"/>
    </row>
    <row r="44" spans="2:8">
      <c r="B44" s="34"/>
      <c r="C44" s="34"/>
      <c r="D44" s="8" t="s">
        <v>50</v>
      </c>
      <c r="E44" s="9"/>
      <c r="F44" s="9"/>
      <c r="G44" s="9">
        <f t="shared" si="0"/>
        <v>0</v>
      </c>
      <c r="H44" s="9"/>
    </row>
    <row r="45" spans="2:8">
      <c r="B45" s="34"/>
      <c r="C45" s="34"/>
      <c r="D45" s="8" t="s">
        <v>51</v>
      </c>
      <c r="E45" s="9"/>
      <c r="F45" s="9"/>
      <c r="G45" s="9">
        <f t="shared" si="0"/>
        <v>0</v>
      </c>
      <c r="H45" s="9"/>
    </row>
    <row r="46" spans="2:8">
      <c r="B46" s="34"/>
      <c r="C46" s="34"/>
      <c r="D46" s="8" t="s">
        <v>52</v>
      </c>
      <c r="E46" s="9">
        <v>110000</v>
      </c>
      <c r="F46" s="9">
        <v>102030</v>
      </c>
      <c r="G46" s="9">
        <f t="shared" si="0"/>
        <v>7970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1481000</v>
      </c>
      <c r="F47" s="9">
        <f>+F48+F49+F50+F51+F52+F53+F54+F55+F56+F57+F58+F59+F60+F61+F62+F63+F64+F65+F66+F67+F68+F69</f>
        <v>1471335</v>
      </c>
      <c r="G47" s="9">
        <f t="shared" si="0"/>
        <v>9665</v>
      </c>
      <c r="H47" s="9"/>
    </row>
    <row r="48" spans="2:8">
      <c r="B48" s="34"/>
      <c r="C48" s="34"/>
      <c r="D48" s="8" t="s">
        <v>54</v>
      </c>
      <c r="E48" s="9">
        <v>15000</v>
      </c>
      <c r="F48" s="9">
        <v>17990</v>
      </c>
      <c r="G48" s="9">
        <f t="shared" si="0"/>
        <v>-2990</v>
      </c>
      <c r="H48" s="9"/>
    </row>
    <row r="49" spans="2:8">
      <c r="B49" s="34"/>
      <c r="C49" s="34"/>
      <c r="D49" s="8" t="s">
        <v>55</v>
      </c>
      <c r="E49" s="9"/>
      <c r="F49" s="9"/>
      <c r="G49" s="9">
        <f t="shared" si="0"/>
        <v>0</v>
      </c>
      <c r="H49" s="9"/>
    </row>
    <row r="50" spans="2:8">
      <c r="B50" s="34"/>
      <c r="C50" s="34"/>
      <c r="D50" s="8" t="s">
        <v>56</v>
      </c>
      <c r="E50" s="9">
        <v>5000</v>
      </c>
      <c r="F50" s="9">
        <v>4000</v>
      </c>
      <c r="G50" s="9">
        <f t="shared" si="0"/>
        <v>1000</v>
      </c>
      <c r="H50" s="9"/>
    </row>
    <row r="51" spans="2:8">
      <c r="B51" s="34"/>
      <c r="C51" s="34"/>
      <c r="D51" s="8" t="s">
        <v>57</v>
      </c>
      <c r="E51" s="9">
        <v>100000</v>
      </c>
      <c r="F51" s="9">
        <v>81300</v>
      </c>
      <c r="G51" s="9">
        <f t="shared" si="0"/>
        <v>18700</v>
      </c>
      <c r="H51" s="9"/>
    </row>
    <row r="52" spans="2:8">
      <c r="B52" s="34"/>
      <c r="C52" s="34"/>
      <c r="D52" s="8" t="s">
        <v>58</v>
      </c>
      <c r="E52" s="9">
        <v>50000</v>
      </c>
      <c r="F52" s="9">
        <v>42051</v>
      </c>
      <c r="G52" s="9">
        <f t="shared" si="0"/>
        <v>7949</v>
      </c>
      <c r="H52" s="9"/>
    </row>
    <row r="53" spans="2:8">
      <c r="B53" s="34"/>
      <c r="C53" s="34"/>
      <c r="D53" s="8" t="s">
        <v>59</v>
      </c>
      <c r="E53" s="9"/>
      <c r="F53" s="9">
        <v>550</v>
      </c>
      <c r="G53" s="9">
        <f t="shared" si="0"/>
        <v>-550</v>
      </c>
      <c r="H53" s="9"/>
    </row>
    <row r="54" spans="2:8">
      <c r="B54" s="34"/>
      <c r="C54" s="34"/>
      <c r="D54" s="8" t="s">
        <v>45</v>
      </c>
      <c r="E54" s="9">
        <v>80000</v>
      </c>
      <c r="F54" s="9">
        <v>86316</v>
      </c>
      <c r="G54" s="9">
        <f t="shared" si="0"/>
        <v>-6316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/>
      <c r="F56" s="9">
        <v>26180</v>
      </c>
      <c r="G56" s="9">
        <f t="shared" si="0"/>
        <v>-26180</v>
      </c>
      <c r="H56" s="9"/>
    </row>
    <row r="57" spans="2:8">
      <c r="B57" s="34"/>
      <c r="C57" s="34"/>
      <c r="D57" s="8" t="s">
        <v>61</v>
      </c>
      <c r="E57" s="9">
        <v>100000</v>
      </c>
      <c r="F57" s="9">
        <v>86909</v>
      </c>
      <c r="G57" s="9">
        <f t="shared" si="0"/>
        <v>13091</v>
      </c>
      <c r="H57" s="9"/>
    </row>
    <row r="58" spans="2:8">
      <c r="B58" s="34"/>
      <c r="C58" s="34"/>
      <c r="D58" s="8" t="s">
        <v>62</v>
      </c>
      <c r="E58" s="9"/>
      <c r="F58" s="9"/>
      <c r="G58" s="9">
        <f t="shared" si="0"/>
        <v>0</v>
      </c>
      <c r="H58" s="9"/>
    </row>
    <row r="59" spans="2:8">
      <c r="B59" s="34"/>
      <c r="C59" s="34"/>
      <c r="D59" s="8" t="s">
        <v>63</v>
      </c>
      <c r="E59" s="9"/>
      <c r="F59" s="9"/>
      <c r="G59" s="9">
        <f t="shared" si="0"/>
        <v>0</v>
      </c>
      <c r="H59" s="9"/>
    </row>
    <row r="60" spans="2:8">
      <c r="B60" s="34"/>
      <c r="C60" s="34"/>
      <c r="D60" s="8" t="s">
        <v>64</v>
      </c>
      <c r="E60" s="9">
        <v>60000</v>
      </c>
      <c r="F60" s="9">
        <v>59784</v>
      </c>
      <c r="G60" s="9">
        <f t="shared" si="0"/>
        <v>216</v>
      </c>
      <c r="H60" s="9"/>
    </row>
    <row r="61" spans="2:8">
      <c r="B61" s="34"/>
      <c r="C61" s="34"/>
      <c r="D61" s="8" t="s">
        <v>65</v>
      </c>
      <c r="E61" s="9">
        <v>10000</v>
      </c>
      <c r="F61" s="9">
        <v>5060</v>
      </c>
      <c r="G61" s="9">
        <f t="shared" si="0"/>
        <v>4940</v>
      </c>
      <c r="H61" s="9"/>
    </row>
    <row r="62" spans="2:8">
      <c r="B62" s="34"/>
      <c r="C62" s="34"/>
      <c r="D62" s="8" t="s">
        <v>48</v>
      </c>
      <c r="E62" s="9">
        <v>67000</v>
      </c>
      <c r="F62" s="9">
        <v>68850</v>
      </c>
      <c r="G62" s="9">
        <f t="shared" si="0"/>
        <v>-1850</v>
      </c>
      <c r="H62" s="9"/>
    </row>
    <row r="63" spans="2:8">
      <c r="B63" s="34"/>
      <c r="C63" s="34"/>
      <c r="D63" s="8" t="s">
        <v>49</v>
      </c>
      <c r="E63" s="9"/>
      <c r="F63" s="9"/>
      <c r="G63" s="9">
        <f t="shared" si="0"/>
        <v>0</v>
      </c>
      <c r="H63" s="9"/>
    </row>
    <row r="64" spans="2:8">
      <c r="B64" s="34"/>
      <c r="C64" s="34"/>
      <c r="D64" s="8" t="s">
        <v>66</v>
      </c>
      <c r="E64" s="9">
        <v>916000</v>
      </c>
      <c r="F64" s="9">
        <v>926800</v>
      </c>
      <c r="G64" s="9">
        <f t="shared" si="0"/>
        <v>-10800</v>
      </c>
      <c r="H64" s="9"/>
    </row>
    <row r="65" spans="2:8">
      <c r="B65" s="34"/>
      <c r="C65" s="34"/>
      <c r="D65" s="8" t="s">
        <v>67</v>
      </c>
      <c r="E65" s="9"/>
      <c r="F65" s="9"/>
      <c r="G65" s="9">
        <f t="shared" si="0"/>
        <v>0</v>
      </c>
      <c r="H65" s="9"/>
    </row>
    <row r="66" spans="2:8">
      <c r="B66" s="34"/>
      <c r="C66" s="34"/>
      <c r="D66" s="8" t="s">
        <v>68</v>
      </c>
      <c r="E66" s="9"/>
      <c r="F66" s="9"/>
      <c r="G66" s="9">
        <f t="shared" si="0"/>
        <v>0</v>
      </c>
      <c r="H66" s="9"/>
    </row>
    <row r="67" spans="2:8">
      <c r="B67" s="34"/>
      <c r="C67" s="34"/>
      <c r="D67" s="8" t="s">
        <v>69</v>
      </c>
      <c r="E67" s="9">
        <v>3000</v>
      </c>
      <c r="F67" s="9">
        <v>3000</v>
      </c>
      <c r="G67" s="9">
        <f t="shared" si="0"/>
        <v>0</v>
      </c>
      <c r="H67" s="9"/>
    </row>
    <row r="68" spans="2:8">
      <c r="B68" s="34"/>
      <c r="C68" s="34"/>
      <c r="D68" s="8" t="s">
        <v>52</v>
      </c>
      <c r="E68" s="9">
        <v>75000</v>
      </c>
      <c r="F68" s="9">
        <v>62545</v>
      </c>
      <c r="G68" s="9">
        <f t="shared" si="0"/>
        <v>12455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0</v>
      </c>
      <c r="F70" s="9">
        <f>+F71</f>
        <v>0</v>
      </c>
      <c r="G70" s="9">
        <f t="shared" si="0"/>
        <v>0</v>
      </c>
      <c r="H70" s="9"/>
    </row>
    <row r="71" spans="2:8">
      <c r="B71" s="34"/>
      <c r="C71" s="34"/>
      <c r="D71" s="8" t="s">
        <v>72</v>
      </c>
      <c r="E71" s="9">
        <f>+E72+E73</f>
        <v>0</v>
      </c>
      <c r="F71" s="9">
        <f>+F72+F73</f>
        <v>0</v>
      </c>
      <c r="G71" s="9">
        <f t="shared" ref="G71:G134" si="1">E71-F71</f>
        <v>0</v>
      </c>
      <c r="H71" s="9"/>
    </row>
    <row r="72" spans="2:8">
      <c r="B72" s="34"/>
      <c r="C72" s="34"/>
      <c r="D72" s="8" t="s">
        <v>73</v>
      </c>
      <c r="E72" s="9"/>
      <c r="F72" s="9"/>
      <c r="G72" s="9">
        <f t="shared" si="1"/>
        <v>0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/>
      <c r="F74" s="9"/>
      <c r="G74" s="9">
        <f t="shared" si="1"/>
        <v>0</v>
      </c>
      <c r="H74" s="9"/>
    </row>
    <row r="75" spans="2:8">
      <c r="B75" s="34"/>
      <c r="C75" s="35"/>
      <c r="D75" s="10" t="s">
        <v>76</v>
      </c>
      <c r="E75" s="11">
        <f>+E27+E34+E47+E70+E74</f>
        <v>12693000</v>
      </c>
      <c r="F75" s="11">
        <f>+F27+F34+F47+F70+F74</f>
        <v>12532360</v>
      </c>
      <c r="G75" s="11">
        <f t="shared" si="1"/>
        <v>160640</v>
      </c>
      <c r="H75" s="11"/>
    </row>
    <row r="76" spans="2:8">
      <c r="B76" s="35"/>
      <c r="C76" s="12" t="s">
        <v>77</v>
      </c>
      <c r="D76" s="13"/>
      <c r="E76" s="14">
        <f xml:space="preserve"> +E26 - E75</f>
        <v>-2885000</v>
      </c>
      <c r="F76" s="14">
        <f xml:space="preserve"> +F26 - F75</f>
        <v>-2517276</v>
      </c>
      <c r="G76" s="14">
        <f t="shared" si="1"/>
        <v>-367724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/>
      <c r="F83" s="9"/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/>
      <c r="G88" s="9">
        <f t="shared" si="1"/>
        <v>0</v>
      </c>
      <c r="H88" s="9"/>
    </row>
    <row r="89" spans="2:8">
      <c r="B89" s="34"/>
      <c r="C89" s="35"/>
      <c r="D89" s="10" t="s">
        <v>91</v>
      </c>
      <c r="E89" s="11">
        <f>+E77+E80+E83+E84+E88</f>
        <v>0</v>
      </c>
      <c r="F89" s="11">
        <f>+F77+F80+F83+F84+F88</f>
        <v>0</v>
      </c>
      <c r="G89" s="11">
        <f t="shared" si="1"/>
        <v>0</v>
      </c>
      <c r="H89" s="11"/>
    </row>
    <row r="90" spans="2:8">
      <c r="B90" s="34"/>
      <c r="C90" s="33" t="s">
        <v>32</v>
      </c>
      <c r="D90" s="8" t="s">
        <v>92</v>
      </c>
      <c r="E90" s="9"/>
      <c r="F90" s="9"/>
      <c r="G90" s="9">
        <f t="shared" si="1"/>
        <v>0</v>
      </c>
      <c r="H90" s="9"/>
    </row>
    <row r="91" spans="2:8">
      <c r="B91" s="34"/>
      <c r="C91" s="34"/>
      <c r="D91" s="8" t="s">
        <v>93</v>
      </c>
      <c r="E91" s="9">
        <f>+E92+E93+E94+E95+E96</f>
        <v>0</v>
      </c>
      <c r="F91" s="9">
        <f>+F92+F93+F94+F95+F96</f>
        <v>233750</v>
      </c>
      <c r="G91" s="9">
        <f t="shared" si="1"/>
        <v>-233750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/>
      <c r="F94" s="9"/>
      <c r="G94" s="9">
        <f t="shared" si="1"/>
        <v>0</v>
      </c>
      <c r="H94" s="9"/>
    </row>
    <row r="95" spans="2:8">
      <c r="B95" s="34"/>
      <c r="C95" s="34"/>
      <c r="D95" s="8" t="s">
        <v>97</v>
      </c>
      <c r="E95" s="9"/>
      <c r="F95" s="9">
        <v>233750</v>
      </c>
      <c r="G95" s="9">
        <f t="shared" si="1"/>
        <v>-233750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/>
      <c r="F99" s="9"/>
      <c r="G99" s="9">
        <f t="shared" si="1"/>
        <v>0</v>
      </c>
      <c r="H99" s="9"/>
    </row>
    <row r="100" spans="2:8">
      <c r="B100" s="34"/>
      <c r="C100" s="35"/>
      <c r="D100" s="10" t="s">
        <v>102</v>
      </c>
      <c r="E100" s="11">
        <f>+E90+E91+E97+E98+E99</f>
        <v>0</v>
      </c>
      <c r="F100" s="11">
        <f>+F90+F91+F97+F98+F99</f>
        <v>233750</v>
      </c>
      <c r="G100" s="11">
        <f t="shared" si="1"/>
        <v>-233750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0</v>
      </c>
      <c r="F101" s="14">
        <f xml:space="preserve"> +F89 - F100</f>
        <v>-233750</v>
      </c>
      <c r="G101" s="14">
        <f t="shared" si="1"/>
        <v>233750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0</v>
      </c>
      <c r="F106" s="9">
        <f>+F107+F108+F109+F110+F111</f>
        <v>0</v>
      </c>
      <c r="G106" s="9">
        <f t="shared" si="1"/>
        <v>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/>
      <c r="F109" s="9"/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/>
      <c r="F111" s="9"/>
      <c r="G111" s="9">
        <f t="shared" si="1"/>
        <v>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>
        <v>3620000</v>
      </c>
      <c r="F117" s="9">
        <v>2760000</v>
      </c>
      <c r="G117" s="9">
        <f t="shared" si="1"/>
        <v>860000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3620000</v>
      </c>
      <c r="F119" s="11">
        <f>+F102+F103+F104+F105+F106+F112+F113+F114+F115+F116+F117+F118</f>
        <v>2760000</v>
      </c>
      <c r="G119" s="11">
        <f t="shared" si="1"/>
        <v>860000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0</v>
      </c>
      <c r="F123" s="9">
        <f>+F124+F125+F126+F127+F128</f>
        <v>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/>
      <c r="F126" s="9"/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>
        <v>630000</v>
      </c>
      <c r="F134" s="17"/>
      <c r="G134" s="17">
        <f t="shared" si="1"/>
        <v>630000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37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630000</v>
      </c>
      <c r="F136" s="19">
        <f>+F120+F121+F122+F123+F129+F130+F131+F132+F133+F134+F135</f>
        <v>0</v>
      </c>
      <c r="G136" s="19">
        <f t="shared" si="2"/>
        <v>630000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2990000</v>
      </c>
      <c r="F137" s="14">
        <f xml:space="preserve"> +F119 - F136</f>
        <v>2760000</v>
      </c>
      <c r="G137" s="14">
        <f t="shared" si="2"/>
        <v>230000</v>
      </c>
      <c r="H137" s="14"/>
    </row>
    <row r="138" spans="2:8">
      <c r="B138" s="20" t="s">
        <v>141</v>
      </c>
      <c r="C138" s="21"/>
      <c r="D138" s="22"/>
      <c r="E138" s="23">
        <v>105000</v>
      </c>
      <c r="F138" s="23"/>
      <c r="G138" s="23">
        <f>E138 + E139</f>
        <v>105000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0</v>
      </c>
      <c r="F140" s="14">
        <f xml:space="preserve"> +F76 +F101 +F137 - (F138 + F139)</f>
        <v>8974</v>
      </c>
      <c r="G140" s="14">
        <f t="shared" ref="G140:G142" si="3">E140-F140</f>
        <v>-8974</v>
      </c>
      <c r="H140" s="14"/>
    </row>
    <row r="141" spans="2:8">
      <c r="B141" s="15" t="s">
        <v>143</v>
      </c>
      <c r="C141" s="12"/>
      <c r="D141" s="13"/>
      <c r="E141" s="14"/>
      <c r="F141" s="14"/>
      <c r="G141" s="14">
        <f t="shared" si="3"/>
        <v>0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0</v>
      </c>
      <c r="F142" s="14">
        <f xml:space="preserve"> +F140 +F141</f>
        <v>8974</v>
      </c>
      <c r="G142" s="14">
        <f t="shared" si="3"/>
        <v>-8974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1803-BC74-4EB2-8520-B710AA77A103}">
  <dimension ref="B2:S62"/>
  <sheetViews>
    <sheetView tabSelected="1" topLeftCell="I1" workbookViewId="0">
      <selection activeCell="I1" sqref="I1"/>
    </sheetView>
  </sheetViews>
  <sheetFormatPr defaultRowHeight="18.75"/>
  <cols>
    <col min="1" max="3" width="2.875" customWidth="1"/>
    <col min="4" max="4" width="44.375" customWidth="1"/>
    <col min="5" max="19" width="20.75" customWidth="1"/>
  </cols>
  <sheetData>
    <row r="2" spans="2:19" ht="2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"/>
      <c r="R2" s="3"/>
      <c r="S2" s="3" t="s">
        <v>158</v>
      </c>
    </row>
    <row r="3" spans="2:19" ht="21">
      <c r="B3" s="30" t="s">
        <v>159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2:19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2"/>
      <c r="S4" s="2"/>
    </row>
    <row r="5" spans="2:19" ht="21">
      <c r="B5" s="3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19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  <c r="R6" s="2"/>
      <c r="S6" s="4" t="s">
        <v>3</v>
      </c>
    </row>
    <row r="7" spans="2:19">
      <c r="B7" s="42" t="s">
        <v>4</v>
      </c>
      <c r="C7" s="43"/>
      <c r="D7" s="44"/>
      <c r="E7" s="45" t="s">
        <v>160</v>
      </c>
      <c r="F7" s="45" t="s">
        <v>161</v>
      </c>
      <c r="G7" s="45" t="s">
        <v>162</v>
      </c>
      <c r="H7" s="45" t="s">
        <v>163</v>
      </c>
      <c r="I7" s="45" t="s">
        <v>164</v>
      </c>
      <c r="J7" s="45" t="s">
        <v>165</v>
      </c>
      <c r="K7" s="45" t="s">
        <v>166</v>
      </c>
      <c r="L7" s="45" t="s">
        <v>167</v>
      </c>
      <c r="M7" s="45" t="s">
        <v>168</v>
      </c>
      <c r="N7" s="45" t="s">
        <v>169</v>
      </c>
      <c r="O7" s="45" t="s">
        <v>170</v>
      </c>
      <c r="P7" s="45" t="s">
        <v>171</v>
      </c>
      <c r="Q7" s="46" t="s">
        <v>172</v>
      </c>
      <c r="R7" s="46" t="s">
        <v>173</v>
      </c>
      <c r="S7" s="46" t="s">
        <v>174</v>
      </c>
    </row>
    <row r="8" spans="2:19">
      <c r="B8" s="33" t="s">
        <v>9</v>
      </c>
      <c r="C8" s="33" t="s">
        <v>10</v>
      </c>
      <c r="D8" s="6" t="s">
        <v>11</v>
      </c>
      <c r="E8" s="7"/>
      <c r="F8" s="7">
        <v>2128812</v>
      </c>
      <c r="G8" s="7">
        <v>4592784</v>
      </c>
      <c r="H8" s="7">
        <v>2079289</v>
      </c>
      <c r="I8" s="7">
        <v>2994073</v>
      </c>
      <c r="J8" s="7">
        <v>8518407</v>
      </c>
      <c r="K8" s="7">
        <v>6993244</v>
      </c>
      <c r="L8" s="7">
        <v>4579607</v>
      </c>
      <c r="M8" s="7">
        <v>14103009</v>
      </c>
      <c r="N8" s="7"/>
      <c r="O8" s="7">
        <v>3892963</v>
      </c>
      <c r="P8" s="7"/>
      <c r="Q8" s="7">
        <f>+E8+F8+G8+H8+I8+J8+K8+L8+M8+N8+O8+P8</f>
        <v>49882188</v>
      </c>
      <c r="R8" s="36"/>
      <c r="S8" s="7">
        <f>Q8-ABS(R8)</f>
        <v>49882188</v>
      </c>
    </row>
    <row r="9" spans="2:19">
      <c r="B9" s="34"/>
      <c r="C9" s="34"/>
      <c r="D9" s="8" t="s">
        <v>13</v>
      </c>
      <c r="E9" s="9">
        <v>1800500</v>
      </c>
      <c r="F9" s="9">
        <v>48063527</v>
      </c>
      <c r="G9" s="9">
        <v>43484407</v>
      </c>
      <c r="H9" s="9">
        <v>30737668</v>
      </c>
      <c r="I9" s="9">
        <v>30995379</v>
      </c>
      <c r="J9" s="9">
        <v>37216974</v>
      </c>
      <c r="K9" s="9">
        <v>46610702</v>
      </c>
      <c r="L9" s="9">
        <v>40682652</v>
      </c>
      <c r="M9" s="9">
        <v>49570670</v>
      </c>
      <c r="N9" s="9">
        <v>13203063</v>
      </c>
      <c r="O9" s="9">
        <v>23390937</v>
      </c>
      <c r="P9" s="9">
        <v>9970380</v>
      </c>
      <c r="Q9" s="9">
        <f t="shared" ref="Q9:Q62" si="0">+E9+F9+G9+H9+I9+J9+K9+L9+M9+N9+O9+P9</f>
        <v>375726859</v>
      </c>
      <c r="R9" s="37"/>
      <c r="S9" s="9">
        <f t="shared" ref="S9:S61" si="1">Q9-ABS(R9)</f>
        <v>375726859</v>
      </c>
    </row>
    <row r="10" spans="2:19">
      <c r="B10" s="34"/>
      <c r="C10" s="34"/>
      <c r="D10" s="8" t="s">
        <v>25</v>
      </c>
      <c r="E10" s="9">
        <v>50000</v>
      </c>
      <c r="F10" s="9">
        <v>45000</v>
      </c>
      <c r="G10" s="9">
        <v>95000</v>
      </c>
      <c r="H10" s="9">
        <v>131000</v>
      </c>
      <c r="I10" s="9"/>
      <c r="J10" s="9">
        <v>45000</v>
      </c>
      <c r="K10" s="9">
        <v>118000</v>
      </c>
      <c r="L10" s="9">
        <v>3020000</v>
      </c>
      <c r="M10" s="9">
        <v>90000</v>
      </c>
      <c r="N10" s="9"/>
      <c r="O10" s="9"/>
      <c r="P10" s="9"/>
      <c r="Q10" s="9">
        <f t="shared" si="0"/>
        <v>3594000</v>
      </c>
      <c r="R10" s="37"/>
      <c r="S10" s="9">
        <f t="shared" si="1"/>
        <v>3594000</v>
      </c>
    </row>
    <row r="11" spans="2:19">
      <c r="B11" s="34"/>
      <c r="C11" s="34"/>
      <c r="D11" s="8" t="s">
        <v>26</v>
      </c>
      <c r="E11" s="9">
        <v>13395</v>
      </c>
      <c r="F11" s="9">
        <v>193</v>
      </c>
      <c r="G11" s="9">
        <v>99</v>
      </c>
      <c r="H11" s="9">
        <v>14</v>
      </c>
      <c r="I11" s="9">
        <v>361</v>
      </c>
      <c r="J11" s="9">
        <v>81</v>
      </c>
      <c r="K11" s="9">
        <v>51</v>
      </c>
      <c r="L11" s="9">
        <v>49</v>
      </c>
      <c r="M11" s="9">
        <v>15</v>
      </c>
      <c r="N11" s="9">
        <v>10</v>
      </c>
      <c r="O11" s="9">
        <v>40</v>
      </c>
      <c r="P11" s="9">
        <v>4</v>
      </c>
      <c r="Q11" s="9">
        <f t="shared" si="0"/>
        <v>14312</v>
      </c>
      <c r="R11" s="37"/>
      <c r="S11" s="9">
        <f t="shared" si="1"/>
        <v>14312</v>
      </c>
    </row>
    <row r="12" spans="2:19">
      <c r="B12" s="34"/>
      <c r="C12" s="34"/>
      <c r="D12" s="8" t="s">
        <v>27</v>
      </c>
      <c r="E12" s="9">
        <v>2626260</v>
      </c>
      <c r="F12" s="9">
        <v>13000</v>
      </c>
      <c r="G12" s="9">
        <v>5000</v>
      </c>
      <c r="H12" s="9"/>
      <c r="I12" s="9">
        <v>16800</v>
      </c>
      <c r="J12" s="9">
        <v>5000</v>
      </c>
      <c r="K12" s="9">
        <v>79380</v>
      </c>
      <c r="L12" s="9">
        <v>4000</v>
      </c>
      <c r="M12" s="9">
        <v>17500</v>
      </c>
      <c r="N12" s="9"/>
      <c r="O12" s="9">
        <v>12500</v>
      </c>
      <c r="P12" s="9">
        <v>44700</v>
      </c>
      <c r="Q12" s="9">
        <f t="shared" si="0"/>
        <v>2824140</v>
      </c>
      <c r="R12" s="38"/>
      <c r="S12" s="9">
        <f t="shared" si="1"/>
        <v>2824140</v>
      </c>
    </row>
    <row r="13" spans="2:19">
      <c r="B13" s="34"/>
      <c r="C13" s="35"/>
      <c r="D13" s="10" t="s">
        <v>31</v>
      </c>
      <c r="E13" s="11">
        <f t="shared" ref="E13:P13" si="2">+E8+E9+E10+E11+E12</f>
        <v>4490155</v>
      </c>
      <c r="F13" s="11">
        <f t="shared" si="2"/>
        <v>50250532</v>
      </c>
      <c r="G13" s="11">
        <f t="shared" si="2"/>
        <v>48177290</v>
      </c>
      <c r="H13" s="11">
        <f t="shared" si="2"/>
        <v>32947971</v>
      </c>
      <c r="I13" s="11">
        <f t="shared" si="2"/>
        <v>34006613</v>
      </c>
      <c r="J13" s="11">
        <f t="shared" si="2"/>
        <v>45785462</v>
      </c>
      <c r="K13" s="11">
        <f t="shared" si="2"/>
        <v>53801377</v>
      </c>
      <c r="L13" s="11">
        <f t="shared" si="2"/>
        <v>48286308</v>
      </c>
      <c r="M13" s="11">
        <f t="shared" si="2"/>
        <v>63781194</v>
      </c>
      <c r="N13" s="11">
        <f t="shared" si="2"/>
        <v>13203073</v>
      </c>
      <c r="O13" s="11">
        <f t="shared" si="2"/>
        <v>27296440</v>
      </c>
      <c r="P13" s="11">
        <f t="shared" si="2"/>
        <v>10015084</v>
      </c>
      <c r="Q13" s="11">
        <f t="shared" si="0"/>
        <v>432041499</v>
      </c>
      <c r="R13" s="39">
        <f>+R8+R9+R10+R11+R12</f>
        <v>0</v>
      </c>
      <c r="S13" s="11">
        <f t="shared" si="1"/>
        <v>432041499</v>
      </c>
    </row>
    <row r="14" spans="2:19">
      <c r="B14" s="34"/>
      <c r="C14" s="33" t="s">
        <v>32</v>
      </c>
      <c r="D14" s="8" t="s">
        <v>33</v>
      </c>
      <c r="E14" s="9">
        <v>25739857</v>
      </c>
      <c r="F14" s="9">
        <v>45262179</v>
      </c>
      <c r="G14" s="9">
        <v>24132570</v>
      </c>
      <c r="H14" s="9">
        <v>28012894</v>
      </c>
      <c r="I14" s="9">
        <v>21941912</v>
      </c>
      <c r="J14" s="9">
        <v>25281690</v>
      </c>
      <c r="K14" s="9">
        <v>23600171</v>
      </c>
      <c r="L14" s="9">
        <v>25292572</v>
      </c>
      <c r="M14" s="9">
        <v>50172477</v>
      </c>
      <c r="N14" s="9">
        <v>13057370</v>
      </c>
      <c r="O14" s="9">
        <v>18835373</v>
      </c>
      <c r="P14" s="9">
        <v>9726784</v>
      </c>
      <c r="Q14" s="9">
        <f t="shared" si="0"/>
        <v>311055849</v>
      </c>
      <c r="R14" s="36"/>
      <c r="S14" s="9">
        <f t="shared" si="1"/>
        <v>311055849</v>
      </c>
    </row>
    <row r="15" spans="2:19">
      <c r="B15" s="34"/>
      <c r="C15" s="34"/>
      <c r="D15" s="8" t="s">
        <v>40</v>
      </c>
      <c r="E15" s="9">
        <v>284249</v>
      </c>
      <c r="F15" s="9">
        <v>2386446</v>
      </c>
      <c r="G15" s="9">
        <v>1785229</v>
      </c>
      <c r="H15" s="9">
        <v>1780804</v>
      </c>
      <c r="I15" s="9">
        <v>797195</v>
      </c>
      <c r="J15" s="9">
        <v>1883180</v>
      </c>
      <c r="K15" s="9">
        <v>1497368</v>
      </c>
      <c r="L15" s="9">
        <v>1463429</v>
      </c>
      <c r="M15" s="9">
        <v>1931505</v>
      </c>
      <c r="N15" s="9">
        <v>180739</v>
      </c>
      <c r="O15" s="9">
        <v>1355986</v>
      </c>
      <c r="P15" s="9">
        <v>1334241</v>
      </c>
      <c r="Q15" s="9">
        <f t="shared" si="0"/>
        <v>16680371</v>
      </c>
      <c r="R15" s="37"/>
      <c r="S15" s="9">
        <f t="shared" si="1"/>
        <v>16680371</v>
      </c>
    </row>
    <row r="16" spans="2:19">
      <c r="B16" s="34"/>
      <c r="C16" s="34"/>
      <c r="D16" s="8" t="s">
        <v>53</v>
      </c>
      <c r="E16" s="9">
        <v>8597472</v>
      </c>
      <c r="F16" s="9">
        <v>3016050</v>
      </c>
      <c r="G16" s="9">
        <v>2000766</v>
      </c>
      <c r="H16" s="9">
        <v>1615394</v>
      </c>
      <c r="I16" s="9">
        <v>1434613</v>
      </c>
      <c r="J16" s="9">
        <v>6125185</v>
      </c>
      <c r="K16" s="9">
        <v>2402944</v>
      </c>
      <c r="L16" s="9">
        <v>2924591</v>
      </c>
      <c r="M16" s="9">
        <v>3617969</v>
      </c>
      <c r="N16" s="9">
        <v>1395855</v>
      </c>
      <c r="O16" s="9">
        <v>1472325</v>
      </c>
      <c r="P16" s="9">
        <v>1471335</v>
      </c>
      <c r="Q16" s="9">
        <f t="shared" si="0"/>
        <v>36074499</v>
      </c>
      <c r="R16" s="37"/>
      <c r="S16" s="9">
        <f t="shared" si="1"/>
        <v>36074499</v>
      </c>
    </row>
    <row r="17" spans="2:19">
      <c r="B17" s="34"/>
      <c r="C17" s="34"/>
      <c r="D17" s="8" t="s">
        <v>71</v>
      </c>
      <c r="E17" s="9"/>
      <c r="F17" s="9">
        <v>2304693</v>
      </c>
      <c r="G17" s="9">
        <v>4582978</v>
      </c>
      <c r="H17" s="9">
        <v>2079869</v>
      </c>
      <c r="I17" s="9">
        <v>2982520</v>
      </c>
      <c r="J17" s="9">
        <v>8613147</v>
      </c>
      <c r="K17" s="9">
        <v>6991612</v>
      </c>
      <c r="L17" s="9">
        <v>4718791</v>
      </c>
      <c r="M17" s="9">
        <v>15046742</v>
      </c>
      <c r="N17" s="9"/>
      <c r="O17" s="9">
        <v>3968854</v>
      </c>
      <c r="P17" s="9"/>
      <c r="Q17" s="9">
        <f t="shared" si="0"/>
        <v>51289206</v>
      </c>
      <c r="R17" s="37"/>
      <c r="S17" s="9">
        <f t="shared" si="1"/>
        <v>51289206</v>
      </c>
    </row>
    <row r="18" spans="2:19">
      <c r="B18" s="34"/>
      <c r="C18" s="34"/>
      <c r="D18" s="8" t="s">
        <v>75</v>
      </c>
      <c r="E18" s="9">
        <v>2589</v>
      </c>
      <c r="F18" s="9">
        <v>667843</v>
      </c>
      <c r="G18" s="9"/>
      <c r="H18" s="9"/>
      <c r="I18" s="9"/>
      <c r="J18" s="9"/>
      <c r="K18" s="9"/>
      <c r="L18" s="9"/>
      <c r="M18" s="9"/>
      <c r="N18" s="9"/>
      <c r="O18" s="9">
        <v>268646</v>
      </c>
      <c r="P18" s="9"/>
      <c r="Q18" s="9">
        <f t="shared" si="0"/>
        <v>939078</v>
      </c>
      <c r="R18" s="38"/>
      <c r="S18" s="9">
        <f t="shared" si="1"/>
        <v>939078</v>
      </c>
    </row>
    <row r="19" spans="2:19">
      <c r="B19" s="34"/>
      <c r="C19" s="35"/>
      <c r="D19" s="10" t="s">
        <v>76</v>
      </c>
      <c r="E19" s="11">
        <f t="shared" ref="E19:P19" si="3">+E14+E15+E16+E17+E18</f>
        <v>34624167</v>
      </c>
      <c r="F19" s="11">
        <f t="shared" si="3"/>
        <v>53637211</v>
      </c>
      <c r="G19" s="11">
        <f t="shared" si="3"/>
        <v>32501543</v>
      </c>
      <c r="H19" s="11">
        <f t="shared" si="3"/>
        <v>33488961</v>
      </c>
      <c r="I19" s="11">
        <f t="shared" si="3"/>
        <v>27156240</v>
      </c>
      <c r="J19" s="11">
        <f t="shared" si="3"/>
        <v>41903202</v>
      </c>
      <c r="K19" s="11">
        <f t="shared" si="3"/>
        <v>34492095</v>
      </c>
      <c r="L19" s="11">
        <f t="shared" si="3"/>
        <v>34399383</v>
      </c>
      <c r="M19" s="11">
        <f t="shared" si="3"/>
        <v>70768693</v>
      </c>
      <c r="N19" s="11">
        <f t="shared" si="3"/>
        <v>14633964</v>
      </c>
      <c r="O19" s="11">
        <f t="shared" si="3"/>
        <v>25901184</v>
      </c>
      <c r="P19" s="11">
        <f t="shared" si="3"/>
        <v>12532360</v>
      </c>
      <c r="Q19" s="11">
        <f t="shared" si="0"/>
        <v>416039003</v>
      </c>
      <c r="R19" s="39">
        <f>+R14+R15+R16+R17+R18</f>
        <v>0</v>
      </c>
      <c r="S19" s="11">
        <f t="shared" si="1"/>
        <v>416039003</v>
      </c>
    </row>
    <row r="20" spans="2:19">
      <c r="B20" s="35"/>
      <c r="C20" s="12" t="s">
        <v>77</v>
      </c>
      <c r="D20" s="13"/>
      <c r="E20" s="14">
        <f t="shared" ref="E20:P20" si="4" xml:space="preserve"> +E13 - E19</f>
        <v>-30134012</v>
      </c>
      <c r="F20" s="14">
        <f t="shared" si="4"/>
        <v>-3386679</v>
      </c>
      <c r="G20" s="14">
        <f t="shared" si="4"/>
        <v>15675747</v>
      </c>
      <c r="H20" s="14">
        <f t="shared" si="4"/>
        <v>-540990</v>
      </c>
      <c r="I20" s="14">
        <f t="shared" si="4"/>
        <v>6850373</v>
      </c>
      <c r="J20" s="14">
        <f t="shared" si="4"/>
        <v>3882260</v>
      </c>
      <c r="K20" s="14">
        <f t="shared" si="4"/>
        <v>19309282</v>
      </c>
      <c r="L20" s="14">
        <f t="shared" si="4"/>
        <v>13886925</v>
      </c>
      <c r="M20" s="14">
        <f t="shared" si="4"/>
        <v>-6987499</v>
      </c>
      <c r="N20" s="14">
        <f t="shared" si="4"/>
        <v>-1430891</v>
      </c>
      <c r="O20" s="14">
        <f t="shared" si="4"/>
        <v>1395256</v>
      </c>
      <c r="P20" s="14">
        <f t="shared" si="4"/>
        <v>-2517276</v>
      </c>
      <c r="Q20" s="14">
        <f t="shared" si="0"/>
        <v>16002496</v>
      </c>
      <c r="R20" s="39">
        <f xml:space="preserve"> +R13 - R19</f>
        <v>0</v>
      </c>
      <c r="S20" s="14">
        <f>S13-S19</f>
        <v>16002496</v>
      </c>
    </row>
    <row r="21" spans="2:19">
      <c r="B21" s="33" t="s">
        <v>78</v>
      </c>
      <c r="C21" s="33" t="s">
        <v>10</v>
      </c>
      <c r="D21" s="8" t="s">
        <v>79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f t="shared" si="0"/>
        <v>0</v>
      </c>
      <c r="R21" s="36"/>
      <c r="S21" s="9">
        <f t="shared" si="1"/>
        <v>0</v>
      </c>
    </row>
    <row r="22" spans="2:19">
      <c r="B22" s="34"/>
      <c r="C22" s="34"/>
      <c r="D22" s="8" t="s">
        <v>82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f t="shared" si="0"/>
        <v>0</v>
      </c>
      <c r="R22" s="37"/>
      <c r="S22" s="9">
        <f t="shared" si="1"/>
        <v>0</v>
      </c>
    </row>
    <row r="23" spans="2:19">
      <c r="B23" s="34"/>
      <c r="C23" s="34"/>
      <c r="D23" s="8" t="s">
        <v>85</v>
      </c>
      <c r="E23" s="9">
        <v>5000000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f t="shared" si="0"/>
        <v>5000000</v>
      </c>
      <c r="R23" s="37"/>
      <c r="S23" s="9">
        <f t="shared" si="1"/>
        <v>5000000</v>
      </c>
    </row>
    <row r="24" spans="2:19">
      <c r="B24" s="34"/>
      <c r="C24" s="34"/>
      <c r="D24" s="8" t="s">
        <v>86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f t="shared" si="0"/>
        <v>0</v>
      </c>
      <c r="R24" s="37"/>
      <c r="S24" s="9">
        <f t="shared" si="1"/>
        <v>0</v>
      </c>
    </row>
    <row r="25" spans="2:19">
      <c r="B25" s="34"/>
      <c r="C25" s="34"/>
      <c r="D25" s="8" t="s">
        <v>90</v>
      </c>
      <c r="E25" s="9"/>
      <c r="F25" s="9"/>
      <c r="G25" s="9"/>
      <c r="H25" s="9"/>
      <c r="I25" s="9"/>
      <c r="J25" s="9"/>
      <c r="K25" s="9"/>
      <c r="L25" s="9"/>
      <c r="M25" s="9">
        <v>10500</v>
      </c>
      <c r="N25" s="9"/>
      <c r="O25" s="9"/>
      <c r="P25" s="9"/>
      <c r="Q25" s="9">
        <f t="shared" si="0"/>
        <v>10500</v>
      </c>
      <c r="R25" s="38"/>
      <c r="S25" s="9">
        <f t="shared" si="1"/>
        <v>10500</v>
      </c>
    </row>
    <row r="26" spans="2:19">
      <c r="B26" s="34"/>
      <c r="C26" s="35"/>
      <c r="D26" s="10" t="s">
        <v>91</v>
      </c>
      <c r="E26" s="11">
        <f t="shared" ref="E26:P26" si="5">+E21+E22+E23+E24+E25</f>
        <v>5000000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 t="shared" si="5"/>
        <v>0</v>
      </c>
      <c r="M26" s="11">
        <f t="shared" si="5"/>
        <v>10500</v>
      </c>
      <c r="N26" s="11">
        <f t="shared" si="5"/>
        <v>0</v>
      </c>
      <c r="O26" s="11">
        <f t="shared" si="5"/>
        <v>0</v>
      </c>
      <c r="P26" s="11">
        <f t="shared" si="5"/>
        <v>0</v>
      </c>
      <c r="Q26" s="11">
        <f t="shared" si="0"/>
        <v>5010500</v>
      </c>
      <c r="R26" s="39">
        <f>+R21+R22+R23+R24+R25</f>
        <v>0</v>
      </c>
      <c r="S26" s="11">
        <f t="shared" si="1"/>
        <v>5010500</v>
      </c>
    </row>
    <row r="27" spans="2:19">
      <c r="B27" s="34"/>
      <c r="C27" s="33" t="s">
        <v>32</v>
      </c>
      <c r="D27" s="8" t="s">
        <v>92</v>
      </c>
      <c r="E27" s="9"/>
      <c r="F27" s="9">
        <v>9984000</v>
      </c>
      <c r="G27" s="9"/>
      <c r="H27" s="9"/>
      <c r="I27" s="9"/>
      <c r="J27" s="9"/>
      <c r="K27" s="9"/>
      <c r="L27" s="9"/>
      <c r="M27" s="9"/>
      <c r="N27" s="9"/>
      <c r="O27" s="9">
        <v>3000000</v>
      </c>
      <c r="P27" s="9"/>
      <c r="Q27" s="9">
        <f t="shared" si="0"/>
        <v>12984000</v>
      </c>
      <c r="R27" s="36"/>
      <c r="S27" s="9">
        <f t="shared" si="1"/>
        <v>12984000</v>
      </c>
    </row>
    <row r="28" spans="2:19">
      <c r="B28" s="34"/>
      <c r="C28" s="34"/>
      <c r="D28" s="8" t="s">
        <v>93</v>
      </c>
      <c r="E28" s="9">
        <v>1958000</v>
      </c>
      <c r="F28" s="9"/>
      <c r="G28" s="9"/>
      <c r="H28" s="9"/>
      <c r="I28" s="9"/>
      <c r="J28" s="9"/>
      <c r="K28" s="9">
        <v>107250</v>
      </c>
      <c r="L28" s="9"/>
      <c r="M28" s="9">
        <v>467500</v>
      </c>
      <c r="N28" s="9"/>
      <c r="O28" s="9">
        <v>110000</v>
      </c>
      <c r="P28" s="9">
        <v>233750</v>
      </c>
      <c r="Q28" s="9">
        <f t="shared" si="0"/>
        <v>2876500</v>
      </c>
      <c r="R28" s="37"/>
      <c r="S28" s="9">
        <f t="shared" si="1"/>
        <v>2876500</v>
      </c>
    </row>
    <row r="29" spans="2:19">
      <c r="B29" s="34"/>
      <c r="C29" s="34"/>
      <c r="D29" s="8" t="s">
        <v>99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f t="shared" si="0"/>
        <v>0</v>
      </c>
      <c r="R29" s="37"/>
      <c r="S29" s="9">
        <f t="shared" si="1"/>
        <v>0</v>
      </c>
    </row>
    <row r="30" spans="2:19">
      <c r="B30" s="34"/>
      <c r="C30" s="34"/>
      <c r="D30" s="8" t="s">
        <v>100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f t="shared" si="0"/>
        <v>0</v>
      </c>
      <c r="R30" s="37"/>
      <c r="S30" s="9">
        <f t="shared" si="1"/>
        <v>0</v>
      </c>
    </row>
    <row r="31" spans="2:19">
      <c r="B31" s="34"/>
      <c r="C31" s="34"/>
      <c r="D31" s="8" t="s">
        <v>101</v>
      </c>
      <c r="E31" s="9"/>
      <c r="F31" s="9"/>
      <c r="G31" s="9"/>
      <c r="H31" s="9"/>
      <c r="I31" s="9"/>
      <c r="J31" s="9"/>
      <c r="K31" s="9"/>
      <c r="L31" s="9">
        <v>7000</v>
      </c>
      <c r="M31" s="9"/>
      <c r="N31" s="9"/>
      <c r="O31" s="9"/>
      <c r="P31" s="9"/>
      <c r="Q31" s="9">
        <f t="shared" si="0"/>
        <v>7000</v>
      </c>
      <c r="R31" s="38"/>
      <c r="S31" s="9">
        <f t="shared" si="1"/>
        <v>7000</v>
      </c>
    </row>
    <row r="32" spans="2:19">
      <c r="B32" s="34"/>
      <c r="C32" s="35"/>
      <c r="D32" s="10" t="s">
        <v>102</v>
      </c>
      <c r="E32" s="11">
        <f t="shared" ref="E32:P32" si="6">+E27+E28+E29+E30+E31</f>
        <v>1958000</v>
      </c>
      <c r="F32" s="11">
        <f t="shared" si="6"/>
        <v>9984000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107250</v>
      </c>
      <c r="L32" s="11">
        <f t="shared" si="6"/>
        <v>7000</v>
      </c>
      <c r="M32" s="11">
        <f t="shared" si="6"/>
        <v>467500</v>
      </c>
      <c r="N32" s="11">
        <f t="shared" si="6"/>
        <v>0</v>
      </c>
      <c r="O32" s="11">
        <f t="shared" si="6"/>
        <v>3110000</v>
      </c>
      <c r="P32" s="11">
        <f t="shared" si="6"/>
        <v>233750</v>
      </c>
      <c r="Q32" s="11">
        <f t="shared" si="0"/>
        <v>15867500</v>
      </c>
      <c r="R32" s="39">
        <f>+R27+R28+R29+R30+R31</f>
        <v>0</v>
      </c>
      <c r="S32" s="11">
        <f t="shared" si="1"/>
        <v>15867500</v>
      </c>
    </row>
    <row r="33" spans="2:19">
      <c r="B33" s="35"/>
      <c r="C33" s="15" t="s">
        <v>103</v>
      </c>
      <c r="D33" s="13"/>
      <c r="E33" s="14">
        <f t="shared" ref="E33:P33" si="7" xml:space="preserve"> +E26 - E32</f>
        <v>3042000</v>
      </c>
      <c r="F33" s="14">
        <f t="shared" si="7"/>
        <v>-9984000</v>
      </c>
      <c r="G33" s="14">
        <f t="shared" si="7"/>
        <v>0</v>
      </c>
      <c r="H33" s="14">
        <f t="shared" si="7"/>
        <v>0</v>
      </c>
      <c r="I33" s="14">
        <f t="shared" si="7"/>
        <v>0</v>
      </c>
      <c r="J33" s="14">
        <f t="shared" si="7"/>
        <v>0</v>
      </c>
      <c r="K33" s="14">
        <f t="shared" si="7"/>
        <v>-107250</v>
      </c>
      <c r="L33" s="14">
        <f t="shared" si="7"/>
        <v>-7000</v>
      </c>
      <c r="M33" s="14">
        <f t="shared" si="7"/>
        <v>-457000</v>
      </c>
      <c r="N33" s="14">
        <f t="shared" si="7"/>
        <v>0</v>
      </c>
      <c r="O33" s="14">
        <f t="shared" si="7"/>
        <v>-3110000</v>
      </c>
      <c r="P33" s="14">
        <f t="shared" si="7"/>
        <v>-233750</v>
      </c>
      <c r="Q33" s="14">
        <f t="shared" si="0"/>
        <v>-10857000</v>
      </c>
      <c r="R33" s="39">
        <f xml:space="preserve"> +R26 - R32</f>
        <v>0</v>
      </c>
      <c r="S33" s="14">
        <f>S26-S32</f>
        <v>-10857000</v>
      </c>
    </row>
    <row r="34" spans="2:19">
      <c r="B34" s="33" t="s">
        <v>104</v>
      </c>
      <c r="C34" s="33" t="s">
        <v>10</v>
      </c>
      <c r="D34" s="8" t="s">
        <v>105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>
        <f t="shared" si="0"/>
        <v>0</v>
      </c>
      <c r="R34" s="36"/>
      <c r="S34" s="9">
        <f t="shared" si="1"/>
        <v>0</v>
      </c>
    </row>
    <row r="35" spans="2:19">
      <c r="B35" s="34"/>
      <c r="C35" s="34"/>
      <c r="D35" s="8" t="s">
        <v>106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f t="shared" si="0"/>
        <v>0</v>
      </c>
      <c r="R35" s="37"/>
      <c r="S35" s="9">
        <f t="shared" si="1"/>
        <v>0</v>
      </c>
    </row>
    <row r="36" spans="2:19">
      <c r="B36" s="34"/>
      <c r="C36" s="34"/>
      <c r="D36" s="8" t="s">
        <v>107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f t="shared" si="0"/>
        <v>0</v>
      </c>
      <c r="R36" s="37"/>
      <c r="S36" s="9">
        <f t="shared" si="1"/>
        <v>0</v>
      </c>
    </row>
    <row r="37" spans="2:19">
      <c r="B37" s="34"/>
      <c r="C37" s="34"/>
      <c r="D37" s="8" t="s">
        <v>108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f t="shared" si="0"/>
        <v>0</v>
      </c>
      <c r="R37" s="37"/>
      <c r="S37" s="9">
        <f t="shared" si="1"/>
        <v>0</v>
      </c>
    </row>
    <row r="38" spans="2:19">
      <c r="B38" s="34"/>
      <c r="C38" s="34"/>
      <c r="D38" s="8" t="s">
        <v>109</v>
      </c>
      <c r="E38" s="9"/>
      <c r="F38" s="9"/>
      <c r="G38" s="9"/>
      <c r="H38" s="9"/>
      <c r="I38" s="9"/>
      <c r="J38" s="9"/>
      <c r="K38" s="9"/>
      <c r="L38" s="9"/>
      <c r="M38" s="9">
        <v>300000</v>
      </c>
      <c r="N38" s="9"/>
      <c r="O38" s="9"/>
      <c r="P38" s="9"/>
      <c r="Q38" s="9">
        <f t="shared" si="0"/>
        <v>300000</v>
      </c>
      <c r="R38" s="37"/>
      <c r="S38" s="9">
        <f t="shared" si="1"/>
        <v>300000</v>
      </c>
    </row>
    <row r="39" spans="2:19">
      <c r="B39" s="34"/>
      <c r="C39" s="34"/>
      <c r="D39" s="8" t="s">
        <v>115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f t="shared" si="0"/>
        <v>0</v>
      </c>
      <c r="R39" s="37"/>
      <c r="S39" s="9">
        <f t="shared" si="1"/>
        <v>0</v>
      </c>
    </row>
    <row r="40" spans="2:19">
      <c r="B40" s="34"/>
      <c r="C40" s="34"/>
      <c r="D40" s="8" t="s">
        <v>116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f t="shared" si="0"/>
        <v>0</v>
      </c>
      <c r="R40" s="37"/>
      <c r="S40" s="9">
        <f t="shared" si="1"/>
        <v>0</v>
      </c>
    </row>
    <row r="41" spans="2:19">
      <c r="B41" s="34"/>
      <c r="C41" s="34"/>
      <c r="D41" s="8" t="s">
        <v>117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f t="shared" si="0"/>
        <v>0</v>
      </c>
      <c r="R41" s="37"/>
      <c r="S41" s="9">
        <f t="shared" si="1"/>
        <v>0</v>
      </c>
    </row>
    <row r="42" spans="2:19">
      <c r="B42" s="34"/>
      <c r="C42" s="34"/>
      <c r="D42" s="8" t="s">
        <v>118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f t="shared" si="0"/>
        <v>0</v>
      </c>
      <c r="R42" s="37"/>
      <c r="S42" s="9">
        <f t="shared" si="1"/>
        <v>0</v>
      </c>
    </row>
    <row r="43" spans="2:19">
      <c r="B43" s="34"/>
      <c r="C43" s="34"/>
      <c r="D43" s="8" t="s">
        <v>119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f t="shared" si="0"/>
        <v>0</v>
      </c>
      <c r="R43" s="37"/>
      <c r="S43" s="9">
        <f t="shared" si="1"/>
        <v>0</v>
      </c>
    </row>
    <row r="44" spans="2:19">
      <c r="B44" s="34"/>
      <c r="C44" s="34"/>
      <c r="D44" s="8" t="s">
        <v>120</v>
      </c>
      <c r="E44" s="9">
        <v>29476000</v>
      </c>
      <c r="F44" s="9">
        <v>13372000</v>
      </c>
      <c r="G44" s="9"/>
      <c r="H44" s="9">
        <v>550000</v>
      </c>
      <c r="I44" s="9"/>
      <c r="J44" s="9"/>
      <c r="K44" s="9"/>
      <c r="L44" s="9"/>
      <c r="M44" s="9">
        <v>7160000</v>
      </c>
      <c r="N44" s="9">
        <v>1430000</v>
      </c>
      <c r="O44" s="9">
        <v>1722000</v>
      </c>
      <c r="P44" s="9">
        <v>2760000</v>
      </c>
      <c r="Q44" s="9">
        <f t="shared" si="0"/>
        <v>56470000</v>
      </c>
      <c r="R44" s="37">
        <v>56470000</v>
      </c>
      <c r="S44" s="9">
        <f t="shared" si="1"/>
        <v>0</v>
      </c>
    </row>
    <row r="45" spans="2:19">
      <c r="B45" s="34"/>
      <c r="C45" s="34"/>
      <c r="D45" s="8" t="s">
        <v>121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f t="shared" si="0"/>
        <v>0</v>
      </c>
      <c r="R45" s="38"/>
      <c r="S45" s="9">
        <f t="shared" si="1"/>
        <v>0</v>
      </c>
    </row>
    <row r="46" spans="2:19">
      <c r="B46" s="34"/>
      <c r="C46" s="35"/>
      <c r="D46" s="10" t="s">
        <v>122</v>
      </c>
      <c r="E46" s="11">
        <f t="shared" ref="E46:P46" si="8">+E34+E35+E36+E37+E38+E39+E40+E41+E42+E43+E44+E45</f>
        <v>29476000</v>
      </c>
      <c r="F46" s="11">
        <f t="shared" si="8"/>
        <v>13372000</v>
      </c>
      <c r="G46" s="11">
        <f t="shared" si="8"/>
        <v>0</v>
      </c>
      <c r="H46" s="11">
        <f t="shared" si="8"/>
        <v>550000</v>
      </c>
      <c r="I46" s="11">
        <f t="shared" si="8"/>
        <v>0</v>
      </c>
      <c r="J46" s="11">
        <f t="shared" si="8"/>
        <v>0</v>
      </c>
      <c r="K46" s="11">
        <f t="shared" si="8"/>
        <v>0</v>
      </c>
      <c r="L46" s="11">
        <f t="shared" si="8"/>
        <v>0</v>
      </c>
      <c r="M46" s="11">
        <f t="shared" si="8"/>
        <v>7460000</v>
      </c>
      <c r="N46" s="11">
        <f t="shared" si="8"/>
        <v>1430000</v>
      </c>
      <c r="O46" s="11">
        <f t="shared" si="8"/>
        <v>1722000</v>
      </c>
      <c r="P46" s="11">
        <f t="shared" si="8"/>
        <v>2760000</v>
      </c>
      <c r="Q46" s="11">
        <f t="shared" si="0"/>
        <v>56770000</v>
      </c>
      <c r="R46" s="39">
        <f>+R34+R35+R36+R37+R38+R39+R40+R41+R42+R43+R44+R45</f>
        <v>56470000</v>
      </c>
      <c r="S46" s="11">
        <f t="shared" si="1"/>
        <v>300000</v>
      </c>
    </row>
    <row r="47" spans="2:19">
      <c r="B47" s="34"/>
      <c r="C47" s="33" t="s">
        <v>32</v>
      </c>
      <c r="D47" s="8" t="s">
        <v>123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f t="shared" si="0"/>
        <v>0</v>
      </c>
      <c r="R47" s="36"/>
      <c r="S47" s="9">
        <f t="shared" si="1"/>
        <v>0</v>
      </c>
    </row>
    <row r="48" spans="2:19">
      <c r="B48" s="34"/>
      <c r="C48" s="34"/>
      <c r="D48" s="8" t="s">
        <v>124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f t="shared" si="0"/>
        <v>0</v>
      </c>
      <c r="R48" s="37"/>
      <c r="S48" s="9">
        <f t="shared" si="1"/>
        <v>0</v>
      </c>
    </row>
    <row r="49" spans="2:19">
      <c r="B49" s="34"/>
      <c r="C49" s="34"/>
      <c r="D49" s="8" t="s">
        <v>125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f t="shared" si="0"/>
        <v>0</v>
      </c>
      <c r="R49" s="37"/>
      <c r="S49" s="9">
        <f t="shared" si="1"/>
        <v>0</v>
      </c>
    </row>
    <row r="50" spans="2:19">
      <c r="B50" s="34"/>
      <c r="C50" s="34"/>
      <c r="D50" s="8" t="s">
        <v>126</v>
      </c>
      <c r="E50" s="9"/>
      <c r="F50" s="9"/>
      <c r="G50" s="9"/>
      <c r="H50" s="9"/>
      <c r="I50" s="9"/>
      <c r="J50" s="9"/>
      <c r="K50" s="9"/>
      <c r="L50" s="9">
        <v>3000000</v>
      </c>
      <c r="M50" s="9"/>
      <c r="N50" s="9"/>
      <c r="O50" s="9"/>
      <c r="P50" s="9"/>
      <c r="Q50" s="9">
        <f t="shared" si="0"/>
        <v>3000000</v>
      </c>
      <c r="R50" s="37"/>
      <c r="S50" s="9">
        <f t="shared" si="1"/>
        <v>3000000</v>
      </c>
    </row>
    <row r="51" spans="2:19">
      <c r="B51" s="34"/>
      <c r="C51" s="34"/>
      <c r="D51" s="8" t="s">
        <v>132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f t="shared" si="0"/>
        <v>0</v>
      </c>
      <c r="R51" s="37"/>
      <c r="S51" s="9">
        <f t="shared" si="1"/>
        <v>0</v>
      </c>
    </row>
    <row r="52" spans="2:19">
      <c r="B52" s="34"/>
      <c r="C52" s="34"/>
      <c r="D52" s="8" t="s">
        <v>133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f t="shared" si="0"/>
        <v>0</v>
      </c>
      <c r="R52" s="37"/>
      <c r="S52" s="9">
        <f t="shared" si="1"/>
        <v>0</v>
      </c>
    </row>
    <row r="53" spans="2:19">
      <c r="B53" s="34"/>
      <c r="C53" s="34"/>
      <c r="D53" s="8" t="s">
        <v>134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f t="shared" si="0"/>
        <v>0</v>
      </c>
      <c r="R53" s="37"/>
      <c r="S53" s="9">
        <f t="shared" si="1"/>
        <v>0</v>
      </c>
    </row>
    <row r="54" spans="2:19">
      <c r="B54" s="34"/>
      <c r="C54" s="34"/>
      <c r="D54" s="16" t="s">
        <v>135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>
        <f t="shared" si="0"/>
        <v>0</v>
      </c>
      <c r="R54" s="37"/>
      <c r="S54" s="17">
        <f t="shared" si="1"/>
        <v>0</v>
      </c>
    </row>
    <row r="55" spans="2:19">
      <c r="B55" s="34"/>
      <c r="C55" s="34"/>
      <c r="D55" s="16" t="s">
        <v>136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>
        <f t="shared" si="0"/>
        <v>0</v>
      </c>
      <c r="R55" s="37"/>
      <c r="S55" s="17">
        <f t="shared" si="1"/>
        <v>0</v>
      </c>
    </row>
    <row r="56" spans="2:19">
      <c r="B56" s="34"/>
      <c r="C56" s="34"/>
      <c r="D56" s="16" t="s">
        <v>137</v>
      </c>
      <c r="E56" s="17"/>
      <c r="F56" s="17"/>
      <c r="G56" s="17">
        <v>15670000</v>
      </c>
      <c r="H56" s="17"/>
      <c r="I56" s="17">
        <v>6850000</v>
      </c>
      <c r="J56" s="17">
        <v>3880000</v>
      </c>
      <c r="K56" s="17">
        <v>19200000</v>
      </c>
      <c r="L56" s="17">
        <v>10870000</v>
      </c>
      <c r="M56" s="17"/>
      <c r="N56" s="17"/>
      <c r="O56" s="17"/>
      <c r="P56" s="17"/>
      <c r="Q56" s="17">
        <f t="shared" si="0"/>
        <v>56470000</v>
      </c>
      <c r="R56" s="37">
        <v>56470000</v>
      </c>
      <c r="S56" s="17">
        <f t="shared" si="1"/>
        <v>0</v>
      </c>
    </row>
    <row r="57" spans="2:19">
      <c r="B57" s="34"/>
      <c r="C57" s="34"/>
      <c r="D57" s="16" t="s">
        <v>138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>
        <f t="shared" si="0"/>
        <v>0</v>
      </c>
      <c r="R57" s="38"/>
      <c r="S57" s="17">
        <f t="shared" si="1"/>
        <v>0</v>
      </c>
    </row>
    <row r="58" spans="2:19">
      <c r="B58" s="34"/>
      <c r="C58" s="35"/>
      <c r="D58" s="18" t="s">
        <v>139</v>
      </c>
      <c r="E58" s="19">
        <f t="shared" ref="E58:P58" si="9">+E47+E48+E49+E50+E51+E52+E53+E54+E55+E56+E57</f>
        <v>0</v>
      </c>
      <c r="F58" s="19">
        <f t="shared" si="9"/>
        <v>0</v>
      </c>
      <c r="G58" s="19">
        <f t="shared" si="9"/>
        <v>15670000</v>
      </c>
      <c r="H58" s="19">
        <f t="shared" si="9"/>
        <v>0</v>
      </c>
      <c r="I58" s="19">
        <f t="shared" si="9"/>
        <v>6850000</v>
      </c>
      <c r="J58" s="19">
        <f t="shared" si="9"/>
        <v>3880000</v>
      </c>
      <c r="K58" s="19">
        <f t="shared" si="9"/>
        <v>19200000</v>
      </c>
      <c r="L58" s="19">
        <f t="shared" si="9"/>
        <v>13870000</v>
      </c>
      <c r="M58" s="19">
        <f t="shared" si="9"/>
        <v>0</v>
      </c>
      <c r="N58" s="19">
        <f t="shared" si="9"/>
        <v>0</v>
      </c>
      <c r="O58" s="19">
        <f t="shared" si="9"/>
        <v>0</v>
      </c>
      <c r="P58" s="19">
        <f t="shared" si="9"/>
        <v>0</v>
      </c>
      <c r="Q58" s="19">
        <f t="shared" si="0"/>
        <v>59470000</v>
      </c>
      <c r="R58" s="39">
        <f>+R47+R48+R49+R50+R51+R52+R53+R54+R55+R56+R57</f>
        <v>56470000</v>
      </c>
      <c r="S58" s="19">
        <f t="shared" si="1"/>
        <v>3000000</v>
      </c>
    </row>
    <row r="59" spans="2:19">
      <c r="B59" s="35"/>
      <c r="C59" s="15" t="s">
        <v>140</v>
      </c>
      <c r="D59" s="13"/>
      <c r="E59" s="14">
        <f t="shared" ref="E59:P59" si="10" xml:space="preserve"> +E46 - E58</f>
        <v>29476000</v>
      </c>
      <c r="F59" s="14">
        <f t="shared" si="10"/>
        <v>13372000</v>
      </c>
      <c r="G59" s="14">
        <f t="shared" si="10"/>
        <v>-15670000</v>
      </c>
      <c r="H59" s="14">
        <f t="shared" si="10"/>
        <v>550000</v>
      </c>
      <c r="I59" s="14">
        <f t="shared" si="10"/>
        <v>-6850000</v>
      </c>
      <c r="J59" s="14">
        <f t="shared" si="10"/>
        <v>-3880000</v>
      </c>
      <c r="K59" s="14">
        <f t="shared" si="10"/>
        <v>-19200000</v>
      </c>
      <c r="L59" s="14">
        <f t="shared" si="10"/>
        <v>-13870000</v>
      </c>
      <c r="M59" s="14">
        <f t="shared" si="10"/>
        <v>7460000</v>
      </c>
      <c r="N59" s="14">
        <f t="shared" si="10"/>
        <v>1430000</v>
      </c>
      <c r="O59" s="14">
        <f t="shared" si="10"/>
        <v>1722000</v>
      </c>
      <c r="P59" s="14">
        <f t="shared" si="10"/>
        <v>2760000</v>
      </c>
      <c r="Q59" s="14">
        <f t="shared" si="0"/>
        <v>-2700000</v>
      </c>
      <c r="R59" s="39">
        <f xml:space="preserve"> +R46 - R58</f>
        <v>0</v>
      </c>
      <c r="S59" s="14">
        <f>S46-S58</f>
        <v>-2700000</v>
      </c>
    </row>
    <row r="60" spans="2:19">
      <c r="B60" s="15" t="s">
        <v>175</v>
      </c>
      <c r="C60" s="12"/>
      <c r="D60" s="13"/>
      <c r="E60" s="14">
        <f t="shared" ref="E60:P60" si="11" xml:space="preserve"> +E20 +E33 +E59</f>
        <v>2383988</v>
      </c>
      <c r="F60" s="14">
        <f t="shared" si="11"/>
        <v>1321</v>
      </c>
      <c r="G60" s="14">
        <f t="shared" si="11"/>
        <v>5747</v>
      </c>
      <c r="H60" s="14">
        <f t="shared" si="11"/>
        <v>9010</v>
      </c>
      <c r="I60" s="14">
        <f t="shared" si="11"/>
        <v>373</v>
      </c>
      <c r="J60" s="14">
        <f t="shared" si="11"/>
        <v>2260</v>
      </c>
      <c r="K60" s="14">
        <f t="shared" si="11"/>
        <v>2032</v>
      </c>
      <c r="L60" s="14">
        <f t="shared" si="11"/>
        <v>9925</v>
      </c>
      <c r="M60" s="14">
        <f t="shared" si="11"/>
        <v>15501</v>
      </c>
      <c r="N60" s="14">
        <f t="shared" si="11"/>
        <v>-891</v>
      </c>
      <c r="O60" s="14">
        <f t="shared" si="11"/>
        <v>7256</v>
      </c>
      <c r="P60" s="14">
        <f t="shared" si="11"/>
        <v>8974</v>
      </c>
      <c r="Q60" s="14">
        <f t="shared" si="0"/>
        <v>2445496</v>
      </c>
      <c r="R60" s="39">
        <f xml:space="preserve"> +R20 +R33 +R59</f>
        <v>0</v>
      </c>
      <c r="S60" s="14">
        <f>S20+S33+S59</f>
        <v>2445496</v>
      </c>
    </row>
    <row r="61" spans="2:19">
      <c r="B61" s="15" t="s">
        <v>176</v>
      </c>
      <c r="C61" s="12"/>
      <c r="D61" s="13"/>
      <c r="E61" s="14">
        <v>42419947</v>
      </c>
      <c r="F61" s="14">
        <v>13169847</v>
      </c>
      <c r="G61" s="14">
        <v>6733389</v>
      </c>
      <c r="H61" s="14">
        <v>5939550</v>
      </c>
      <c r="I61" s="14">
        <v>5801450</v>
      </c>
      <c r="J61" s="14">
        <v>7778087</v>
      </c>
      <c r="K61" s="14">
        <v>8197722</v>
      </c>
      <c r="L61" s="14">
        <v>5943400</v>
      </c>
      <c r="M61" s="14">
        <v>14734753</v>
      </c>
      <c r="N61" s="14">
        <v>1119740</v>
      </c>
      <c r="O61" s="14">
        <v>4531748</v>
      </c>
      <c r="P61" s="14"/>
      <c r="Q61" s="14">
        <f t="shared" si="0"/>
        <v>116369633</v>
      </c>
      <c r="R61" s="39"/>
      <c r="S61" s="14">
        <f t="shared" si="1"/>
        <v>116369633</v>
      </c>
    </row>
    <row r="62" spans="2:19">
      <c r="B62" s="15" t="s">
        <v>177</v>
      </c>
      <c r="C62" s="12"/>
      <c r="D62" s="13"/>
      <c r="E62" s="14">
        <f t="shared" ref="E62:P62" si="12" xml:space="preserve"> +E60 +E61</f>
        <v>44803935</v>
      </c>
      <c r="F62" s="14">
        <f t="shared" si="12"/>
        <v>13171168</v>
      </c>
      <c r="G62" s="14">
        <f t="shared" si="12"/>
        <v>6739136</v>
      </c>
      <c r="H62" s="14">
        <f t="shared" si="12"/>
        <v>5948560</v>
      </c>
      <c r="I62" s="14">
        <f t="shared" si="12"/>
        <v>5801823</v>
      </c>
      <c r="J62" s="14">
        <f t="shared" si="12"/>
        <v>7780347</v>
      </c>
      <c r="K62" s="14">
        <f t="shared" si="12"/>
        <v>8199754</v>
      </c>
      <c r="L62" s="14">
        <f t="shared" si="12"/>
        <v>5953325</v>
      </c>
      <c r="M62" s="14">
        <f t="shared" si="12"/>
        <v>14750254</v>
      </c>
      <c r="N62" s="14">
        <f t="shared" si="12"/>
        <v>1118849</v>
      </c>
      <c r="O62" s="14">
        <f t="shared" si="12"/>
        <v>4539004</v>
      </c>
      <c r="P62" s="14">
        <f t="shared" si="12"/>
        <v>8974</v>
      </c>
      <c r="Q62" s="14">
        <f t="shared" si="0"/>
        <v>118815129</v>
      </c>
      <c r="R62" s="39">
        <f xml:space="preserve"> +R60 +R61</f>
        <v>0</v>
      </c>
      <c r="S62" s="14">
        <f>S60+S61</f>
        <v>118815129</v>
      </c>
    </row>
  </sheetData>
  <mergeCells count="12">
    <mergeCell ref="B21:B33"/>
    <mergeCell ref="C21:C26"/>
    <mergeCell ref="C27:C32"/>
    <mergeCell ref="B34:B59"/>
    <mergeCell ref="C34:C46"/>
    <mergeCell ref="C47:C58"/>
    <mergeCell ref="B3:S3"/>
    <mergeCell ref="B5:S5"/>
    <mergeCell ref="B7:D7"/>
    <mergeCell ref="B8:B20"/>
    <mergeCell ref="C8:C13"/>
    <mergeCell ref="C14:C19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D467-B89C-4F21-AC0B-92C37F235129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0</v>
      </c>
      <c r="F6" s="7">
        <f>+F7</f>
        <v>0</v>
      </c>
      <c r="G6" s="7">
        <f>E6-F6</f>
        <v>0</v>
      </c>
      <c r="H6" s="7"/>
    </row>
    <row r="7" spans="2:8">
      <c r="B7" s="34"/>
      <c r="C7" s="34"/>
      <c r="D7" s="8" t="s">
        <v>12</v>
      </c>
      <c r="E7" s="9"/>
      <c r="F7" s="9"/>
      <c r="G7" s="9">
        <f t="shared" ref="G7:G70" si="0">E7-F7</f>
        <v>0</v>
      </c>
      <c r="H7" s="9"/>
    </row>
    <row r="8" spans="2:8">
      <c r="B8" s="34"/>
      <c r="C8" s="34"/>
      <c r="D8" s="8" t="s">
        <v>13</v>
      </c>
      <c r="E8" s="9">
        <f>+E9+E13+E14+E16+E17</f>
        <v>1500000</v>
      </c>
      <c r="F8" s="9">
        <f>+F9+F13+F14+F16+F17</f>
        <v>1800500</v>
      </c>
      <c r="G8" s="9">
        <f t="shared" si="0"/>
        <v>-300500</v>
      </c>
      <c r="H8" s="9"/>
    </row>
    <row r="9" spans="2:8">
      <c r="B9" s="34"/>
      <c r="C9" s="34"/>
      <c r="D9" s="8" t="s">
        <v>14</v>
      </c>
      <c r="E9" s="9">
        <f>+E10+E11+E12</f>
        <v>0</v>
      </c>
      <c r="F9" s="9">
        <f>+F10+F11+F12</f>
        <v>0</v>
      </c>
      <c r="G9" s="9">
        <f t="shared" si="0"/>
        <v>0</v>
      </c>
      <c r="H9" s="9"/>
    </row>
    <row r="10" spans="2:8">
      <c r="B10" s="34"/>
      <c r="C10" s="34"/>
      <c r="D10" s="8" t="s">
        <v>15</v>
      </c>
      <c r="E10" s="9"/>
      <c r="F10" s="9"/>
      <c r="G10" s="9">
        <f t="shared" si="0"/>
        <v>0</v>
      </c>
      <c r="H10" s="9"/>
    </row>
    <row r="11" spans="2:8">
      <c r="B11" s="34"/>
      <c r="C11" s="34"/>
      <c r="D11" s="8" t="s">
        <v>16</v>
      </c>
      <c r="E11" s="9"/>
      <c r="F11" s="9"/>
      <c r="G11" s="9">
        <f t="shared" si="0"/>
        <v>0</v>
      </c>
      <c r="H11" s="9"/>
    </row>
    <row r="12" spans="2:8">
      <c r="B12" s="34"/>
      <c r="C12" s="34"/>
      <c r="D12" s="8" t="s">
        <v>17</v>
      </c>
      <c r="E12" s="9"/>
      <c r="F12" s="9"/>
      <c r="G12" s="9">
        <f t="shared" si="0"/>
        <v>0</v>
      </c>
      <c r="H12" s="9"/>
    </row>
    <row r="13" spans="2:8">
      <c r="B13" s="34"/>
      <c r="C13" s="34"/>
      <c r="D13" s="8" t="s">
        <v>18</v>
      </c>
      <c r="E13" s="9"/>
      <c r="F13" s="9"/>
      <c r="G13" s="9">
        <f t="shared" si="0"/>
        <v>0</v>
      </c>
      <c r="H13" s="9"/>
    </row>
    <row r="14" spans="2:8">
      <c r="B14" s="34"/>
      <c r="C14" s="34"/>
      <c r="D14" s="8" t="s">
        <v>19</v>
      </c>
      <c r="E14" s="9">
        <f>+E15</f>
        <v>0</v>
      </c>
      <c r="F14" s="9">
        <f>+F15</f>
        <v>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/>
      <c r="F15" s="9"/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/>
      <c r="F16" s="9"/>
      <c r="G16" s="9">
        <f t="shared" si="0"/>
        <v>0</v>
      </c>
      <c r="H16" s="9"/>
    </row>
    <row r="17" spans="2:8">
      <c r="B17" s="34"/>
      <c r="C17" s="34"/>
      <c r="D17" s="8" t="s">
        <v>22</v>
      </c>
      <c r="E17" s="9">
        <f>+E18+E19</f>
        <v>1500000</v>
      </c>
      <c r="F17" s="9">
        <f>+F18+F19</f>
        <v>1800500</v>
      </c>
      <c r="G17" s="9">
        <f t="shared" si="0"/>
        <v>-300500</v>
      </c>
      <c r="H17" s="9"/>
    </row>
    <row r="18" spans="2:8">
      <c r="B18" s="34"/>
      <c r="C18" s="34"/>
      <c r="D18" s="8" t="s">
        <v>23</v>
      </c>
      <c r="E18" s="9">
        <v>1500000</v>
      </c>
      <c r="F18" s="9">
        <v>1800500</v>
      </c>
      <c r="G18" s="9">
        <f t="shared" si="0"/>
        <v>-300500</v>
      </c>
      <c r="H18" s="9"/>
    </row>
    <row r="19" spans="2:8">
      <c r="B19" s="34"/>
      <c r="C19" s="34"/>
      <c r="D19" s="8" t="s">
        <v>24</v>
      </c>
      <c r="E19" s="9"/>
      <c r="F19" s="9"/>
      <c r="G19" s="9">
        <f t="shared" si="0"/>
        <v>0</v>
      </c>
      <c r="H19" s="9"/>
    </row>
    <row r="20" spans="2:8">
      <c r="B20" s="34"/>
      <c r="C20" s="34"/>
      <c r="D20" s="8" t="s">
        <v>25</v>
      </c>
      <c r="E20" s="9">
        <v>50000</v>
      </c>
      <c r="F20" s="9">
        <v>50000</v>
      </c>
      <c r="G20" s="9">
        <f t="shared" si="0"/>
        <v>0</v>
      </c>
      <c r="H20" s="9"/>
    </row>
    <row r="21" spans="2:8">
      <c r="B21" s="34"/>
      <c r="C21" s="34"/>
      <c r="D21" s="8" t="s">
        <v>26</v>
      </c>
      <c r="E21" s="9">
        <v>13000</v>
      </c>
      <c r="F21" s="9">
        <v>13395</v>
      </c>
      <c r="G21" s="9">
        <f t="shared" si="0"/>
        <v>-395</v>
      </c>
      <c r="H21" s="9"/>
    </row>
    <row r="22" spans="2:8">
      <c r="B22" s="34"/>
      <c r="C22" s="34"/>
      <c r="D22" s="8" t="s">
        <v>27</v>
      </c>
      <c r="E22" s="9">
        <f>+E23+E24+E25</f>
        <v>2626000</v>
      </c>
      <c r="F22" s="9">
        <f>+F23+F24+F25</f>
        <v>2626260</v>
      </c>
      <c r="G22" s="9">
        <f t="shared" si="0"/>
        <v>-260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/>
      <c r="G24" s="9">
        <f t="shared" si="0"/>
        <v>0</v>
      </c>
      <c r="H24" s="9"/>
    </row>
    <row r="25" spans="2:8">
      <c r="B25" s="34"/>
      <c r="C25" s="34"/>
      <c r="D25" s="8" t="s">
        <v>30</v>
      </c>
      <c r="E25" s="9">
        <v>2626000</v>
      </c>
      <c r="F25" s="9">
        <v>2626260</v>
      </c>
      <c r="G25" s="9">
        <f t="shared" si="0"/>
        <v>-260</v>
      </c>
      <c r="H25" s="9"/>
    </row>
    <row r="26" spans="2:8">
      <c r="B26" s="34"/>
      <c r="C26" s="35"/>
      <c r="D26" s="10" t="s">
        <v>31</v>
      </c>
      <c r="E26" s="11">
        <f>+E6+E8+E20+E21+E22</f>
        <v>4189000</v>
      </c>
      <c r="F26" s="11">
        <f>+F6+F8+F20+F21+F22</f>
        <v>4490155</v>
      </c>
      <c r="G26" s="11">
        <f t="shared" si="0"/>
        <v>-301155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27471000</v>
      </c>
      <c r="F27" s="9">
        <f>+F28+F29+F30+F31+F32+F33</f>
        <v>25739857</v>
      </c>
      <c r="G27" s="9">
        <f t="shared" si="0"/>
        <v>1731143</v>
      </c>
      <c r="H27" s="9"/>
    </row>
    <row r="28" spans="2:8">
      <c r="B28" s="34"/>
      <c r="C28" s="34"/>
      <c r="D28" s="8" t="s">
        <v>34</v>
      </c>
      <c r="E28" s="9">
        <v>4700000</v>
      </c>
      <c r="F28" s="9">
        <v>4473000</v>
      </c>
      <c r="G28" s="9">
        <f t="shared" si="0"/>
        <v>227000</v>
      </c>
      <c r="H28" s="9"/>
    </row>
    <row r="29" spans="2:8">
      <c r="B29" s="34"/>
      <c r="C29" s="34"/>
      <c r="D29" s="8" t="s">
        <v>35</v>
      </c>
      <c r="E29" s="9">
        <v>9506000</v>
      </c>
      <c r="F29" s="9">
        <v>8337292</v>
      </c>
      <c r="G29" s="9">
        <f t="shared" si="0"/>
        <v>1168708</v>
      </c>
      <c r="H29" s="9"/>
    </row>
    <row r="30" spans="2:8">
      <c r="B30" s="34"/>
      <c r="C30" s="34"/>
      <c r="D30" s="8" t="s">
        <v>36</v>
      </c>
      <c r="E30" s="9">
        <v>2207000</v>
      </c>
      <c r="F30" s="9">
        <v>2310900</v>
      </c>
      <c r="G30" s="9">
        <f t="shared" si="0"/>
        <v>-103900</v>
      </c>
      <c r="H30" s="9"/>
    </row>
    <row r="31" spans="2:8">
      <c r="B31" s="34"/>
      <c r="C31" s="34"/>
      <c r="D31" s="8" t="s">
        <v>37</v>
      </c>
      <c r="E31" s="9">
        <v>8697000</v>
      </c>
      <c r="F31" s="9">
        <v>8277391</v>
      </c>
      <c r="G31" s="9">
        <f t="shared" si="0"/>
        <v>419609</v>
      </c>
      <c r="H31" s="9"/>
    </row>
    <row r="32" spans="2:8">
      <c r="B32" s="34"/>
      <c r="C32" s="34"/>
      <c r="D32" s="8" t="s">
        <v>38</v>
      </c>
      <c r="E32" s="9">
        <v>223000</v>
      </c>
      <c r="F32" s="9">
        <v>222500</v>
      </c>
      <c r="G32" s="9">
        <f t="shared" si="0"/>
        <v>500</v>
      </c>
      <c r="H32" s="9"/>
    </row>
    <row r="33" spans="2:8">
      <c r="B33" s="34"/>
      <c r="C33" s="34"/>
      <c r="D33" s="8" t="s">
        <v>39</v>
      </c>
      <c r="E33" s="9">
        <v>2138000</v>
      </c>
      <c r="F33" s="9">
        <v>2118774</v>
      </c>
      <c r="G33" s="9">
        <f t="shared" si="0"/>
        <v>19226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300000</v>
      </c>
      <c r="F34" s="9">
        <f>+F35+F36+F37+F38+F39+F40+F41+F42+F43+F44+F45+F46</f>
        <v>284249</v>
      </c>
      <c r="G34" s="9">
        <f t="shared" si="0"/>
        <v>15751</v>
      </c>
      <c r="H34" s="9"/>
    </row>
    <row r="35" spans="2:8">
      <c r="B35" s="34"/>
      <c r="C35" s="34"/>
      <c r="D35" s="8" t="s">
        <v>41</v>
      </c>
      <c r="E35" s="9"/>
      <c r="F35" s="9"/>
      <c r="G35" s="9">
        <f t="shared" si="0"/>
        <v>0</v>
      </c>
      <c r="H35" s="9"/>
    </row>
    <row r="36" spans="2:8">
      <c r="B36" s="34"/>
      <c r="C36" s="34"/>
      <c r="D36" s="8" t="s">
        <v>42</v>
      </c>
      <c r="E36" s="9"/>
      <c r="F36" s="9"/>
      <c r="G36" s="9">
        <f t="shared" si="0"/>
        <v>0</v>
      </c>
      <c r="H36" s="9"/>
    </row>
    <row r="37" spans="2:8">
      <c r="B37" s="34"/>
      <c r="C37" s="34"/>
      <c r="D37" s="8" t="s">
        <v>43</v>
      </c>
      <c r="E37" s="9"/>
      <c r="F37" s="9"/>
      <c r="G37" s="9">
        <f t="shared" si="0"/>
        <v>0</v>
      </c>
      <c r="H37" s="9"/>
    </row>
    <row r="38" spans="2:8">
      <c r="B38" s="34"/>
      <c r="C38" s="34"/>
      <c r="D38" s="8" t="s">
        <v>44</v>
      </c>
      <c r="E38" s="9"/>
      <c r="F38" s="9"/>
      <c r="G38" s="9">
        <f t="shared" si="0"/>
        <v>0</v>
      </c>
      <c r="H38" s="9"/>
    </row>
    <row r="39" spans="2:8">
      <c r="B39" s="34"/>
      <c r="C39" s="34"/>
      <c r="D39" s="8" t="s">
        <v>45</v>
      </c>
      <c r="E39" s="9"/>
      <c r="F39" s="9"/>
      <c r="G39" s="9">
        <f t="shared" si="0"/>
        <v>0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/>
      <c r="F41" s="9"/>
      <c r="G41" s="9">
        <f t="shared" si="0"/>
        <v>0</v>
      </c>
      <c r="H41" s="9"/>
    </row>
    <row r="42" spans="2:8">
      <c r="B42" s="34"/>
      <c r="C42" s="34"/>
      <c r="D42" s="8" t="s">
        <v>48</v>
      </c>
      <c r="E42" s="9"/>
      <c r="F42" s="9"/>
      <c r="G42" s="9">
        <f t="shared" si="0"/>
        <v>0</v>
      </c>
      <c r="H42" s="9"/>
    </row>
    <row r="43" spans="2:8">
      <c r="B43" s="34"/>
      <c r="C43" s="34"/>
      <c r="D43" s="8" t="s">
        <v>49</v>
      </c>
      <c r="E43" s="9"/>
      <c r="F43" s="9"/>
      <c r="G43" s="9">
        <f t="shared" si="0"/>
        <v>0</v>
      </c>
      <c r="H43" s="9"/>
    </row>
    <row r="44" spans="2:8">
      <c r="B44" s="34"/>
      <c r="C44" s="34"/>
      <c r="D44" s="8" t="s">
        <v>50</v>
      </c>
      <c r="E44" s="9"/>
      <c r="F44" s="9"/>
      <c r="G44" s="9">
        <f t="shared" si="0"/>
        <v>0</v>
      </c>
      <c r="H44" s="9"/>
    </row>
    <row r="45" spans="2:8">
      <c r="B45" s="34"/>
      <c r="C45" s="34"/>
      <c r="D45" s="8" t="s">
        <v>51</v>
      </c>
      <c r="E45" s="9">
        <v>300000</v>
      </c>
      <c r="F45" s="9">
        <v>284249</v>
      </c>
      <c r="G45" s="9">
        <f t="shared" si="0"/>
        <v>15751</v>
      </c>
      <c r="H45" s="9"/>
    </row>
    <row r="46" spans="2:8">
      <c r="B46" s="34"/>
      <c r="C46" s="34"/>
      <c r="D46" s="8" t="s">
        <v>52</v>
      </c>
      <c r="E46" s="9"/>
      <c r="F46" s="9"/>
      <c r="G46" s="9">
        <f t="shared" si="0"/>
        <v>0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8879000</v>
      </c>
      <c r="F47" s="9">
        <f>+F48+F49+F50+F51+F52+F53+F54+F55+F56+F57+F58+F59+F60+F61+F62+F63+F64+F65+F66+F67+F68+F69</f>
        <v>8597472</v>
      </c>
      <c r="G47" s="9">
        <f t="shared" si="0"/>
        <v>281528</v>
      </c>
      <c r="H47" s="9"/>
    </row>
    <row r="48" spans="2:8">
      <c r="B48" s="34"/>
      <c r="C48" s="34"/>
      <c r="D48" s="8" t="s">
        <v>54</v>
      </c>
      <c r="E48" s="9">
        <v>14000</v>
      </c>
      <c r="F48" s="9">
        <v>7169</v>
      </c>
      <c r="G48" s="9">
        <f t="shared" si="0"/>
        <v>6831</v>
      </c>
      <c r="H48" s="9"/>
    </row>
    <row r="49" spans="2:8">
      <c r="B49" s="34"/>
      <c r="C49" s="34"/>
      <c r="D49" s="8" t="s">
        <v>55</v>
      </c>
      <c r="E49" s="9"/>
      <c r="F49" s="9"/>
      <c r="G49" s="9">
        <f t="shared" si="0"/>
        <v>0</v>
      </c>
      <c r="H49" s="9"/>
    </row>
    <row r="50" spans="2:8">
      <c r="B50" s="34"/>
      <c r="C50" s="34"/>
      <c r="D50" s="8" t="s">
        <v>56</v>
      </c>
      <c r="E50" s="9">
        <v>20000</v>
      </c>
      <c r="F50" s="9">
        <v>15605</v>
      </c>
      <c r="G50" s="9">
        <f t="shared" si="0"/>
        <v>4395</v>
      </c>
      <c r="H50" s="9"/>
    </row>
    <row r="51" spans="2:8">
      <c r="B51" s="34"/>
      <c r="C51" s="34"/>
      <c r="D51" s="8" t="s">
        <v>57</v>
      </c>
      <c r="E51" s="9">
        <v>100000</v>
      </c>
      <c r="F51" s="9">
        <v>32300</v>
      </c>
      <c r="G51" s="9">
        <f t="shared" si="0"/>
        <v>67700</v>
      </c>
      <c r="H51" s="9"/>
    </row>
    <row r="52" spans="2:8">
      <c r="B52" s="34"/>
      <c r="C52" s="34"/>
      <c r="D52" s="8" t="s">
        <v>58</v>
      </c>
      <c r="E52" s="9">
        <v>205000</v>
      </c>
      <c r="F52" s="9">
        <v>189918</v>
      </c>
      <c r="G52" s="9">
        <f t="shared" si="0"/>
        <v>15082</v>
      </c>
      <c r="H52" s="9"/>
    </row>
    <row r="53" spans="2:8">
      <c r="B53" s="34"/>
      <c r="C53" s="34"/>
      <c r="D53" s="8" t="s">
        <v>59</v>
      </c>
      <c r="E53" s="9">
        <v>300000</v>
      </c>
      <c r="F53" s="9">
        <v>288125</v>
      </c>
      <c r="G53" s="9">
        <f t="shared" si="0"/>
        <v>11875</v>
      </c>
      <c r="H53" s="9"/>
    </row>
    <row r="54" spans="2:8">
      <c r="B54" s="34"/>
      <c r="C54" s="34"/>
      <c r="D54" s="8" t="s">
        <v>45</v>
      </c>
      <c r="E54" s="9">
        <v>200000</v>
      </c>
      <c r="F54" s="9">
        <v>214700</v>
      </c>
      <c r="G54" s="9">
        <f t="shared" si="0"/>
        <v>-14700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>
        <v>200000</v>
      </c>
      <c r="F56" s="9">
        <v>175450</v>
      </c>
      <c r="G56" s="9">
        <f t="shared" si="0"/>
        <v>24550</v>
      </c>
      <c r="H56" s="9"/>
    </row>
    <row r="57" spans="2:8">
      <c r="B57" s="34"/>
      <c r="C57" s="34"/>
      <c r="D57" s="8" t="s">
        <v>61</v>
      </c>
      <c r="E57" s="9">
        <v>650000</v>
      </c>
      <c r="F57" s="9">
        <v>630743</v>
      </c>
      <c r="G57" s="9">
        <f t="shared" si="0"/>
        <v>19257</v>
      </c>
      <c r="H57" s="9"/>
    </row>
    <row r="58" spans="2:8">
      <c r="B58" s="34"/>
      <c r="C58" s="34"/>
      <c r="D58" s="8" t="s">
        <v>62</v>
      </c>
      <c r="E58" s="9">
        <v>50000</v>
      </c>
      <c r="F58" s="9">
        <v>56522</v>
      </c>
      <c r="G58" s="9">
        <f t="shared" si="0"/>
        <v>-6522</v>
      </c>
      <c r="H58" s="9"/>
    </row>
    <row r="59" spans="2:8">
      <c r="B59" s="34"/>
      <c r="C59" s="34"/>
      <c r="D59" s="8" t="s">
        <v>63</v>
      </c>
      <c r="E59" s="9">
        <v>150000</v>
      </c>
      <c r="F59" s="9">
        <v>161700</v>
      </c>
      <c r="G59" s="9">
        <f t="shared" si="0"/>
        <v>-11700</v>
      </c>
      <c r="H59" s="9"/>
    </row>
    <row r="60" spans="2:8">
      <c r="B60" s="34"/>
      <c r="C60" s="34"/>
      <c r="D60" s="8" t="s">
        <v>64</v>
      </c>
      <c r="E60" s="9">
        <v>2500000</v>
      </c>
      <c r="F60" s="9">
        <v>2519354</v>
      </c>
      <c r="G60" s="9">
        <f t="shared" si="0"/>
        <v>-19354</v>
      </c>
      <c r="H60" s="9"/>
    </row>
    <row r="61" spans="2:8">
      <c r="B61" s="34"/>
      <c r="C61" s="34"/>
      <c r="D61" s="8" t="s">
        <v>65</v>
      </c>
      <c r="E61" s="9">
        <v>275000</v>
      </c>
      <c r="F61" s="9">
        <v>273501</v>
      </c>
      <c r="G61" s="9">
        <f t="shared" si="0"/>
        <v>1499</v>
      </c>
      <c r="H61" s="9"/>
    </row>
    <row r="62" spans="2:8">
      <c r="B62" s="34"/>
      <c r="C62" s="34"/>
      <c r="D62" s="8" t="s">
        <v>48</v>
      </c>
      <c r="E62" s="9">
        <v>500000</v>
      </c>
      <c r="F62" s="9">
        <v>438409</v>
      </c>
      <c r="G62" s="9">
        <f t="shared" si="0"/>
        <v>61591</v>
      </c>
      <c r="H62" s="9"/>
    </row>
    <row r="63" spans="2:8">
      <c r="B63" s="34"/>
      <c r="C63" s="34"/>
      <c r="D63" s="8" t="s">
        <v>49</v>
      </c>
      <c r="E63" s="9">
        <v>700000</v>
      </c>
      <c r="F63" s="9">
        <v>651438</v>
      </c>
      <c r="G63" s="9">
        <f t="shared" si="0"/>
        <v>48562</v>
      </c>
      <c r="H63" s="9"/>
    </row>
    <row r="64" spans="2:8">
      <c r="B64" s="34"/>
      <c r="C64" s="34"/>
      <c r="D64" s="8" t="s">
        <v>66</v>
      </c>
      <c r="E64" s="9">
        <v>2376000</v>
      </c>
      <c r="F64" s="9">
        <v>2376000</v>
      </c>
      <c r="G64" s="9">
        <f t="shared" si="0"/>
        <v>0</v>
      </c>
      <c r="H64" s="9"/>
    </row>
    <row r="65" spans="2:8">
      <c r="B65" s="34"/>
      <c r="C65" s="34"/>
      <c r="D65" s="8" t="s">
        <v>67</v>
      </c>
      <c r="E65" s="9">
        <v>200000</v>
      </c>
      <c r="F65" s="9">
        <v>108920</v>
      </c>
      <c r="G65" s="9">
        <f t="shared" si="0"/>
        <v>91080</v>
      </c>
      <c r="H65" s="9"/>
    </row>
    <row r="66" spans="2:8">
      <c r="B66" s="34"/>
      <c r="C66" s="34"/>
      <c r="D66" s="8" t="s">
        <v>68</v>
      </c>
      <c r="E66" s="9">
        <v>227000</v>
      </c>
      <c r="F66" s="9">
        <v>226407</v>
      </c>
      <c r="G66" s="9">
        <f t="shared" si="0"/>
        <v>593</v>
      </c>
      <c r="H66" s="9"/>
    </row>
    <row r="67" spans="2:8">
      <c r="B67" s="34"/>
      <c r="C67" s="34"/>
      <c r="D67" s="8" t="s">
        <v>69</v>
      </c>
      <c r="E67" s="9">
        <v>82000</v>
      </c>
      <c r="F67" s="9">
        <v>80200</v>
      </c>
      <c r="G67" s="9">
        <f t="shared" si="0"/>
        <v>1800</v>
      </c>
      <c r="H67" s="9"/>
    </row>
    <row r="68" spans="2:8">
      <c r="B68" s="34"/>
      <c r="C68" s="34"/>
      <c r="D68" s="8" t="s">
        <v>52</v>
      </c>
      <c r="E68" s="9">
        <v>130000</v>
      </c>
      <c r="F68" s="9">
        <v>151011</v>
      </c>
      <c r="G68" s="9">
        <f t="shared" si="0"/>
        <v>-21011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0</v>
      </c>
      <c r="F70" s="9">
        <f>+F71</f>
        <v>0</v>
      </c>
      <c r="G70" s="9">
        <f t="shared" si="0"/>
        <v>0</v>
      </c>
      <c r="H70" s="9"/>
    </row>
    <row r="71" spans="2:8">
      <c r="B71" s="34"/>
      <c r="C71" s="34"/>
      <c r="D71" s="8" t="s">
        <v>72</v>
      </c>
      <c r="E71" s="9">
        <f>+E72+E73</f>
        <v>0</v>
      </c>
      <c r="F71" s="9">
        <f>+F72+F73</f>
        <v>0</v>
      </c>
      <c r="G71" s="9">
        <f t="shared" ref="G71:G134" si="1">E71-F71</f>
        <v>0</v>
      </c>
      <c r="H71" s="9"/>
    </row>
    <row r="72" spans="2:8">
      <c r="B72" s="34"/>
      <c r="C72" s="34"/>
      <c r="D72" s="8" t="s">
        <v>73</v>
      </c>
      <c r="E72" s="9"/>
      <c r="F72" s="9"/>
      <c r="G72" s="9">
        <f t="shared" si="1"/>
        <v>0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>
        <v>3000</v>
      </c>
      <c r="F74" s="9">
        <v>2589</v>
      </c>
      <c r="G74" s="9">
        <f t="shared" si="1"/>
        <v>411</v>
      </c>
      <c r="H74" s="9"/>
    </row>
    <row r="75" spans="2:8">
      <c r="B75" s="34"/>
      <c r="C75" s="35"/>
      <c r="D75" s="10" t="s">
        <v>76</v>
      </c>
      <c r="E75" s="11">
        <f>+E27+E34+E47+E70+E74</f>
        <v>36653000</v>
      </c>
      <c r="F75" s="11">
        <f>+F27+F34+F47+F70+F74</f>
        <v>34624167</v>
      </c>
      <c r="G75" s="11">
        <f t="shared" si="1"/>
        <v>2028833</v>
      </c>
      <c r="H75" s="11"/>
    </row>
    <row r="76" spans="2:8">
      <c r="B76" s="35"/>
      <c r="C76" s="12" t="s">
        <v>77</v>
      </c>
      <c r="D76" s="13"/>
      <c r="E76" s="14">
        <f xml:space="preserve"> +E26 - E75</f>
        <v>-32464000</v>
      </c>
      <c r="F76" s="14">
        <f xml:space="preserve"> +F26 - F75</f>
        <v>-30134012</v>
      </c>
      <c r="G76" s="14">
        <f t="shared" si="1"/>
        <v>-2329988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>
        <v>5000000</v>
      </c>
      <c r="F83" s="9">
        <v>5000000</v>
      </c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/>
      <c r="G88" s="9">
        <f t="shared" si="1"/>
        <v>0</v>
      </c>
      <c r="H88" s="9"/>
    </row>
    <row r="89" spans="2:8">
      <c r="B89" s="34"/>
      <c r="C89" s="35"/>
      <c r="D89" s="10" t="s">
        <v>91</v>
      </c>
      <c r="E89" s="11">
        <f>+E77+E80+E83+E84+E88</f>
        <v>5000000</v>
      </c>
      <c r="F89" s="11">
        <f>+F77+F80+F83+F84+F88</f>
        <v>5000000</v>
      </c>
      <c r="G89" s="11">
        <f t="shared" si="1"/>
        <v>0</v>
      </c>
      <c r="H89" s="11"/>
    </row>
    <row r="90" spans="2:8">
      <c r="B90" s="34"/>
      <c r="C90" s="33" t="s">
        <v>32</v>
      </c>
      <c r="D90" s="8" t="s">
        <v>92</v>
      </c>
      <c r="E90" s="9">
        <v>100000</v>
      </c>
      <c r="F90" s="9"/>
      <c r="G90" s="9">
        <f t="shared" si="1"/>
        <v>100000</v>
      </c>
      <c r="H90" s="9"/>
    </row>
    <row r="91" spans="2:8">
      <c r="B91" s="34"/>
      <c r="C91" s="34"/>
      <c r="D91" s="8" t="s">
        <v>93</v>
      </c>
      <c r="E91" s="9">
        <f>+E92+E93+E94+E95+E96</f>
        <v>4758000</v>
      </c>
      <c r="F91" s="9">
        <f>+F92+F93+F94+F95+F96</f>
        <v>1958000</v>
      </c>
      <c r="G91" s="9">
        <f t="shared" si="1"/>
        <v>2800000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>
        <v>4758000</v>
      </c>
      <c r="F94" s="9">
        <v>1958000</v>
      </c>
      <c r="G94" s="9">
        <f t="shared" si="1"/>
        <v>2800000</v>
      </c>
      <c r="H94" s="9"/>
    </row>
    <row r="95" spans="2:8">
      <c r="B95" s="34"/>
      <c r="C95" s="34"/>
      <c r="D95" s="8" t="s">
        <v>97</v>
      </c>
      <c r="E95" s="9"/>
      <c r="F95" s="9"/>
      <c r="G95" s="9">
        <f t="shared" si="1"/>
        <v>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/>
      <c r="F99" s="9"/>
      <c r="G99" s="9">
        <f t="shared" si="1"/>
        <v>0</v>
      </c>
      <c r="H99" s="9"/>
    </row>
    <row r="100" spans="2:8">
      <c r="B100" s="34"/>
      <c r="C100" s="35"/>
      <c r="D100" s="10" t="s">
        <v>102</v>
      </c>
      <c r="E100" s="11">
        <f>+E90+E91+E97+E98+E99</f>
        <v>4858000</v>
      </c>
      <c r="F100" s="11">
        <f>+F90+F91+F97+F98+F99</f>
        <v>1958000</v>
      </c>
      <c r="G100" s="11">
        <f t="shared" si="1"/>
        <v>2900000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142000</v>
      </c>
      <c r="F101" s="14">
        <f xml:space="preserve"> +F89 - F100</f>
        <v>3042000</v>
      </c>
      <c r="G101" s="14">
        <f t="shared" si="1"/>
        <v>-2900000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12000000</v>
      </c>
      <c r="F106" s="9">
        <f>+F107+F108+F109+F110+F111</f>
        <v>0</v>
      </c>
      <c r="G106" s="9">
        <f t="shared" si="1"/>
        <v>12000000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/>
      <c r="F109" s="9"/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>
        <v>12000000</v>
      </c>
      <c r="F111" s="9"/>
      <c r="G111" s="9">
        <f t="shared" si="1"/>
        <v>12000000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>
        <v>31936000</v>
      </c>
      <c r="F117" s="9">
        <v>29476000</v>
      </c>
      <c r="G117" s="9">
        <f t="shared" si="1"/>
        <v>2460000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43936000</v>
      </c>
      <c r="F119" s="11">
        <f>+F102+F103+F104+F105+F106+F112+F113+F114+F115+F116+F117+F118</f>
        <v>29476000</v>
      </c>
      <c r="G119" s="11">
        <f t="shared" si="1"/>
        <v>14460000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0</v>
      </c>
      <c r="F123" s="9">
        <f>+F124+F125+F126+F127+F128</f>
        <v>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/>
      <c r="F126" s="9"/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>
        <v>11470000</v>
      </c>
      <c r="F134" s="17"/>
      <c r="G134" s="17">
        <f t="shared" si="1"/>
        <v>11470000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42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11470000</v>
      </c>
      <c r="F136" s="19">
        <f>+F120+F121+F122+F123+F129+F130+F131+F132+F133+F134+F135</f>
        <v>0</v>
      </c>
      <c r="G136" s="19">
        <f t="shared" si="2"/>
        <v>11470000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32466000</v>
      </c>
      <c r="F137" s="14">
        <f xml:space="preserve"> +F119 - F136</f>
        <v>29476000</v>
      </c>
      <c r="G137" s="14">
        <f t="shared" si="2"/>
        <v>2990000</v>
      </c>
      <c r="H137" s="14"/>
    </row>
    <row r="138" spans="2:8">
      <c r="B138" s="20" t="s">
        <v>141</v>
      </c>
      <c r="C138" s="21"/>
      <c r="D138" s="22"/>
      <c r="E138" s="23">
        <v>144000</v>
      </c>
      <c r="F138" s="23"/>
      <c r="G138" s="23">
        <f>E138 + E139</f>
        <v>144000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0</v>
      </c>
      <c r="F140" s="14">
        <f xml:space="preserve"> +F76 +F101 +F137 - (F138 + F139)</f>
        <v>2383988</v>
      </c>
      <c r="G140" s="14">
        <f t="shared" si="2"/>
        <v>-2383988</v>
      </c>
      <c r="H140" s="14"/>
    </row>
    <row r="141" spans="2:8">
      <c r="B141" s="15" t="s">
        <v>143</v>
      </c>
      <c r="C141" s="12"/>
      <c r="D141" s="13"/>
      <c r="E141" s="14">
        <v>42420000</v>
      </c>
      <c r="F141" s="14">
        <v>42419947</v>
      </c>
      <c r="G141" s="14">
        <f t="shared" si="2"/>
        <v>53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42420000</v>
      </c>
      <c r="F142" s="14">
        <f xml:space="preserve"> +F140 +F141</f>
        <v>44803935</v>
      </c>
      <c r="G142" s="14">
        <f t="shared" si="2"/>
        <v>-2383935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CB312-733D-4837-BA95-37A92A5B1C49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145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2150000</v>
      </c>
      <c r="F6" s="7">
        <f>+F7</f>
        <v>2128812</v>
      </c>
      <c r="G6" s="7">
        <f>E6-F6</f>
        <v>21188</v>
      </c>
      <c r="H6" s="7"/>
    </row>
    <row r="7" spans="2:8">
      <c r="B7" s="34"/>
      <c r="C7" s="34"/>
      <c r="D7" s="8" t="s">
        <v>12</v>
      </c>
      <c r="E7" s="9">
        <v>2150000</v>
      </c>
      <c r="F7" s="9">
        <v>2128812</v>
      </c>
      <c r="G7" s="9">
        <f t="shared" ref="G7:G70" si="0">E7-F7</f>
        <v>21188</v>
      </c>
      <c r="H7" s="9"/>
    </row>
    <row r="8" spans="2:8">
      <c r="B8" s="34"/>
      <c r="C8" s="34"/>
      <c r="D8" s="8" t="s">
        <v>13</v>
      </c>
      <c r="E8" s="9">
        <f>+E9+E13+E14+E16+E17</f>
        <v>47041000</v>
      </c>
      <c r="F8" s="9">
        <f>+F9+F13+F14+F16+F17</f>
        <v>48063527</v>
      </c>
      <c r="G8" s="9">
        <f t="shared" si="0"/>
        <v>-1022527</v>
      </c>
      <c r="H8" s="9"/>
    </row>
    <row r="9" spans="2:8">
      <c r="B9" s="34"/>
      <c r="C9" s="34"/>
      <c r="D9" s="8" t="s">
        <v>14</v>
      </c>
      <c r="E9" s="9">
        <f>+E10+E11+E12</f>
        <v>45901000</v>
      </c>
      <c r="F9" s="9">
        <f>+F10+F11+F12</f>
        <v>46896947</v>
      </c>
      <c r="G9" s="9">
        <f t="shared" si="0"/>
        <v>-995947</v>
      </c>
      <c r="H9" s="9"/>
    </row>
    <row r="10" spans="2:8">
      <c r="B10" s="34"/>
      <c r="C10" s="34"/>
      <c r="D10" s="8" t="s">
        <v>15</v>
      </c>
      <c r="E10" s="9">
        <v>36589000</v>
      </c>
      <c r="F10" s="9">
        <v>37485528</v>
      </c>
      <c r="G10" s="9">
        <f t="shared" si="0"/>
        <v>-896528</v>
      </c>
      <c r="H10" s="9"/>
    </row>
    <row r="11" spans="2:8">
      <c r="B11" s="34"/>
      <c r="C11" s="34"/>
      <c r="D11" s="8" t="s">
        <v>16</v>
      </c>
      <c r="E11" s="9">
        <v>9312000</v>
      </c>
      <c r="F11" s="9">
        <v>9411419</v>
      </c>
      <c r="G11" s="9">
        <f t="shared" si="0"/>
        <v>-99419</v>
      </c>
      <c r="H11" s="9"/>
    </row>
    <row r="12" spans="2:8">
      <c r="B12" s="34"/>
      <c r="C12" s="34"/>
      <c r="D12" s="8" t="s">
        <v>17</v>
      </c>
      <c r="E12" s="9"/>
      <c r="F12" s="9"/>
      <c r="G12" s="9">
        <f t="shared" si="0"/>
        <v>0</v>
      </c>
      <c r="H12" s="9"/>
    </row>
    <row r="13" spans="2:8">
      <c r="B13" s="34"/>
      <c r="C13" s="34"/>
      <c r="D13" s="8" t="s">
        <v>18</v>
      </c>
      <c r="E13" s="9">
        <v>48000</v>
      </c>
      <c r="F13" s="9">
        <v>53680</v>
      </c>
      <c r="G13" s="9">
        <f t="shared" si="0"/>
        <v>-5680</v>
      </c>
      <c r="H13" s="9"/>
    </row>
    <row r="14" spans="2:8">
      <c r="B14" s="34"/>
      <c r="C14" s="34"/>
      <c r="D14" s="8" t="s">
        <v>19</v>
      </c>
      <c r="E14" s="9">
        <f>+E15</f>
        <v>0</v>
      </c>
      <c r="F14" s="9">
        <f>+F15</f>
        <v>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/>
      <c r="F15" s="9"/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/>
      <c r="F16" s="9"/>
      <c r="G16" s="9">
        <f t="shared" si="0"/>
        <v>0</v>
      </c>
      <c r="H16" s="9"/>
    </row>
    <row r="17" spans="2:8">
      <c r="B17" s="34"/>
      <c r="C17" s="34"/>
      <c r="D17" s="8" t="s">
        <v>22</v>
      </c>
      <c r="E17" s="9">
        <f>+E18+E19</f>
        <v>1092000</v>
      </c>
      <c r="F17" s="9">
        <f>+F18+F19</f>
        <v>1112900</v>
      </c>
      <c r="G17" s="9">
        <f t="shared" si="0"/>
        <v>-20900</v>
      </c>
      <c r="H17" s="9"/>
    </row>
    <row r="18" spans="2:8">
      <c r="B18" s="34"/>
      <c r="C18" s="34"/>
      <c r="D18" s="8" t="s">
        <v>23</v>
      </c>
      <c r="E18" s="9">
        <v>1092000</v>
      </c>
      <c r="F18" s="9">
        <v>1015000</v>
      </c>
      <c r="G18" s="9">
        <f t="shared" si="0"/>
        <v>77000</v>
      </c>
      <c r="H18" s="9"/>
    </row>
    <row r="19" spans="2:8">
      <c r="B19" s="34"/>
      <c r="C19" s="34"/>
      <c r="D19" s="8" t="s">
        <v>24</v>
      </c>
      <c r="E19" s="9"/>
      <c r="F19" s="9">
        <v>97900</v>
      </c>
      <c r="G19" s="9">
        <f t="shared" si="0"/>
        <v>-97900</v>
      </c>
      <c r="H19" s="9"/>
    </row>
    <row r="20" spans="2:8">
      <c r="B20" s="34"/>
      <c r="C20" s="34"/>
      <c r="D20" s="8" t="s">
        <v>25</v>
      </c>
      <c r="E20" s="9">
        <v>45000</v>
      </c>
      <c r="F20" s="9">
        <v>45000</v>
      </c>
      <c r="G20" s="9">
        <f t="shared" si="0"/>
        <v>0</v>
      </c>
      <c r="H20" s="9"/>
    </row>
    <row r="21" spans="2:8">
      <c r="B21" s="34"/>
      <c r="C21" s="34"/>
      <c r="D21" s="8" t="s">
        <v>26</v>
      </c>
      <c r="E21" s="9"/>
      <c r="F21" s="9">
        <v>193</v>
      </c>
      <c r="G21" s="9">
        <f t="shared" si="0"/>
        <v>-193</v>
      </c>
      <c r="H21" s="9"/>
    </row>
    <row r="22" spans="2:8">
      <c r="B22" s="34"/>
      <c r="C22" s="34"/>
      <c r="D22" s="8" t="s">
        <v>27</v>
      </c>
      <c r="E22" s="9">
        <f>+E23+E24+E25</f>
        <v>0</v>
      </c>
      <c r="F22" s="9">
        <f>+F23+F24+F25</f>
        <v>13000</v>
      </c>
      <c r="G22" s="9">
        <f t="shared" si="0"/>
        <v>-13000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/>
      <c r="G24" s="9">
        <f t="shared" si="0"/>
        <v>0</v>
      </c>
      <c r="H24" s="9"/>
    </row>
    <row r="25" spans="2:8">
      <c r="B25" s="34"/>
      <c r="C25" s="34"/>
      <c r="D25" s="8" t="s">
        <v>30</v>
      </c>
      <c r="E25" s="9"/>
      <c r="F25" s="9">
        <v>13000</v>
      </c>
      <c r="G25" s="9">
        <f t="shared" si="0"/>
        <v>-13000</v>
      </c>
      <c r="H25" s="9"/>
    </row>
    <row r="26" spans="2:8">
      <c r="B26" s="34"/>
      <c r="C26" s="35"/>
      <c r="D26" s="10" t="s">
        <v>31</v>
      </c>
      <c r="E26" s="11">
        <f>+E6+E8+E20+E21+E22</f>
        <v>49236000</v>
      </c>
      <c r="F26" s="11">
        <f>+F6+F8+F20+F21+F22</f>
        <v>50250532</v>
      </c>
      <c r="G26" s="11">
        <f t="shared" si="0"/>
        <v>-1014532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45698000</v>
      </c>
      <c r="F27" s="9">
        <f>+F28+F29+F30+F31+F32+F33</f>
        <v>45262179</v>
      </c>
      <c r="G27" s="9">
        <f t="shared" si="0"/>
        <v>435821</v>
      </c>
      <c r="H27" s="9"/>
    </row>
    <row r="28" spans="2:8">
      <c r="B28" s="34"/>
      <c r="C28" s="34"/>
      <c r="D28" s="8" t="s">
        <v>34</v>
      </c>
      <c r="E28" s="9"/>
      <c r="F28" s="9"/>
      <c r="G28" s="9">
        <f t="shared" si="0"/>
        <v>0</v>
      </c>
      <c r="H28" s="9"/>
    </row>
    <row r="29" spans="2:8">
      <c r="B29" s="34"/>
      <c r="C29" s="34"/>
      <c r="D29" s="8" t="s">
        <v>35</v>
      </c>
      <c r="E29" s="9">
        <v>27103000</v>
      </c>
      <c r="F29" s="9">
        <v>26832929</v>
      </c>
      <c r="G29" s="9">
        <f t="shared" si="0"/>
        <v>270071</v>
      </c>
      <c r="H29" s="9"/>
    </row>
    <row r="30" spans="2:8">
      <c r="B30" s="34"/>
      <c r="C30" s="34"/>
      <c r="D30" s="8" t="s">
        <v>36</v>
      </c>
      <c r="E30" s="9">
        <v>6115000</v>
      </c>
      <c r="F30" s="9">
        <v>6028400</v>
      </c>
      <c r="G30" s="9">
        <f t="shared" si="0"/>
        <v>86600</v>
      </c>
      <c r="H30" s="9"/>
    </row>
    <row r="31" spans="2:8">
      <c r="B31" s="34"/>
      <c r="C31" s="34"/>
      <c r="D31" s="8" t="s">
        <v>37</v>
      </c>
      <c r="E31" s="9">
        <v>6931000</v>
      </c>
      <c r="F31" s="9">
        <v>6656569</v>
      </c>
      <c r="G31" s="9">
        <f t="shared" si="0"/>
        <v>274431</v>
      </c>
      <c r="H31" s="9"/>
    </row>
    <row r="32" spans="2:8">
      <c r="B32" s="34"/>
      <c r="C32" s="34"/>
      <c r="D32" s="8" t="s">
        <v>38</v>
      </c>
      <c r="E32" s="9">
        <v>668000</v>
      </c>
      <c r="F32" s="9">
        <v>667500</v>
      </c>
      <c r="G32" s="9">
        <f t="shared" si="0"/>
        <v>500</v>
      </c>
      <c r="H32" s="9"/>
    </row>
    <row r="33" spans="2:8">
      <c r="B33" s="34"/>
      <c r="C33" s="34"/>
      <c r="D33" s="8" t="s">
        <v>39</v>
      </c>
      <c r="E33" s="9">
        <v>4881000</v>
      </c>
      <c r="F33" s="9">
        <v>5076781</v>
      </c>
      <c r="G33" s="9">
        <f t="shared" si="0"/>
        <v>-195781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2781000</v>
      </c>
      <c r="F34" s="9">
        <f>+F35+F36+F37+F38+F39+F40+F41+F42+F43+F44+F45+F46</f>
        <v>2386446</v>
      </c>
      <c r="G34" s="9">
        <f t="shared" si="0"/>
        <v>394554</v>
      </c>
      <c r="H34" s="9"/>
    </row>
    <row r="35" spans="2:8">
      <c r="B35" s="34"/>
      <c r="C35" s="34"/>
      <c r="D35" s="8" t="s">
        <v>41</v>
      </c>
      <c r="E35" s="9"/>
      <c r="F35" s="9"/>
      <c r="G35" s="9">
        <f t="shared" si="0"/>
        <v>0</v>
      </c>
      <c r="H35" s="9"/>
    </row>
    <row r="36" spans="2:8">
      <c r="B36" s="34"/>
      <c r="C36" s="34"/>
      <c r="D36" s="8" t="s">
        <v>42</v>
      </c>
      <c r="E36" s="9">
        <v>120000</v>
      </c>
      <c r="F36" s="9">
        <v>133561</v>
      </c>
      <c r="G36" s="9">
        <f t="shared" si="0"/>
        <v>-13561</v>
      </c>
      <c r="H36" s="9"/>
    </row>
    <row r="37" spans="2:8">
      <c r="B37" s="34"/>
      <c r="C37" s="34"/>
      <c r="D37" s="8" t="s">
        <v>43</v>
      </c>
      <c r="E37" s="9"/>
      <c r="F37" s="9"/>
      <c r="G37" s="9">
        <f t="shared" si="0"/>
        <v>0</v>
      </c>
      <c r="H37" s="9"/>
    </row>
    <row r="38" spans="2:8">
      <c r="B38" s="34"/>
      <c r="C38" s="34"/>
      <c r="D38" s="8" t="s">
        <v>44</v>
      </c>
      <c r="E38" s="9">
        <v>20000</v>
      </c>
      <c r="F38" s="9">
        <v>4971</v>
      </c>
      <c r="G38" s="9">
        <f t="shared" si="0"/>
        <v>15029</v>
      </c>
      <c r="H38" s="9"/>
    </row>
    <row r="39" spans="2:8">
      <c r="B39" s="34"/>
      <c r="C39" s="34"/>
      <c r="D39" s="8" t="s">
        <v>45</v>
      </c>
      <c r="E39" s="9">
        <v>750000</v>
      </c>
      <c r="F39" s="9">
        <v>471726</v>
      </c>
      <c r="G39" s="9">
        <f t="shared" si="0"/>
        <v>278274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>
        <v>900000</v>
      </c>
      <c r="F41" s="9">
        <v>830950</v>
      </c>
      <c r="G41" s="9">
        <f t="shared" si="0"/>
        <v>69050</v>
      </c>
      <c r="H41" s="9"/>
    </row>
    <row r="42" spans="2:8">
      <c r="B42" s="34"/>
      <c r="C42" s="34"/>
      <c r="D42" s="8" t="s">
        <v>48</v>
      </c>
      <c r="E42" s="9">
        <v>36000</v>
      </c>
      <c r="F42" s="9">
        <v>35970</v>
      </c>
      <c r="G42" s="9">
        <f t="shared" si="0"/>
        <v>30</v>
      </c>
      <c r="H42" s="9"/>
    </row>
    <row r="43" spans="2:8">
      <c r="B43" s="34"/>
      <c r="C43" s="34"/>
      <c r="D43" s="8" t="s">
        <v>49</v>
      </c>
      <c r="E43" s="9"/>
      <c r="F43" s="9"/>
      <c r="G43" s="9">
        <f t="shared" si="0"/>
        <v>0</v>
      </c>
      <c r="H43" s="9"/>
    </row>
    <row r="44" spans="2:8">
      <c r="B44" s="34"/>
      <c r="C44" s="34"/>
      <c r="D44" s="8" t="s">
        <v>50</v>
      </c>
      <c r="E44" s="9">
        <v>105000</v>
      </c>
      <c r="F44" s="9">
        <v>105056</v>
      </c>
      <c r="G44" s="9">
        <f t="shared" si="0"/>
        <v>-56</v>
      </c>
      <c r="H44" s="9"/>
    </row>
    <row r="45" spans="2:8">
      <c r="B45" s="34"/>
      <c r="C45" s="34"/>
      <c r="D45" s="8" t="s">
        <v>51</v>
      </c>
      <c r="E45" s="9">
        <v>750000</v>
      </c>
      <c r="F45" s="9">
        <v>721273</v>
      </c>
      <c r="G45" s="9">
        <f t="shared" si="0"/>
        <v>28727</v>
      </c>
      <c r="H45" s="9"/>
    </row>
    <row r="46" spans="2:8">
      <c r="B46" s="34"/>
      <c r="C46" s="34"/>
      <c r="D46" s="8" t="s">
        <v>52</v>
      </c>
      <c r="E46" s="9">
        <v>100000</v>
      </c>
      <c r="F46" s="9">
        <v>82939</v>
      </c>
      <c r="G46" s="9">
        <f t="shared" si="0"/>
        <v>17061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3214000</v>
      </c>
      <c r="F47" s="9">
        <f>+F48+F49+F50+F51+F52+F53+F54+F55+F56+F57+F58+F59+F60+F61+F62+F63+F64+F65+F66+F67+F68+F69</f>
        <v>3016050</v>
      </c>
      <c r="G47" s="9">
        <f t="shared" si="0"/>
        <v>197950</v>
      </c>
      <c r="H47" s="9"/>
    </row>
    <row r="48" spans="2:8">
      <c r="B48" s="34"/>
      <c r="C48" s="34"/>
      <c r="D48" s="8" t="s">
        <v>54</v>
      </c>
      <c r="E48" s="9">
        <v>70000</v>
      </c>
      <c r="F48" s="9">
        <v>69433</v>
      </c>
      <c r="G48" s="9">
        <f t="shared" si="0"/>
        <v>567</v>
      </c>
      <c r="H48" s="9"/>
    </row>
    <row r="49" spans="2:8">
      <c r="B49" s="34"/>
      <c r="C49" s="34"/>
      <c r="D49" s="8" t="s">
        <v>55</v>
      </c>
      <c r="E49" s="9"/>
      <c r="F49" s="9"/>
      <c r="G49" s="9">
        <f t="shared" si="0"/>
        <v>0</v>
      </c>
      <c r="H49" s="9"/>
    </row>
    <row r="50" spans="2:8">
      <c r="B50" s="34"/>
      <c r="C50" s="34"/>
      <c r="D50" s="8" t="s">
        <v>56</v>
      </c>
      <c r="E50" s="9">
        <v>10000</v>
      </c>
      <c r="F50" s="9">
        <v>1070</v>
      </c>
      <c r="G50" s="9">
        <f t="shared" si="0"/>
        <v>8930</v>
      </c>
      <c r="H50" s="9"/>
    </row>
    <row r="51" spans="2:8">
      <c r="B51" s="34"/>
      <c r="C51" s="34"/>
      <c r="D51" s="8" t="s">
        <v>57</v>
      </c>
      <c r="E51" s="9">
        <v>100000</v>
      </c>
      <c r="F51" s="9">
        <v>110801</v>
      </c>
      <c r="G51" s="9">
        <f t="shared" si="0"/>
        <v>-10801</v>
      </c>
      <c r="H51" s="9"/>
    </row>
    <row r="52" spans="2:8">
      <c r="B52" s="34"/>
      <c r="C52" s="34"/>
      <c r="D52" s="8" t="s">
        <v>58</v>
      </c>
      <c r="E52" s="9">
        <v>300000</v>
      </c>
      <c r="F52" s="9">
        <v>276016</v>
      </c>
      <c r="G52" s="9">
        <f t="shared" si="0"/>
        <v>23984</v>
      </c>
      <c r="H52" s="9"/>
    </row>
    <row r="53" spans="2:8">
      <c r="B53" s="34"/>
      <c r="C53" s="34"/>
      <c r="D53" s="8" t="s">
        <v>59</v>
      </c>
      <c r="E53" s="9">
        <v>70000</v>
      </c>
      <c r="F53" s="9">
        <v>58349</v>
      </c>
      <c r="G53" s="9">
        <f t="shared" si="0"/>
        <v>11651</v>
      </c>
      <c r="H53" s="9"/>
    </row>
    <row r="54" spans="2:8">
      <c r="B54" s="34"/>
      <c r="C54" s="34"/>
      <c r="D54" s="8" t="s">
        <v>45</v>
      </c>
      <c r="E54" s="9">
        <v>250000</v>
      </c>
      <c r="F54" s="9">
        <v>157242</v>
      </c>
      <c r="G54" s="9">
        <f t="shared" si="0"/>
        <v>92758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>
        <v>60000</v>
      </c>
      <c r="F56" s="9">
        <v>49230</v>
      </c>
      <c r="G56" s="9">
        <f t="shared" si="0"/>
        <v>10770</v>
      </c>
      <c r="H56" s="9"/>
    </row>
    <row r="57" spans="2:8">
      <c r="B57" s="34"/>
      <c r="C57" s="34"/>
      <c r="D57" s="8" t="s">
        <v>61</v>
      </c>
      <c r="E57" s="9">
        <v>440000</v>
      </c>
      <c r="F57" s="9">
        <v>433803</v>
      </c>
      <c r="G57" s="9">
        <f t="shared" si="0"/>
        <v>6197</v>
      </c>
      <c r="H57" s="9"/>
    </row>
    <row r="58" spans="2:8">
      <c r="B58" s="34"/>
      <c r="C58" s="34"/>
      <c r="D58" s="8" t="s">
        <v>62</v>
      </c>
      <c r="E58" s="9"/>
      <c r="F58" s="9"/>
      <c r="G58" s="9">
        <f t="shared" si="0"/>
        <v>0</v>
      </c>
      <c r="H58" s="9"/>
    </row>
    <row r="59" spans="2:8">
      <c r="B59" s="34"/>
      <c r="C59" s="34"/>
      <c r="D59" s="8" t="s">
        <v>63</v>
      </c>
      <c r="E59" s="9"/>
      <c r="F59" s="9"/>
      <c r="G59" s="9">
        <f t="shared" si="0"/>
        <v>0</v>
      </c>
      <c r="H59" s="9"/>
    </row>
    <row r="60" spans="2:8">
      <c r="B60" s="34"/>
      <c r="C60" s="34"/>
      <c r="D60" s="8" t="s">
        <v>64</v>
      </c>
      <c r="E60" s="9">
        <v>289000</v>
      </c>
      <c r="F60" s="9">
        <v>288972</v>
      </c>
      <c r="G60" s="9">
        <f t="shared" si="0"/>
        <v>28</v>
      </c>
      <c r="H60" s="9"/>
    </row>
    <row r="61" spans="2:8">
      <c r="B61" s="34"/>
      <c r="C61" s="34"/>
      <c r="D61" s="8" t="s">
        <v>65</v>
      </c>
      <c r="E61" s="9">
        <v>7000</v>
      </c>
      <c r="F61" s="9">
        <v>4866</v>
      </c>
      <c r="G61" s="9">
        <f t="shared" si="0"/>
        <v>2134</v>
      </c>
      <c r="H61" s="9"/>
    </row>
    <row r="62" spans="2:8">
      <c r="B62" s="34"/>
      <c r="C62" s="34"/>
      <c r="D62" s="8" t="s">
        <v>48</v>
      </c>
      <c r="E62" s="9">
        <v>530000</v>
      </c>
      <c r="F62" s="9">
        <v>528446</v>
      </c>
      <c r="G62" s="9">
        <f t="shared" si="0"/>
        <v>1554</v>
      </c>
      <c r="H62" s="9"/>
    </row>
    <row r="63" spans="2:8">
      <c r="B63" s="34"/>
      <c r="C63" s="34"/>
      <c r="D63" s="8" t="s">
        <v>49</v>
      </c>
      <c r="E63" s="9">
        <v>650000</v>
      </c>
      <c r="F63" s="9">
        <v>649468</v>
      </c>
      <c r="G63" s="9">
        <f t="shared" si="0"/>
        <v>532</v>
      </c>
      <c r="H63" s="9"/>
    </row>
    <row r="64" spans="2:8">
      <c r="B64" s="34"/>
      <c r="C64" s="34"/>
      <c r="D64" s="8" t="s">
        <v>66</v>
      </c>
      <c r="E64" s="9"/>
      <c r="F64" s="9"/>
      <c r="G64" s="9">
        <f t="shared" si="0"/>
        <v>0</v>
      </c>
      <c r="H64" s="9"/>
    </row>
    <row r="65" spans="2:8">
      <c r="B65" s="34"/>
      <c r="C65" s="34"/>
      <c r="D65" s="8" t="s">
        <v>67</v>
      </c>
      <c r="E65" s="9">
        <v>120000</v>
      </c>
      <c r="F65" s="9">
        <v>142032</v>
      </c>
      <c r="G65" s="9">
        <f t="shared" si="0"/>
        <v>-22032</v>
      </c>
      <c r="H65" s="9"/>
    </row>
    <row r="66" spans="2:8">
      <c r="B66" s="34"/>
      <c r="C66" s="34"/>
      <c r="D66" s="8" t="s">
        <v>68</v>
      </c>
      <c r="E66" s="9">
        <v>118000</v>
      </c>
      <c r="F66" s="9">
        <v>113962</v>
      </c>
      <c r="G66" s="9">
        <f t="shared" si="0"/>
        <v>4038</v>
      </c>
      <c r="H66" s="9"/>
    </row>
    <row r="67" spans="2:8">
      <c r="B67" s="34"/>
      <c r="C67" s="34"/>
      <c r="D67" s="8" t="s">
        <v>69</v>
      </c>
      <c r="E67" s="9">
        <v>100000</v>
      </c>
      <c r="F67" s="9">
        <v>98200</v>
      </c>
      <c r="G67" s="9">
        <f t="shared" si="0"/>
        <v>1800</v>
      </c>
      <c r="H67" s="9"/>
    </row>
    <row r="68" spans="2:8">
      <c r="B68" s="34"/>
      <c r="C68" s="34"/>
      <c r="D68" s="8" t="s">
        <v>52</v>
      </c>
      <c r="E68" s="9">
        <v>100000</v>
      </c>
      <c r="F68" s="9">
        <v>34160</v>
      </c>
      <c r="G68" s="9">
        <f t="shared" si="0"/>
        <v>65840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2247000</v>
      </c>
      <c r="F70" s="9">
        <f>+F71</f>
        <v>2304693</v>
      </c>
      <c r="G70" s="9">
        <f t="shared" si="0"/>
        <v>-57693</v>
      </c>
      <c r="H70" s="9"/>
    </row>
    <row r="71" spans="2:8">
      <c r="B71" s="34"/>
      <c r="C71" s="34"/>
      <c r="D71" s="8" t="s">
        <v>72</v>
      </c>
      <c r="E71" s="9">
        <f>+E72+E73</f>
        <v>2247000</v>
      </c>
      <c r="F71" s="9">
        <f>+F72+F73</f>
        <v>2304693</v>
      </c>
      <c r="G71" s="9">
        <f t="shared" ref="G71:G134" si="1">E71-F71</f>
        <v>-57693</v>
      </c>
      <c r="H71" s="9"/>
    </row>
    <row r="72" spans="2:8">
      <c r="B72" s="34"/>
      <c r="C72" s="34"/>
      <c r="D72" s="8" t="s">
        <v>73</v>
      </c>
      <c r="E72" s="9">
        <v>2247000</v>
      </c>
      <c r="F72" s="9">
        <v>2304693</v>
      </c>
      <c r="G72" s="9">
        <f t="shared" si="1"/>
        <v>-57693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>
        <v>668000</v>
      </c>
      <c r="F74" s="9">
        <v>667843</v>
      </c>
      <c r="G74" s="9">
        <f t="shared" si="1"/>
        <v>157</v>
      </c>
      <c r="H74" s="9"/>
    </row>
    <row r="75" spans="2:8">
      <c r="B75" s="34"/>
      <c r="C75" s="35"/>
      <c r="D75" s="10" t="s">
        <v>76</v>
      </c>
      <c r="E75" s="11">
        <f>+E27+E34+E47+E70+E74</f>
        <v>54608000</v>
      </c>
      <c r="F75" s="11">
        <f>+F27+F34+F47+F70+F74</f>
        <v>53637211</v>
      </c>
      <c r="G75" s="11">
        <f t="shared" si="1"/>
        <v>970789</v>
      </c>
      <c r="H75" s="11"/>
    </row>
    <row r="76" spans="2:8">
      <c r="B76" s="35"/>
      <c r="C76" s="12" t="s">
        <v>77</v>
      </c>
      <c r="D76" s="13"/>
      <c r="E76" s="14">
        <f xml:space="preserve"> +E26 - E75</f>
        <v>-5372000</v>
      </c>
      <c r="F76" s="14">
        <f xml:space="preserve"> +F26 - F75</f>
        <v>-3386679</v>
      </c>
      <c r="G76" s="14">
        <f t="shared" si="1"/>
        <v>-1985321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/>
      <c r="F83" s="9"/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/>
      <c r="G88" s="9">
        <f t="shared" si="1"/>
        <v>0</v>
      </c>
      <c r="H88" s="9"/>
    </row>
    <row r="89" spans="2:8">
      <c r="B89" s="34"/>
      <c r="C89" s="35"/>
      <c r="D89" s="10" t="s">
        <v>91</v>
      </c>
      <c r="E89" s="11">
        <f>+E77+E80+E83+E84+E88</f>
        <v>0</v>
      </c>
      <c r="F89" s="11">
        <f>+F77+F80+F83+F84+F88</f>
        <v>0</v>
      </c>
      <c r="G89" s="11">
        <f t="shared" si="1"/>
        <v>0</v>
      </c>
      <c r="H89" s="11"/>
    </row>
    <row r="90" spans="2:8">
      <c r="B90" s="34"/>
      <c r="C90" s="33" t="s">
        <v>32</v>
      </c>
      <c r="D90" s="8" t="s">
        <v>92</v>
      </c>
      <c r="E90" s="9">
        <v>9984000</v>
      </c>
      <c r="F90" s="9">
        <v>9984000</v>
      </c>
      <c r="G90" s="9">
        <f t="shared" si="1"/>
        <v>0</v>
      </c>
      <c r="H90" s="9"/>
    </row>
    <row r="91" spans="2:8">
      <c r="B91" s="34"/>
      <c r="C91" s="34"/>
      <c r="D91" s="8" t="s">
        <v>93</v>
      </c>
      <c r="E91" s="9">
        <f>+E92+E93+E94+E95+E96</f>
        <v>0</v>
      </c>
      <c r="F91" s="9">
        <f>+F92+F93+F94+F95+F96</f>
        <v>0</v>
      </c>
      <c r="G91" s="9">
        <f t="shared" si="1"/>
        <v>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/>
      <c r="F94" s="9"/>
      <c r="G94" s="9">
        <f t="shared" si="1"/>
        <v>0</v>
      </c>
      <c r="H94" s="9"/>
    </row>
    <row r="95" spans="2:8">
      <c r="B95" s="34"/>
      <c r="C95" s="34"/>
      <c r="D95" s="8" t="s">
        <v>97</v>
      </c>
      <c r="E95" s="9"/>
      <c r="F95" s="9"/>
      <c r="G95" s="9">
        <f t="shared" si="1"/>
        <v>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/>
      <c r="F99" s="9"/>
      <c r="G99" s="9">
        <f t="shared" si="1"/>
        <v>0</v>
      </c>
      <c r="H99" s="9"/>
    </row>
    <row r="100" spans="2:8">
      <c r="B100" s="34"/>
      <c r="C100" s="35"/>
      <c r="D100" s="10" t="s">
        <v>102</v>
      </c>
      <c r="E100" s="11">
        <f>+E90+E91+E97+E98+E99</f>
        <v>9984000</v>
      </c>
      <c r="F100" s="11">
        <f>+F90+F91+F97+F98+F99</f>
        <v>9984000</v>
      </c>
      <c r="G100" s="11">
        <f t="shared" si="1"/>
        <v>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-9984000</v>
      </c>
      <c r="F101" s="14">
        <f xml:space="preserve"> +F89 - F100</f>
        <v>-9984000</v>
      </c>
      <c r="G101" s="14">
        <f t="shared" si="1"/>
        <v>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0</v>
      </c>
      <c r="F106" s="9">
        <f>+F107+F108+F109+F110+F111</f>
        <v>0</v>
      </c>
      <c r="G106" s="9">
        <f t="shared" si="1"/>
        <v>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/>
      <c r="F109" s="9"/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/>
      <c r="F111" s="9"/>
      <c r="G111" s="9">
        <f t="shared" si="1"/>
        <v>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>
        <v>18002000</v>
      </c>
      <c r="F117" s="9">
        <v>13372000</v>
      </c>
      <c r="G117" s="9">
        <f t="shared" si="1"/>
        <v>4630000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18002000</v>
      </c>
      <c r="F119" s="11">
        <f>+F102+F103+F104+F105+F106+F112+F113+F114+F115+F116+F117+F118</f>
        <v>13372000</v>
      </c>
      <c r="G119" s="11">
        <f t="shared" si="1"/>
        <v>4630000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0</v>
      </c>
      <c r="F123" s="9">
        <f>+F124+F125+F126+F127+F128</f>
        <v>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/>
      <c r="F126" s="9"/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>
        <v>2540000</v>
      </c>
      <c r="F134" s="17"/>
      <c r="G134" s="17">
        <f t="shared" si="1"/>
        <v>2540000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37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2540000</v>
      </c>
      <c r="F136" s="19">
        <f>+F120+F121+F122+F123+F129+F130+F131+F132+F133+F134+F135</f>
        <v>0</v>
      </c>
      <c r="G136" s="19">
        <f t="shared" si="2"/>
        <v>2540000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15462000</v>
      </c>
      <c r="F137" s="14">
        <f xml:space="preserve"> +F119 - F136</f>
        <v>13372000</v>
      </c>
      <c r="G137" s="14">
        <f t="shared" si="2"/>
        <v>2090000</v>
      </c>
      <c r="H137" s="14"/>
    </row>
    <row r="138" spans="2:8">
      <c r="B138" s="20" t="s">
        <v>141</v>
      </c>
      <c r="C138" s="21"/>
      <c r="D138" s="22"/>
      <c r="E138" s="23">
        <v>106000</v>
      </c>
      <c r="F138" s="23"/>
      <c r="G138" s="23">
        <f>E138 + E139</f>
        <v>106000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0</v>
      </c>
      <c r="F140" s="14">
        <f xml:space="preserve"> +F76 +F101 +F137 - (F138 + F139)</f>
        <v>1321</v>
      </c>
      <c r="G140" s="14">
        <f t="shared" ref="G140:G142" si="3">E140-F140</f>
        <v>-1321</v>
      </c>
      <c r="H140" s="14"/>
    </row>
    <row r="141" spans="2:8">
      <c r="B141" s="15" t="s">
        <v>143</v>
      </c>
      <c r="C141" s="12"/>
      <c r="D141" s="13"/>
      <c r="E141" s="14">
        <v>13170000</v>
      </c>
      <c r="F141" s="14">
        <v>13169847</v>
      </c>
      <c r="G141" s="14">
        <f t="shared" si="3"/>
        <v>153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13170000</v>
      </c>
      <c r="F142" s="14">
        <f xml:space="preserve"> +F140 +F141</f>
        <v>13171168</v>
      </c>
      <c r="G142" s="14">
        <f t="shared" si="3"/>
        <v>-1168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E22F-95B9-4242-8DE6-C4B5529E2D73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146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4600000</v>
      </c>
      <c r="F6" s="7">
        <f>+F7</f>
        <v>4592784</v>
      </c>
      <c r="G6" s="7">
        <f>E6-F6</f>
        <v>7216</v>
      </c>
      <c r="H6" s="7"/>
    </row>
    <row r="7" spans="2:8">
      <c r="B7" s="34"/>
      <c r="C7" s="34"/>
      <c r="D7" s="8" t="s">
        <v>12</v>
      </c>
      <c r="E7" s="9">
        <v>4600000</v>
      </c>
      <c r="F7" s="9">
        <v>4592784</v>
      </c>
      <c r="G7" s="9">
        <f t="shared" ref="G7:G70" si="0">E7-F7</f>
        <v>7216</v>
      </c>
      <c r="H7" s="9"/>
    </row>
    <row r="8" spans="2:8">
      <c r="B8" s="34"/>
      <c r="C8" s="34"/>
      <c r="D8" s="8" t="s">
        <v>13</v>
      </c>
      <c r="E8" s="9">
        <f>+E9+E13+E14+E16+E17</f>
        <v>43492000</v>
      </c>
      <c r="F8" s="9">
        <f>+F9+F13+F14+F16+F17</f>
        <v>43484407</v>
      </c>
      <c r="G8" s="9">
        <f t="shared" si="0"/>
        <v>7593</v>
      </c>
      <c r="H8" s="9"/>
    </row>
    <row r="9" spans="2:8">
      <c r="B9" s="34"/>
      <c r="C9" s="34"/>
      <c r="D9" s="8" t="s">
        <v>14</v>
      </c>
      <c r="E9" s="9">
        <f>+E10+E11+E12</f>
        <v>42398000</v>
      </c>
      <c r="F9" s="9">
        <f>+F10+F11+F12</f>
        <v>42396547</v>
      </c>
      <c r="G9" s="9">
        <f t="shared" si="0"/>
        <v>1453</v>
      </c>
      <c r="H9" s="9"/>
    </row>
    <row r="10" spans="2:8">
      <c r="B10" s="34"/>
      <c r="C10" s="34"/>
      <c r="D10" s="8" t="s">
        <v>15</v>
      </c>
      <c r="E10" s="9"/>
      <c r="F10" s="9"/>
      <c r="G10" s="9">
        <f t="shared" si="0"/>
        <v>0</v>
      </c>
      <c r="H10" s="9"/>
    </row>
    <row r="11" spans="2:8">
      <c r="B11" s="34"/>
      <c r="C11" s="34"/>
      <c r="D11" s="8" t="s">
        <v>16</v>
      </c>
      <c r="E11" s="9">
        <v>42398000</v>
      </c>
      <c r="F11" s="9">
        <v>42396547</v>
      </c>
      <c r="G11" s="9">
        <f t="shared" si="0"/>
        <v>1453</v>
      </c>
      <c r="H11" s="9"/>
    </row>
    <row r="12" spans="2:8">
      <c r="B12" s="34"/>
      <c r="C12" s="34"/>
      <c r="D12" s="8" t="s">
        <v>17</v>
      </c>
      <c r="E12" s="9"/>
      <c r="F12" s="9"/>
      <c r="G12" s="9">
        <f t="shared" si="0"/>
        <v>0</v>
      </c>
      <c r="H12" s="9"/>
    </row>
    <row r="13" spans="2:8">
      <c r="B13" s="34"/>
      <c r="C13" s="34"/>
      <c r="D13" s="8" t="s">
        <v>18</v>
      </c>
      <c r="E13" s="9">
        <v>335000</v>
      </c>
      <c r="F13" s="9">
        <v>305860</v>
      </c>
      <c r="G13" s="9">
        <f t="shared" si="0"/>
        <v>29140</v>
      </c>
      <c r="H13" s="9"/>
    </row>
    <row r="14" spans="2:8">
      <c r="B14" s="34"/>
      <c r="C14" s="34"/>
      <c r="D14" s="8" t="s">
        <v>19</v>
      </c>
      <c r="E14" s="9">
        <f>+E15</f>
        <v>0</v>
      </c>
      <c r="F14" s="9">
        <f>+F15</f>
        <v>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/>
      <c r="F15" s="9"/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/>
      <c r="F16" s="9"/>
      <c r="G16" s="9">
        <f t="shared" si="0"/>
        <v>0</v>
      </c>
      <c r="H16" s="9"/>
    </row>
    <row r="17" spans="2:8">
      <c r="B17" s="34"/>
      <c r="C17" s="34"/>
      <c r="D17" s="8" t="s">
        <v>22</v>
      </c>
      <c r="E17" s="9">
        <f>+E18+E19</f>
        <v>759000</v>
      </c>
      <c r="F17" s="9">
        <f>+F18+F19</f>
        <v>782000</v>
      </c>
      <c r="G17" s="9">
        <f t="shared" si="0"/>
        <v>-23000</v>
      </c>
      <c r="H17" s="9"/>
    </row>
    <row r="18" spans="2:8">
      <c r="B18" s="34"/>
      <c r="C18" s="34"/>
      <c r="D18" s="8" t="s">
        <v>23</v>
      </c>
      <c r="E18" s="9">
        <v>759000</v>
      </c>
      <c r="F18" s="9">
        <v>782000</v>
      </c>
      <c r="G18" s="9">
        <f t="shared" si="0"/>
        <v>-23000</v>
      </c>
      <c r="H18" s="9"/>
    </row>
    <row r="19" spans="2:8">
      <c r="B19" s="34"/>
      <c r="C19" s="34"/>
      <c r="D19" s="8" t="s">
        <v>24</v>
      </c>
      <c r="E19" s="9"/>
      <c r="F19" s="9"/>
      <c r="G19" s="9">
        <f t="shared" si="0"/>
        <v>0</v>
      </c>
      <c r="H19" s="9"/>
    </row>
    <row r="20" spans="2:8">
      <c r="B20" s="34"/>
      <c r="C20" s="34"/>
      <c r="D20" s="8" t="s">
        <v>25</v>
      </c>
      <c r="E20" s="9">
        <v>50000</v>
      </c>
      <c r="F20" s="9">
        <v>95000</v>
      </c>
      <c r="G20" s="9">
        <f t="shared" si="0"/>
        <v>-45000</v>
      </c>
      <c r="H20" s="9"/>
    </row>
    <row r="21" spans="2:8">
      <c r="B21" s="34"/>
      <c r="C21" s="34"/>
      <c r="D21" s="8" t="s">
        <v>26</v>
      </c>
      <c r="E21" s="9"/>
      <c r="F21" s="9">
        <v>99</v>
      </c>
      <c r="G21" s="9">
        <f t="shared" si="0"/>
        <v>-99</v>
      </c>
      <c r="H21" s="9"/>
    </row>
    <row r="22" spans="2:8">
      <c r="B22" s="34"/>
      <c r="C22" s="34"/>
      <c r="D22" s="8" t="s">
        <v>27</v>
      </c>
      <c r="E22" s="9">
        <f>+E23+E24+E25</f>
        <v>0</v>
      </c>
      <c r="F22" s="9">
        <f>+F23+F24+F25</f>
        <v>5000</v>
      </c>
      <c r="G22" s="9">
        <f t="shared" si="0"/>
        <v>-5000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/>
      <c r="G24" s="9">
        <f t="shared" si="0"/>
        <v>0</v>
      </c>
      <c r="H24" s="9"/>
    </row>
    <row r="25" spans="2:8">
      <c r="B25" s="34"/>
      <c r="C25" s="34"/>
      <c r="D25" s="8" t="s">
        <v>30</v>
      </c>
      <c r="E25" s="9"/>
      <c r="F25" s="9">
        <v>5000</v>
      </c>
      <c r="G25" s="9">
        <f t="shared" si="0"/>
        <v>-5000</v>
      </c>
      <c r="H25" s="9"/>
    </row>
    <row r="26" spans="2:8">
      <c r="B26" s="34"/>
      <c r="C26" s="35"/>
      <c r="D26" s="10" t="s">
        <v>31</v>
      </c>
      <c r="E26" s="11">
        <f>+E6+E8+E20+E21+E22</f>
        <v>48142000</v>
      </c>
      <c r="F26" s="11">
        <f>+F6+F8+F20+F21+F22</f>
        <v>48177290</v>
      </c>
      <c r="G26" s="11">
        <f t="shared" si="0"/>
        <v>-35290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24405000</v>
      </c>
      <c r="F27" s="9">
        <f>+F28+F29+F30+F31+F32+F33</f>
        <v>24132570</v>
      </c>
      <c r="G27" s="9">
        <f t="shared" si="0"/>
        <v>272430</v>
      </c>
      <c r="H27" s="9"/>
    </row>
    <row r="28" spans="2:8">
      <c r="B28" s="34"/>
      <c r="C28" s="34"/>
      <c r="D28" s="8" t="s">
        <v>34</v>
      </c>
      <c r="E28" s="9"/>
      <c r="F28" s="9"/>
      <c r="G28" s="9">
        <f t="shared" si="0"/>
        <v>0</v>
      </c>
      <c r="H28" s="9"/>
    </row>
    <row r="29" spans="2:8">
      <c r="B29" s="34"/>
      <c r="C29" s="34"/>
      <c r="D29" s="8" t="s">
        <v>35</v>
      </c>
      <c r="E29" s="9">
        <v>16992000</v>
      </c>
      <c r="F29" s="9">
        <v>16821523</v>
      </c>
      <c r="G29" s="9">
        <f t="shared" si="0"/>
        <v>170477</v>
      </c>
      <c r="H29" s="9"/>
    </row>
    <row r="30" spans="2:8">
      <c r="B30" s="34"/>
      <c r="C30" s="34"/>
      <c r="D30" s="8" t="s">
        <v>36</v>
      </c>
      <c r="E30" s="9">
        <v>3755000</v>
      </c>
      <c r="F30" s="9">
        <v>3579100</v>
      </c>
      <c r="G30" s="9">
        <f t="shared" si="0"/>
        <v>175900</v>
      </c>
      <c r="H30" s="9"/>
    </row>
    <row r="31" spans="2:8">
      <c r="B31" s="34"/>
      <c r="C31" s="34"/>
      <c r="D31" s="8" t="s">
        <v>37</v>
      </c>
      <c r="E31" s="9"/>
      <c r="F31" s="9"/>
      <c r="G31" s="9">
        <f t="shared" si="0"/>
        <v>0</v>
      </c>
      <c r="H31" s="9"/>
    </row>
    <row r="32" spans="2:8">
      <c r="B32" s="34"/>
      <c r="C32" s="34"/>
      <c r="D32" s="8" t="s">
        <v>38</v>
      </c>
      <c r="E32" s="9">
        <v>623000</v>
      </c>
      <c r="F32" s="9">
        <v>623000</v>
      </c>
      <c r="G32" s="9">
        <f t="shared" si="0"/>
        <v>0</v>
      </c>
      <c r="H32" s="9"/>
    </row>
    <row r="33" spans="2:8">
      <c r="B33" s="34"/>
      <c r="C33" s="34"/>
      <c r="D33" s="8" t="s">
        <v>39</v>
      </c>
      <c r="E33" s="9">
        <v>3035000</v>
      </c>
      <c r="F33" s="9">
        <v>3108947</v>
      </c>
      <c r="G33" s="9">
        <f t="shared" si="0"/>
        <v>-73947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1919000</v>
      </c>
      <c r="F34" s="9">
        <f>+F35+F36+F37+F38+F39+F40+F41+F42+F43+F44+F45+F46</f>
        <v>1785229</v>
      </c>
      <c r="G34" s="9">
        <f t="shared" si="0"/>
        <v>133771</v>
      </c>
      <c r="H34" s="9"/>
    </row>
    <row r="35" spans="2:8">
      <c r="B35" s="34"/>
      <c r="C35" s="34"/>
      <c r="D35" s="8" t="s">
        <v>41</v>
      </c>
      <c r="E35" s="9"/>
      <c r="F35" s="9"/>
      <c r="G35" s="9">
        <f t="shared" si="0"/>
        <v>0</v>
      </c>
      <c r="H35" s="9"/>
    </row>
    <row r="36" spans="2:8">
      <c r="B36" s="34"/>
      <c r="C36" s="34"/>
      <c r="D36" s="8" t="s">
        <v>42</v>
      </c>
      <c r="E36" s="9">
        <v>100000</v>
      </c>
      <c r="F36" s="9">
        <v>51321</v>
      </c>
      <c r="G36" s="9">
        <f t="shared" si="0"/>
        <v>48679</v>
      </c>
      <c r="H36" s="9"/>
    </row>
    <row r="37" spans="2:8">
      <c r="B37" s="34"/>
      <c r="C37" s="34"/>
      <c r="D37" s="8" t="s">
        <v>43</v>
      </c>
      <c r="E37" s="9"/>
      <c r="F37" s="9"/>
      <c r="G37" s="9">
        <f t="shared" si="0"/>
        <v>0</v>
      </c>
      <c r="H37" s="9"/>
    </row>
    <row r="38" spans="2:8">
      <c r="B38" s="34"/>
      <c r="C38" s="34"/>
      <c r="D38" s="8" t="s">
        <v>44</v>
      </c>
      <c r="E38" s="9">
        <v>200000</v>
      </c>
      <c r="F38" s="9">
        <v>147125</v>
      </c>
      <c r="G38" s="9">
        <f t="shared" si="0"/>
        <v>52875</v>
      </c>
      <c r="H38" s="9"/>
    </row>
    <row r="39" spans="2:8">
      <c r="B39" s="34"/>
      <c r="C39" s="34"/>
      <c r="D39" s="8" t="s">
        <v>45</v>
      </c>
      <c r="E39" s="9">
        <v>500000</v>
      </c>
      <c r="F39" s="9">
        <v>507058</v>
      </c>
      <c r="G39" s="9">
        <f t="shared" si="0"/>
        <v>-7058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>
        <v>650000</v>
      </c>
      <c r="F41" s="9">
        <v>650550</v>
      </c>
      <c r="G41" s="9">
        <f t="shared" si="0"/>
        <v>-550</v>
      </c>
      <c r="H41" s="9"/>
    </row>
    <row r="42" spans="2:8">
      <c r="B42" s="34"/>
      <c r="C42" s="34"/>
      <c r="D42" s="8" t="s">
        <v>48</v>
      </c>
      <c r="E42" s="9">
        <v>19000</v>
      </c>
      <c r="F42" s="9">
        <v>18260</v>
      </c>
      <c r="G42" s="9">
        <f t="shared" si="0"/>
        <v>740</v>
      </c>
      <c r="H42" s="9"/>
    </row>
    <row r="43" spans="2:8">
      <c r="B43" s="34"/>
      <c r="C43" s="34"/>
      <c r="D43" s="8" t="s">
        <v>49</v>
      </c>
      <c r="E43" s="9">
        <v>50000</v>
      </c>
      <c r="F43" s="9">
        <v>49500</v>
      </c>
      <c r="G43" s="9">
        <f t="shared" si="0"/>
        <v>500</v>
      </c>
      <c r="H43" s="9"/>
    </row>
    <row r="44" spans="2:8">
      <c r="B44" s="34"/>
      <c r="C44" s="34"/>
      <c r="D44" s="8" t="s">
        <v>50</v>
      </c>
      <c r="E44" s="9">
        <v>150000</v>
      </c>
      <c r="F44" s="9">
        <v>135300</v>
      </c>
      <c r="G44" s="9">
        <f t="shared" si="0"/>
        <v>14700</v>
      </c>
      <c r="H44" s="9"/>
    </row>
    <row r="45" spans="2:8">
      <c r="B45" s="34"/>
      <c r="C45" s="34"/>
      <c r="D45" s="8" t="s">
        <v>51</v>
      </c>
      <c r="E45" s="9">
        <v>150000</v>
      </c>
      <c r="F45" s="9">
        <v>126115</v>
      </c>
      <c r="G45" s="9">
        <f t="shared" si="0"/>
        <v>23885</v>
      </c>
      <c r="H45" s="9"/>
    </row>
    <row r="46" spans="2:8">
      <c r="B46" s="34"/>
      <c r="C46" s="34"/>
      <c r="D46" s="8" t="s">
        <v>52</v>
      </c>
      <c r="E46" s="9">
        <v>100000</v>
      </c>
      <c r="F46" s="9">
        <v>100000</v>
      </c>
      <c r="G46" s="9">
        <f t="shared" si="0"/>
        <v>0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2104000</v>
      </c>
      <c r="F47" s="9">
        <f>+F48+F49+F50+F51+F52+F53+F54+F55+F56+F57+F58+F59+F60+F61+F62+F63+F64+F65+F66+F67+F68+F69</f>
        <v>2000766</v>
      </c>
      <c r="G47" s="9">
        <f t="shared" si="0"/>
        <v>103234</v>
      </c>
      <c r="H47" s="9"/>
    </row>
    <row r="48" spans="2:8">
      <c r="B48" s="34"/>
      <c r="C48" s="34"/>
      <c r="D48" s="8" t="s">
        <v>54</v>
      </c>
      <c r="E48" s="9">
        <v>49000</v>
      </c>
      <c r="F48" s="9">
        <v>40598</v>
      </c>
      <c r="G48" s="9">
        <f t="shared" si="0"/>
        <v>8402</v>
      </c>
      <c r="H48" s="9"/>
    </row>
    <row r="49" spans="2:8">
      <c r="B49" s="34"/>
      <c r="C49" s="34"/>
      <c r="D49" s="8" t="s">
        <v>55</v>
      </c>
      <c r="E49" s="9"/>
      <c r="F49" s="9">
        <v>4455</v>
      </c>
      <c r="G49" s="9">
        <f t="shared" si="0"/>
        <v>-4455</v>
      </c>
      <c r="H49" s="9"/>
    </row>
    <row r="50" spans="2:8">
      <c r="B50" s="34"/>
      <c r="C50" s="34"/>
      <c r="D50" s="8" t="s">
        <v>56</v>
      </c>
      <c r="E50" s="9">
        <v>20000</v>
      </c>
      <c r="F50" s="9">
        <v>7986</v>
      </c>
      <c r="G50" s="9">
        <f t="shared" si="0"/>
        <v>12014</v>
      </c>
      <c r="H50" s="9"/>
    </row>
    <row r="51" spans="2:8">
      <c r="B51" s="34"/>
      <c r="C51" s="34"/>
      <c r="D51" s="8" t="s">
        <v>57</v>
      </c>
      <c r="E51" s="9">
        <v>130000</v>
      </c>
      <c r="F51" s="9">
        <v>95340</v>
      </c>
      <c r="G51" s="9">
        <f t="shared" si="0"/>
        <v>34660</v>
      </c>
      <c r="H51" s="9"/>
    </row>
    <row r="52" spans="2:8">
      <c r="B52" s="34"/>
      <c r="C52" s="34"/>
      <c r="D52" s="8" t="s">
        <v>58</v>
      </c>
      <c r="E52" s="9">
        <v>220000</v>
      </c>
      <c r="F52" s="9">
        <v>230078</v>
      </c>
      <c r="G52" s="9">
        <f t="shared" si="0"/>
        <v>-10078</v>
      </c>
      <c r="H52" s="9"/>
    </row>
    <row r="53" spans="2:8">
      <c r="B53" s="34"/>
      <c r="C53" s="34"/>
      <c r="D53" s="8" t="s">
        <v>59</v>
      </c>
      <c r="E53" s="9">
        <v>115000</v>
      </c>
      <c r="F53" s="9">
        <v>119158</v>
      </c>
      <c r="G53" s="9">
        <f t="shared" si="0"/>
        <v>-4158</v>
      </c>
      <c r="H53" s="9"/>
    </row>
    <row r="54" spans="2:8">
      <c r="B54" s="34"/>
      <c r="C54" s="34"/>
      <c r="D54" s="8" t="s">
        <v>45</v>
      </c>
      <c r="E54" s="9">
        <v>200000</v>
      </c>
      <c r="F54" s="9">
        <v>200000</v>
      </c>
      <c r="G54" s="9">
        <f t="shared" si="0"/>
        <v>0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>
        <v>100000</v>
      </c>
      <c r="F56" s="9">
        <v>72490</v>
      </c>
      <c r="G56" s="9">
        <f t="shared" si="0"/>
        <v>27510</v>
      </c>
      <c r="H56" s="9"/>
    </row>
    <row r="57" spans="2:8">
      <c r="B57" s="34"/>
      <c r="C57" s="34"/>
      <c r="D57" s="8" t="s">
        <v>61</v>
      </c>
      <c r="E57" s="9">
        <v>300000</v>
      </c>
      <c r="F57" s="9">
        <v>287305</v>
      </c>
      <c r="G57" s="9">
        <f t="shared" si="0"/>
        <v>12695</v>
      </c>
      <c r="H57" s="9"/>
    </row>
    <row r="58" spans="2:8">
      <c r="B58" s="34"/>
      <c r="C58" s="34"/>
      <c r="D58" s="8" t="s">
        <v>62</v>
      </c>
      <c r="E58" s="9">
        <v>10000</v>
      </c>
      <c r="F58" s="9"/>
      <c r="G58" s="9">
        <f t="shared" si="0"/>
        <v>10000</v>
      </c>
      <c r="H58" s="9"/>
    </row>
    <row r="59" spans="2:8">
      <c r="B59" s="34"/>
      <c r="C59" s="34"/>
      <c r="D59" s="8" t="s">
        <v>63</v>
      </c>
      <c r="E59" s="9">
        <v>10000</v>
      </c>
      <c r="F59" s="9"/>
      <c r="G59" s="9">
        <f t="shared" si="0"/>
        <v>10000</v>
      </c>
      <c r="H59" s="9"/>
    </row>
    <row r="60" spans="2:8">
      <c r="B60" s="34"/>
      <c r="C60" s="34"/>
      <c r="D60" s="8" t="s">
        <v>64</v>
      </c>
      <c r="E60" s="9">
        <v>120000</v>
      </c>
      <c r="F60" s="9">
        <v>119568</v>
      </c>
      <c r="G60" s="9">
        <f t="shared" si="0"/>
        <v>432</v>
      </c>
      <c r="H60" s="9"/>
    </row>
    <row r="61" spans="2:8">
      <c r="B61" s="34"/>
      <c r="C61" s="34"/>
      <c r="D61" s="8" t="s">
        <v>65</v>
      </c>
      <c r="E61" s="9">
        <v>10000</v>
      </c>
      <c r="F61" s="9">
        <v>6058</v>
      </c>
      <c r="G61" s="9">
        <f t="shared" si="0"/>
        <v>3942</v>
      </c>
      <c r="H61" s="9"/>
    </row>
    <row r="62" spans="2:8">
      <c r="B62" s="34"/>
      <c r="C62" s="34"/>
      <c r="D62" s="8" t="s">
        <v>48</v>
      </c>
      <c r="E62" s="9">
        <v>180000</v>
      </c>
      <c r="F62" s="9">
        <v>178230</v>
      </c>
      <c r="G62" s="9">
        <f t="shared" si="0"/>
        <v>1770</v>
      </c>
      <c r="H62" s="9"/>
    </row>
    <row r="63" spans="2:8">
      <c r="B63" s="34"/>
      <c r="C63" s="34"/>
      <c r="D63" s="8" t="s">
        <v>49</v>
      </c>
      <c r="E63" s="9">
        <v>200000</v>
      </c>
      <c r="F63" s="9">
        <v>194524</v>
      </c>
      <c r="G63" s="9">
        <f t="shared" si="0"/>
        <v>5476</v>
      </c>
      <c r="H63" s="9"/>
    </row>
    <row r="64" spans="2:8">
      <c r="B64" s="34"/>
      <c r="C64" s="34"/>
      <c r="D64" s="8" t="s">
        <v>66</v>
      </c>
      <c r="E64" s="9"/>
      <c r="F64" s="9">
        <v>18000</v>
      </c>
      <c r="G64" s="9">
        <f t="shared" si="0"/>
        <v>-18000</v>
      </c>
      <c r="H64" s="9"/>
    </row>
    <row r="65" spans="2:8">
      <c r="B65" s="34"/>
      <c r="C65" s="34"/>
      <c r="D65" s="8" t="s">
        <v>67</v>
      </c>
      <c r="E65" s="9">
        <v>130000</v>
      </c>
      <c r="F65" s="9">
        <v>159921</v>
      </c>
      <c r="G65" s="9">
        <f t="shared" si="0"/>
        <v>-29921</v>
      </c>
      <c r="H65" s="9"/>
    </row>
    <row r="66" spans="2:8">
      <c r="B66" s="34"/>
      <c r="C66" s="34"/>
      <c r="D66" s="8" t="s">
        <v>68</v>
      </c>
      <c r="E66" s="9">
        <v>125000</v>
      </c>
      <c r="F66" s="9">
        <v>122650</v>
      </c>
      <c r="G66" s="9">
        <f t="shared" si="0"/>
        <v>2350</v>
      </c>
      <c r="H66" s="9"/>
    </row>
    <row r="67" spans="2:8">
      <c r="B67" s="34"/>
      <c r="C67" s="34"/>
      <c r="D67" s="8" t="s">
        <v>69</v>
      </c>
      <c r="E67" s="9">
        <v>85000</v>
      </c>
      <c r="F67" s="9">
        <v>87100</v>
      </c>
      <c r="G67" s="9">
        <f t="shared" si="0"/>
        <v>-2100</v>
      </c>
      <c r="H67" s="9"/>
    </row>
    <row r="68" spans="2:8">
      <c r="B68" s="34"/>
      <c r="C68" s="34"/>
      <c r="D68" s="8" t="s">
        <v>52</v>
      </c>
      <c r="E68" s="9">
        <v>100000</v>
      </c>
      <c r="F68" s="9">
        <v>57305</v>
      </c>
      <c r="G68" s="9">
        <f t="shared" si="0"/>
        <v>42695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4600000</v>
      </c>
      <c r="F70" s="9">
        <f>+F71</f>
        <v>4582978</v>
      </c>
      <c r="G70" s="9">
        <f t="shared" si="0"/>
        <v>17022</v>
      </c>
      <c r="H70" s="9"/>
    </row>
    <row r="71" spans="2:8">
      <c r="B71" s="34"/>
      <c r="C71" s="34"/>
      <c r="D71" s="8" t="s">
        <v>72</v>
      </c>
      <c r="E71" s="9">
        <f>+E72+E73</f>
        <v>4600000</v>
      </c>
      <c r="F71" s="9">
        <f>+F72+F73</f>
        <v>4582978</v>
      </c>
      <c r="G71" s="9">
        <f t="shared" ref="G71:G134" si="1">E71-F71</f>
        <v>17022</v>
      </c>
      <c r="H71" s="9"/>
    </row>
    <row r="72" spans="2:8">
      <c r="B72" s="34"/>
      <c r="C72" s="34"/>
      <c r="D72" s="8" t="s">
        <v>73</v>
      </c>
      <c r="E72" s="9">
        <v>4600000</v>
      </c>
      <c r="F72" s="9">
        <v>4582978</v>
      </c>
      <c r="G72" s="9">
        <f t="shared" si="1"/>
        <v>17022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/>
      <c r="F74" s="9"/>
      <c r="G74" s="9">
        <f t="shared" si="1"/>
        <v>0</v>
      </c>
      <c r="H74" s="9"/>
    </row>
    <row r="75" spans="2:8">
      <c r="B75" s="34"/>
      <c r="C75" s="35"/>
      <c r="D75" s="10" t="s">
        <v>76</v>
      </c>
      <c r="E75" s="11">
        <f>+E27+E34+E47+E70+E74</f>
        <v>33028000</v>
      </c>
      <c r="F75" s="11">
        <f>+F27+F34+F47+F70+F74</f>
        <v>32501543</v>
      </c>
      <c r="G75" s="11">
        <f t="shared" si="1"/>
        <v>526457</v>
      </c>
      <c r="H75" s="11"/>
    </row>
    <row r="76" spans="2:8">
      <c r="B76" s="35"/>
      <c r="C76" s="12" t="s">
        <v>77</v>
      </c>
      <c r="D76" s="13"/>
      <c r="E76" s="14">
        <f xml:space="preserve"> +E26 - E75</f>
        <v>15114000</v>
      </c>
      <c r="F76" s="14">
        <f xml:space="preserve"> +F26 - F75</f>
        <v>15675747</v>
      </c>
      <c r="G76" s="14">
        <f t="shared" si="1"/>
        <v>-561747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/>
      <c r="F83" s="9"/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/>
      <c r="G88" s="9">
        <f t="shared" si="1"/>
        <v>0</v>
      </c>
      <c r="H88" s="9"/>
    </row>
    <row r="89" spans="2:8">
      <c r="B89" s="34"/>
      <c r="C89" s="35"/>
      <c r="D89" s="10" t="s">
        <v>91</v>
      </c>
      <c r="E89" s="11">
        <f>+E77+E80+E83+E84+E88</f>
        <v>0</v>
      </c>
      <c r="F89" s="11">
        <f>+F77+F80+F83+F84+F88</f>
        <v>0</v>
      </c>
      <c r="G89" s="11">
        <f t="shared" si="1"/>
        <v>0</v>
      </c>
      <c r="H89" s="11"/>
    </row>
    <row r="90" spans="2:8">
      <c r="B90" s="34"/>
      <c r="C90" s="33" t="s">
        <v>32</v>
      </c>
      <c r="D90" s="8" t="s">
        <v>92</v>
      </c>
      <c r="E90" s="9"/>
      <c r="F90" s="9"/>
      <c r="G90" s="9">
        <f t="shared" si="1"/>
        <v>0</v>
      </c>
      <c r="H90" s="9"/>
    </row>
    <row r="91" spans="2:8">
      <c r="B91" s="34"/>
      <c r="C91" s="34"/>
      <c r="D91" s="8" t="s">
        <v>93</v>
      </c>
      <c r="E91" s="9">
        <f>+E92+E93+E94+E95+E96</f>
        <v>0</v>
      </c>
      <c r="F91" s="9">
        <f>+F92+F93+F94+F95+F96</f>
        <v>0</v>
      </c>
      <c r="G91" s="9">
        <f t="shared" si="1"/>
        <v>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/>
      <c r="F94" s="9"/>
      <c r="G94" s="9">
        <f t="shared" si="1"/>
        <v>0</v>
      </c>
      <c r="H94" s="9"/>
    </row>
    <row r="95" spans="2:8">
      <c r="B95" s="34"/>
      <c r="C95" s="34"/>
      <c r="D95" s="8" t="s">
        <v>97</v>
      </c>
      <c r="E95" s="9"/>
      <c r="F95" s="9"/>
      <c r="G95" s="9">
        <f t="shared" si="1"/>
        <v>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/>
      <c r="F99" s="9"/>
      <c r="G99" s="9">
        <f t="shared" si="1"/>
        <v>0</v>
      </c>
      <c r="H99" s="9"/>
    </row>
    <row r="100" spans="2:8">
      <c r="B100" s="34"/>
      <c r="C100" s="35"/>
      <c r="D100" s="10" t="s">
        <v>102</v>
      </c>
      <c r="E100" s="11">
        <f>+E90+E91+E97+E98+E99</f>
        <v>0</v>
      </c>
      <c r="F100" s="11">
        <f>+F90+F91+F97+F98+F99</f>
        <v>0</v>
      </c>
      <c r="G100" s="11">
        <f t="shared" si="1"/>
        <v>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0</v>
      </c>
      <c r="F101" s="14">
        <f xml:space="preserve"> +F89 - F100</f>
        <v>0</v>
      </c>
      <c r="G101" s="14">
        <f t="shared" si="1"/>
        <v>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0</v>
      </c>
      <c r="F106" s="9">
        <f>+F107+F108+F109+F110+F111</f>
        <v>0</v>
      </c>
      <c r="G106" s="9">
        <f t="shared" si="1"/>
        <v>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/>
      <c r="F109" s="9"/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/>
      <c r="F111" s="9"/>
      <c r="G111" s="9">
        <f t="shared" si="1"/>
        <v>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/>
      <c r="F117" s="9"/>
      <c r="G117" s="9">
        <f t="shared" si="1"/>
        <v>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0</v>
      </c>
      <c r="F119" s="11">
        <f>+F102+F103+F104+F105+F106+F112+F113+F114+F115+F116+F117+F118</f>
        <v>0</v>
      </c>
      <c r="G119" s="11">
        <f t="shared" si="1"/>
        <v>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0</v>
      </c>
      <c r="F123" s="9">
        <f>+F124+F125+F126+F127+F128</f>
        <v>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/>
      <c r="F126" s="9"/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>
        <v>15010000</v>
      </c>
      <c r="F134" s="17">
        <v>15670000</v>
      </c>
      <c r="G134" s="17">
        <f t="shared" si="1"/>
        <v>-660000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37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15010000</v>
      </c>
      <c r="F136" s="19">
        <f>+F120+F121+F122+F123+F129+F130+F131+F132+F133+F134+F135</f>
        <v>15670000</v>
      </c>
      <c r="G136" s="19">
        <f t="shared" si="2"/>
        <v>-660000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-15010000</v>
      </c>
      <c r="F137" s="14">
        <f xml:space="preserve"> +F119 - F136</f>
        <v>-15670000</v>
      </c>
      <c r="G137" s="14">
        <f t="shared" si="2"/>
        <v>660000</v>
      </c>
      <c r="H137" s="14"/>
    </row>
    <row r="138" spans="2:8">
      <c r="B138" s="20" t="s">
        <v>141</v>
      </c>
      <c r="C138" s="21"/>
      <c r="D138" s="22"/>
      <c r="E138" s="23">
        <v>104000</v>
      </c>
      <c r="F138" s="23"/>
      <c r="G138" s="23">
        <f>E138 + E139</f>
        <v>104000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0</v>
      </c>
      <c r="F140" s="14">
        <f xml:space="preserve"> +F76 +F101 +F137 - (F138 + F139)</f>
        <v>5747</v>
      </c>
      <c r="G140" s="14">
        <f t="shared" ref="G140:G142" si="3">E140-F140</f>
        <v>-5747</v>
      </c>
      <c r="H140" s="14"/>
    </row>
    <row r="141" spans="2:8">
      <c r="B141" s="15" t="s">
        <v>143</v>
      </c>
      <c r="C141" s="12"/>
      <c r="D141" s="13"/>
      <c r="E141" s="14">
        <v>6733000</v>
      </c>
      <c r="F141" s="14">
        <v>6733389</v>
      </c>
      <c r="G141" s="14">
        <f t="shared" si="3"/>
        <v>-389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6733000</v>
      </c>
      <c r="F142" s="14">
        <f xml:space="preserve"> +F140 +F141</f>
        <v>6739136</v>
      </c>
      <c r="G142" s="14">
        <f t="shared" si="3"/>
        <v>-6136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7CF93-2B56-4421-9AFE-FE517256E63C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147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2100000</v>
      </c>
      <c r="F6" s="7">
        <f>+F7</f>
        <v>2079289</v>
      </c>
      <c r="G6" s="7">
        <f>E6-F6</f>
        <v>20711</v>
      </c>
      <c r="H6" s="7"/>
    </row>
    <row r="7" spans="2:8">
      <c r="B7" s="34"/>
      <c r="C7" s="34"/>
      <c r="D7" s="8" t="s">
        <v>12</v>
      </c>
      <c r="E7" s="9">
        <v>2100000</v>
      </c>
      <c r="F7" s="9">
        <v>2079289</v>
      </c>
      <c r="G7" s="9">
        <f t="shared" ref="G7:G70" si="0">E7-F7</f>
        <v>20711</v>
      </c>
      <c r="H7" s="9"/>
    </row>
    <row r="8" spans="2:8">
      <c r="B8" s="34"/>
      <c r="C8" s="34"/>
      <c r="D8" s="8" t="s">
        <v>13</v>
      </c>
      <c r="E8" s="9">
        <f>+E9+E13+E14+E16+E17</f>
        <v>30315000</v>
      </c>
      <c r="F8" s="9">
        <f>+F9+F13+F14+F16+F17</f>
        <v>30737668</v>
      </c>
      <c r="G8" s="9">
        <f t="shared" si="0"/>
        <v>-422668</v>
      </c>
      <c r="H8" s="9"/>
    </row>
    <row r="9" spans="2:8">
      <c r="B9" s="34"/>
      <c r="C9" s="34"/>
      <c r="D9" s="8" t="s">
        <v>14</v>
      </c>
      <c r="E9" s="9">
        <f>+E10+E11+E12</f>
        <v>29190000</v>
      </c>
      <c r="F9" s="9">
        <f>+F10+F11+F12</f>
        <v>29607817</v>
      </c>
      <c r="G9" s="9">
        <f t="shared" si="0"/>
        <v>-417817</v>
      </c>
      <c r="H9" s="9"/>
    </row>
    <row r="10" spans="2:8">
      <c r="B10" s="34"/>
      <c r="C10" s="34"/>
      <c r="D10" s="8" t="s">
        <v>15</v>
      </c>
      <c r="E10" s="9">
        <v>12905000</v>
      </c>
      <c r="F10" s="9">
        <v>13447631</v>
      </c>
      <c r="G10" s="9">
        <f t="shared" si="0"/>
        <v>-542631</v>
      </c>
      <c r="H10" s="9"/>
    </row>
    <row r="11" spans="2:8">
      <c r="B11" s="34"/>
      <c r="C11" s="34"/>
      <c r="D11" s="8" t="s">
        <v>16</v>
      </c>
      <c r="E11" s="9">
        <v>16285000</v>
      </c>
      <c r="F11" s="9">
        <v>16160186</v>
      </c>
      <c r="G11" s="9">
        <f t="shared" si="0"/>
        <v>124814</v>
      </c>
      <c r="H11" s="9"/>
    </row>
    <row r="12" spans="2:8">
      <c r="B12" s="34"/>
      <c r="C12" s="34"/>
      <c r="D12" s="8" t="s">
        <v>17</v>
      </c>
      <c r="E12" s="9"/>
      <c r="F12" s="9"/>
      <c r="G12" s="9">
        <f t="shared" si="0"/>
        <v>0</v>
      </c>
      <c r="H12" s="9"/>
    </row>
    <row r="13" spans="2:8">
      <c r="B13" s="34"/>
      <c r="C13" s="34"/>
      <c r="D13" s="8" t="s">
        <v>18</v>
      </c>
      <c r="E13" s="9">
        <v>160000</v>
      </c>
      <c r="F13" s="9">
        <v>165251</v>
      </c>
      <c r="G13" s="9">
        <f t="shared" si="0"/>
        <v>-5251</v>
      </c>
      <c r="H13" s="9"/>
    </row>
    <row r="14" spans="2:8">
      <c r="B14" s="34"/>
      <c r="C14" s="34"/>
      <c r="D14" s="8" t="s">
        <v>19</v>
      </c>
      <c r="E14" s="9">
        <f>+E15</f>
        <v>0</v>
      </c>
      <c r="F14" s="9">
        <f>+F15</f>
        <v>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/>
      <c r="F15" s="9"/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/>
      <c r="F16" s="9"/>
      <c r="G16" s="9">
        <f t="shared" si="0"/>
        <v>0</v>
      </c>
      <c r="H16" s="9"/>
    </row>
    <row r="17" spans="2:8">
      <c r="B17" s="34"/>
      <c r="C17" s="34"/>
      <c r="D17" s="8" t="s">
        <v>22</v>
      </c>
      <c r="E17" s="9">
        <f>+E18+E19</f>
        <v>965000</v>
      </c>
      <c r="F17" s="9">
        <f>+F18+F19</f>
        <v>964600</v>
      </c>
      <c r="G17" s="9">
        <f t="shared" si="0"/>
        <v>400</v>
      </c>
      <c r="H17" s="9"/>
    </row>
    <row r="18" spans="2:8">
      <c r="B18" s="34"/>
      <c r="C18" s="34"/>
      <c r="D18" s="8" t="s">
        <v>23</v>
      </c>
      <c r="E18" s="9">
        <v>965000</v>
      </c>
      <c r="F18" s="9">
        <v>925000</v>
      </c>
      <c r="G18" s="9">
        <f t="shared" si="0"/>
        <v>40000</v>
      </c>
      <c r="H18" s="9"/>
    </row>
    <row r="19" spans="2:8">
      <c r="B19" s="34"/>
      <c r="C19" s="34"/>
      <c r="D19" s="8" t="s">
        <v>24</v>
      </c>
      <c r="E19" s="9"/>
      <c r="F19" s="9">
        <v>39600</v>
      </c>
      <c r="G19" s="9">
        <f t="shared" si="0"/>
        <v>-39600</v>
      </c>
      <c r="H19" s="9"/>
    </row>
    <row r="20" spans="2:8">
      <c r="B20" s="34"/>
      <c r="C20" s="34"/>
      <c r="D20" s="8" t="s">
        <v>25</v>
      </c>
      <c r="E20" s="9">
        <v>140000</v>
      </c>
      <c r="F20" s="9">
        <v>131000</v>
      </c>
      <c r="G20" s="9">
        <f t="shared" si="0"/>
        <v>9000</v>
      </c>
      <c r="H20" s="9"/>
    </row>
    <row r="21" spans="2:8">
      <c r="B21" s="34"/>
      <c r="C21" s="34"/>
      <c r="D21" s="8" t="s">
        <v>26</v>
      </c>
      <c r="E21" s="9"/>
      <c r="F21" s="9">
        <v>14</v>
      </c>
      <c r="G21" s="9">
        <f t="shared" si="0"/>
        <v>-14</v>
      </c>
      <c r="H21" s="9"/>
    </row>
    <row r="22" spans="2:8">
      <c r="B22" s="34"/>
      <c r="C22" s="34"/>
      <c r="D22" s="8" t="s">
        <v>27</v>
      </c>
      <c r="E22" s="9">
        <f>+E23+E24+E25</f>
        <v>0</v>
      </c>
      <c r="F22" s="9">
        <f>+F23+F24+F25</f>
        <v>0</v>
      </c>
      <c r="G22" s="9">
        <f t="shared" si="0"/>
        <v>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/>
      <c r="G24" s="9">
        <f t="shared" si="0"/>
        <v>0</v>
      </c>
      <c r="H24" s="9"/>
    </row>
    <row r="25" spans="2:8">
      <c r="B25" s="34"/>
      <c r="C25" s="34"/>
      <c r="D25" s="8" t="s">
        <v>30</v>
      </c>
      <c r="E25" s="9"/>
      <c r="F25" s="9"/>
      <c r="G25" s="9">
        <f t="shared" si="0"/>
        <v>0</v>
      </c>
      <c r="H25" s="9"/>
    </row>
    <row r="26" spans="2:8">
      <c r="B26" s="34"/>
      <c r="C26" s="35"/>
      <c r="D26" s="10" t="s">
        <v>31</v>
      </c>
      <c r="E26" s="11">
        <f>+E6+E8+E20+E21+E22</f>
        <v>32555000</v>
      </c>
      <c r="F26" s="11">
        <f>+F6+F8+F20+F21+F22</f>
        <v>32947971</v>
      </c>
      <c r="G26" s="11">
        <f t="shared" si="0"/>
        <v>-392971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28429000</v>
      </c>
      <c r="F27" s="9">
        <f>+F28+F29+F30+F31+F32+F33</f>
        <v>28012894</v>
      </c>
      <c r="G27" s="9">
        <f t="shared" si="0"/>
        <v>416106</v>
      </c>
      <c r="H27" s="9"/>
    </row>
    <row r="28" spans="2:8">
      <c r="B28" s="34"/>
      <c r="C28" s="34"/>
      <c r="D28" s="8" t="s">
        <v>34</v>
      </c>
      <c r="E28" s="9"/>
      <c r="F28" s="9"/>
      <c r="G28" s="9">
        <f t="shared" si="0"/>
        <v>0</v>
      </c>
      <c r="H28" s="9"/>
    </row>
    <row r="29" spans="2:8">
      <c r="B29" s="34"/>
      <c r="C29" s="34"/>
      <c r="D29" s="8" t="s">
        <v>35</v>
      </c>
      <c r="E29" s="9">
        <v>15561000</v>
      </c>
      <c r="F29" s="9">
        <v>15227943</v>
      </c>
      <c r="G29" s="9">
        <f t="shared" si="0"/>
        <v>333057</v>
      </c>
      <c r="H29" s="9"/>
    </row>
    <row r="30" spans="2:8">
      <c r="B30" s="34"/>
      <c r="C30" s="34"/>
      <c r="D30" s="8" t="s">
        <v>36</v>
      </c>
      <c r="E30" s="9">
        <v>3499000</v>
      </c>
      <c r="F30" s="9">
        <v>3510600</v>
      </c>
      <c r="G30" s="9">
        <f t="shared" si="0"/>
        <v>-11600</v>
      </c>
      <c r="H30" s="9"/>
    </row>
    <row r="31" spans="2:8">
      <c r="B31" s="34"/>
      <c r="C31" s="34"/>
      <c r="D31" s="8" t="s">
        <v>37</v>
      </c>
      <c r="E31" s="9">
        <v>5238000</v>
      </c>
      <c r="F31" s="9">
        <v>5018080</v>
      </c>
      <c r="G31" s="9">
        <f t="shared" si="0"/>
        <v>219920</v>
      </c>
      <c r="H31" s="9"/>
    </row>
    <row r="32" spans="2:8">
      <c r="B32" s="34"/>
      <c r="C32" s="34"/>
      <c r="D32" s="8" t="s">
        <v>38</v>
      </c>
      <c r="E32" s="9">
        <v>579000</v>
      </c>
      <c r="F32" s="9">
        <v>578500</v>
      </c>
      <c r="G32" s="9">
        <f t="shared" si="0"/>
        <v>500</v>
      </c>
      <c r="H32" s="9"/>
    </row>
    <row r="33" spans="2:8">
      <c r="B33" s="34"/>
      <c r="C33" s="34"/>
      <c r="D33" s="8" t="s">
        <v>39</v>
      </c>
      <c r="E33" s="9">
        <v>3552000</v>
      </c>
      <c r="F33" s="9">
        <v>3677771</v>
      </c>
      <c r="G33" s="9">
        <f t="shared" si="0"/>
        <v>-125771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1813000</v>
      </c>
      <c r="F34" s="9">
        <f>+F35+F36+F37+F38+F39+F40+F41+F42+F43+F44+F45+F46</f>
        <v>1780804</v>
      </c>
      <c r="G34" s="9">
        <f t="shared" si="0"/>
        <v>32196</v>
      </c>
      <c r="H34" s="9"/>
    </row>
    <row r="35" spans="2:8">
      <c r="B35" s="34"/>
      <c r="C35" s="34"/>
      <c r="D35" s="8" t="s">
        <v>41</v>
      </c>
      <c r="E35" s="9"/>
      <c r="F35" s="9"/>
      <c r="G35" s="9">
        <f t="shared" si="0"/>
        <v>0</v>
      </c>
      <c r="H35" s="9"/>
    </row>
    <row r="36" spans="2:8">
      <c r="B36" s="34"/>
      <c r="C36" s="34"/>
      <c r="D36" s="8" t="s">
        <v>42</v>
      </c>
      <c r="E36" s="9">
        <v>71000</v>
      </c>
      <c r="F36" s="9">
        <v>97506</v>
      </c>
      <c r="G36" s="9">
        <f t="shared" si="0"/>
        <v>-26506</v>
      </c>
      <c r="H36" s="9"/>
    </row>
    <row r="37" spans="2:8">
      <c r="B37" s="34"/>
      <c r="C37" s="34"/>
      <c r="D37" s="8" t="s">
        <v>43</v>
      </c>
      <c r="E37" s="9">
        <v>5000</v>
      </c>
      <c r="F37" s="9"/>
      <c r="G37" s="9">
        <f t="shared" si="0"/>
        <v>5000</v>
      </c>
      <c r="H37" s="9"/>
    </row>
    <row r="38" spans="2:8">
      <c r="B38" s="34"/>
      <c r="C38" s="34"/>
      <c r="D38" s="8" t="s">
        <v>44</v>
      </c>
      <c r="E38" s="9">
        <v>100000</v>
      </c>
      <c r="F38" s="9">
        <v>96271</v>
      </c>
      <c r="G38" s="9">
        <f t="shared" si="0"/>
        <v>3729</v>
      </c>
      <c r="H38" s="9"/>
    </row>
    <row r="39" spans="2:8">
      <c r="B39" s="34"/>
      <c r="C39" s="34"/>
      <c r="D39" s="8" t="s">
        <v>45</v>
      </c>
      <c r="E39" s="9">
        <v>340000</v>
      </c>
      <c r="F39" s="9">
        <v>340001</v>
      </c>
      <c r="G39" s="9">
        <f t="shared" si="0"/>
        <v>-1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>
        <v>818000</v>
      </c>
      <c r="F41" s="9">
        <v>785609</v>
      </c>
      <c r="G41" s="9">
        <f t="shared" si="0"/>
        <v>32391</v>
      </c>
      <c r="H41" s="9"/>
    </row>
    <row r="42" spans="2:8">
      <c r="B42" s="34"/>
      <c r="C42" s="34"/>
      <c r="D42" s="8" t="s">
        <v>48</v>
      </c>
      <c r="E42" s="9">
        <v>19000</v>
      </c>
      <c r="F42" s="9">
        <v>18260</v>
      </c>
      <c r="G42" s="9">
        <f t="shared" si="0"/>
        <v>740</v>
      </c>
      <c r="H42" s="9"/>
    </row>
    <row r="43" spans="2:8">
      <c r="B43" s="34"/>
      <c r="C43" s="34"/>
      <c r="D43" s="8" t="s">
        <v>49</v>
      </c>
      <c r="E43" s="9"/>
      <c r="F43" s="9"/>
      <c r="G43" s="9">
        <f t="shared" si="0"/>
        <v>0</v>
      </c>
      <c r="H43" s="9"/>
    </row>
    <row r="44" spans="2:8">
      <c r="B44" s="34"/>
      <c r="C44" s="34"/>
      <c r="D44" s="8" t="s">
        <v>50</v>
      </c>
      <c r="E44" s="9">
        <v>140000</v>
      </c>
      <c r="F44" s="9">
        <v>133821</v>
      </c>
      <c r="G44" s="9">
        <f t="shared" si="0"/>
        <v>6179</v>
      </c>
      <c r="H44" s="9"/>
    </row>
    <row r="45" spans="2:8">
      <c r="B45" s="34"/>
      <c r="C45" s="34"/>
      <c r="D45" s="8" t="s">
        <v>51</v>
      </c>
      <c r="E45" s="9">
        <v>250000</v>
      </c>
      <c r="F45" s="9">
        <v>241421</v>
      </c>
      <c r="G45" s="9">
        <f t="shared" si="0"/>
        <v>8579</v>
      </c>
      <c r="H45" s="9"/>
    </row>
    <row r="46" spans="2:8">
      <c r="B46" s="34"/>
      <c r="C46" s="34"/>
      <c r="D46" s="8" t="s">
        <v>52</v>
      </c>
      <c r="E46" s="9">
        <v>70000</v>
      </c>
      <c r="F46" s="9">
        <v>67915</v>
      </c>
      <c r="G46" s="9">
        <f t="shared" si="0"/>
        <v>2085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1697000</v>
      </c>
      <c r="F47" s="9">
        <f>+F48+F49+F50+F51+F52+F53+F54+F55+F56+F57+F58+F59+F60+F61+F62+F63+F64+F65+F66+F67+F68+F69</f>
        <v>1615394</v>
      </c>
      <c r="G47" s="9">
        <f t="shared" si="0"/>
        <v>81606</v>
      </c>
      <c r="H47" s="9"/>
    </row>
    <row r="48" spans="2:8">
      <c r="B48" s="34"/>
      <c r="C48" s="34"/>
      <c r="D48" s="8" t="s">
        <v>54</v>
      </c>
      <c r="E48" s="9">
        <v>62000</v>
      </c>
      <c r="F48" s="9">
        <v>62196</v>
      </c>
      <c r="G48" s="9">
        <f t="shared" si="0"/>
        <v>-196</v>
      </c>
      <c r="H48" s="9"/>
    </row>
    <row r="49" spans="2:8">
      <c r="B49" s="34"/>
      <c r="C49" s="34"/>
      <c r="D49" s="8" t="s">
        <v>55</v>
      </c>
      <c r="E49" s="9">
        <v>16000</v>
      </c>
      <c r="F49" s="9"/>
      <c r="G49" s="9">
        <f t="shared" si="0"/>
        <v>16000</v>
      </c>
      <c r="H49" s="9"/>
    </row>
    <row r="50" spans="2:8">
      <c r="B50" s="34"/>
      <c r="C50" s="34"/>
      <c r="D50" s="8" t="s">
        <v>56</v>
      </c>
      <c r="E50" s="9">
        <v>6000</v>
      </c>
      <c r="F50" s="9">
        <v>4380</v>
      </c>
      <c r="G50" s="9">
        <f t="shared" si="0"/>
        <v>1620</v>
      </c>
      <c r="H50" s="9"/>
    </row>
    <row r="51" spans="2:8">
      <c r="B51" s="34"/>
      <c r="C51" s="34"/>
      <c r="D51" s="8" t="s">
        <v>57</v>
      </c>
      <c r="E51" s="9">
        <v>90000</v>
      </c>
      <c r="F51" s="9">
        <v>94400</v>
      </c>
      <c r="G51" s="9">
        <f t="shared" si="0"/>
        <v>-4400</v>
      </c>
      <c r="H51" s="9"/>
    </row>
    <row r="52" spans="2:8">
      <c r="B52" s="34"/>
      <c r="C52" s="34"/>
      <c r="D52" s="8" t="s">
        <v>58</v>
      </c>
      <c r="E52" s="9">
        <v>262000</v>
      </c>
      <c r="F52" s="9">
        <v>258268</v>
      </c>
      <c r="G52" s="9">
        <f t="shared" si="0"/>
        <v>3732</v>
      </c>
      <c r="H52" s="9"/>
    </row>
    <row r="53" spans="2:8">
      <c r="B53" s="34"/>
      <c r="C53" s="34"/>
      <c r="D53" s="8" t="s">
        <v>59</v>
      </c>
      <c r="E53" s="9">
        <v>10000</v>
      </c>
      <c r="F53" s="9">
        <v>15826</v>
      </c>
      <c r="G53" s="9">
        <f t="shared" si="0"/>
        <v>-5826</v>
      </c>
      <c r="H53" s="9"/>
    </row>
    <row r="54" spans="2:8">
      <c r="B54" s="34"/>
      <c r="C54" s="34"/>
      <c r="D54" s="8" t="s">
        <v>45</v>
      </c>
      <c r="E54" s="9">
        <v>130000</v>
      </c>
      <c r="F54" s="9">
        <v>163280</v>
      </c>
      <c r="G54" s="9">
        <f t="shared" si="0"/>
        <v>-33280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>
        <v>80000</v>
      </c>
      <c r="F56" s="9">
        <v>29200</v>
      </c>
      <c r="G56" s="9">
        <f t="shared" si="0"/>
        <v>50800</v>
      </c>
      <c r="H56" s="9"/>
    </row>
    <row r="57" spans="2:8">
      <c r="B57" s="34"/>
      <c r="C57" s="34"/>
      <c r="D57" s="8" t="s">
        <v>61</v>
      </c>
      <c r="E57" s="9">
        <v>220000</v>
      </c>
      <c r="F57" s="9">
        <v>225520</v>
      </c>
      <c r="G57" s="9">
        <f t="shared" si="0"/>
        <v>-5520</v>
      </c>
      <c r="H57" s="9"/>
    </row>
    <row r="58" spans="2:8">
      <c r="B58" s="34"/>
      <c r="C58" s="34"/>
      <c r="D58" s="8" t="s">
        <v>62</v>
      </c>
      <c r="E58" s="9">
        <v>15000</v>
      </c>
      <c r="F58" s="9"/>
      <c r="G58" s="9">
        <f t="shared" si="0"/>
        <v>15000</v>
      </c>
      <c r="H58" s="9"/>
    </row>
    <row r="59" spans="2:8">
      <c r="B59" s="34"/>
      <c r="C59" s="34"/>
      <c r="D59" s="8" t="s">
        <v>63</v>
      </c>
      <c r="E59" s="9"/>
      <c r="F59" s="9"/>
      <c r="G59" s="9">
        <f t="shared" si="0"/>
        <v>0</v>
      </c>
      <c r="H59" s="9"/>
    </row>
    <row r="60" spans="2:8">
      <c r="B60" s="34"/>
      <c r="C60" s="34"/>
      <c r="D60" s="8" t="s">
        <v>64</v>
      </c>
      <c r="E60" s="9">
        <v>170000</v>
      </c>
      <c r="F60" s="9">
        <v>169392</v>
      </c>
      <c r="G60" s="9">
        <f t="shared" si="0"/>
        <v>608</v>
      </c>
      <c r="H60" s="9"/>
    </row>
    <row r="61" spans="2:8">
      <c r="B61" s="34"/>
      <c r="C61" s="34"/>
      <c r="D61" s="8" t="s">
        <v>65</v>
      </c>
      <c r="E61" s="9">
        <v>6000</v>
      </c>
      <c r="F61" s="9">
        <v>4607</v>
      </c>
      <c r="G61" s="9">
        <f t="shared" si="0"/>
        <v>1393</v>
      </c>
      <c r="H61" s="9"/>
    </row>
    <row r="62" spans="2:8">
      <c r="B62" s="34"/>
      <c r="C62" s="34"/>
      <c r="D62" s="8" t="s">
        <v>48</v>
      </c>
      <c r="E62" s="9">
        <v>151000</v>
      </c>
      <c r="F62" s="9">
        <v>150129</v>
      </c>
      <c r="G62" s="9">
        <f t="shared" si="0"/>
        <v>871</v>
      </c>
      <c r="H62" s="9"/>
    </row>
    <row r="63" spans="2:8">
      <c r="B63" s="34"/>
      <c r="C63" s="34"/>
      <c r="D63" s="8" t="s">
        <v>49</v>
      </c>
      <c r="E63" s="9">
        <v>236000</v>
      </c>
      <c r="F63" s="9">
        <v>240224</v>
      </c>
      <c r="G63" s="9">
        <f t="shared" si="0"/>
        <v>-4224</v>
      </c>
      <c r="H63" s="9"/>
    </row>
    <row r="64" spans="2:8">
      <c r="B64" s="34"/>
      <c r="C64" s="34"/>
      <c r="D64" s="8" t="s">
        <v>66</v>
      </c>
      <c r="E64" s="9"/>
      <c r="F64" s="9"/>
      <c r="G64" s="9">
        <f t="shared" si="0"/>
        <v>0</v>
      </c>
      <c r="H64" s="9"/>
    </row>
    <row r="65" spans="2:8">
      <c r="B65" s="34"/>
      <c r="C65" s="34"/>
      <c r="D65" s="8" t="s">
        <v>67</v>
      </c>
      <c r="E65" s="9">
        <v>85000</v>
      </c>
      <c r="F65" s="9">
        <v>68144</v>
      </c>
      <c r="G65" s="9">
        <f t="shared" si="0"/>
        <v>16856</v>
      </c>
      <c r="H65" s="9"/>
    </row>
    <row r="66" spans="2:8">
      <c r="B66" s="34"/>
      <c r="C66" s="34"/>
      <c r="D66" s="8" t="s">
        <v>68</v>
      </c>
      <c r="E66" s="9">
        <v>37000</v>
      </c>
      <c r="F66" s="9">
        <v>36190</v>
      </c>
      <c r="G66" s="9">
        <f t="shared" si="0"/>
        <v>810</v>
      </c>
      <c r="H66" s="9"/>
    </row>
    <row r="67" spans="2:8">
      <c r="B67" s="34"/>
      <c r="C67" s="34"/>
      <c r="D67" s="8" t="s">
        <v>69</v>
      </c>
      <c r="E67" s="9">
        <v>71000</v>
      </c>
      <c r="F67" s="9">
        <v>71000</v>
      </c>
      <c r="G67" s="9">
        <f t="shared" si="0"/>
        <v>0</v>
      </c>
      <c r="H67" s="9"/>
    </row>
    <row r="68" spans="2:8">
      <c r="B68" s="34"/>
      <c r="C68" s="34"/>
      <c r="D68" s="8" t="s">
        <v>52</v>
      </c>
      <c r="E68" s="9">
        <v>50000</v>
      </c>
      <c r="F68" s="9">
        <v>22638</v>
      </c>
      <c r="G68" s="9">
        <f t="shared" si="0"/>
        <v>27362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2100000</v>
      </c>
      <c r="F70" s="9">
        <f>+F71</f>
        <v>2079869</v>
      </c>
      <c r="G70" s="9">
        <f t="shared" si="0"/>
        <v>20131</v>
      </c>
      <c r="H70" s="9"/>
    </row>
    <row r="71" spans="2:8">
      <c r="B71" s="34"/>
      <c r="C71" s="34"/>
      <c r="D71" s="8" t="s">
        <v>72</v>
      </c>
      <c r="E71" s="9">
        <f>+E72+E73</f>
        <v>2100000</v>
      </c>
      <c r="F71" s="9">
        <f>+F72+F73</f>
        <v>2079869</v>
      </c>
      <c r="G71" s="9">
        <f t="shared" ref="G71:G134" si="1">E71-F71</f>
        <v>20131</v>
      </c>
      <c r="H71" s="9"/>
    </row>
    <row r="72" spans="2:8">
      <c r="B72" s="34"/>
      <c r="C72" s="34"/>
      <c r="D72" s="8" t="s">
        <v>73</v>
      </c>
      <c r="E72" s="9">
        <v>2100000</v>
      </c>
      <c r="F72" s="9">
        <v>2079869</v>
      </c>
      <c r="G72" s="9">
        <f t="shared" si="1"/>
        <v>20131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/>
      <c r="F74" s="9"/>
      <c r="G74" s="9">
        <f t="shared" si="1"/>
        <v>0</v>
      </c>
      <c r="H74" s="9"/>
    </row>
    <row r="75" spans="2:8">
      <c r="B75" s="34"/>
      <c r="C75" s="35"/>
      <c r="D75" s="10" t="s">
        <v>76</v>
      </c>
      <c r="E75" s="11">
        <f>+E27+E34+E47+E70+E74</f>
        <v>34039000</v>
      </c>
      <c r="F75" s="11">
        <f>+F27+F34+F47+F70+F74</f>
        <v>33488961</v>
      </c>
      <c r="G75" s="11">
        <f t="shared" si="1"/>
        <v>550039</v>
      </c>
      <c r="H75" s="11"/>
    </row>
    <row r="76" spans="2:8">
      <c r="B76" s="35"/>
      <c r="C76" s="12" t="s">
        <v>77</v>
      </c>
      <c r="D76" s="13"/>
      <c r="E76" s="14">
        <f xml:space="preserve"> +E26 - E75</f>
        <v>-1484000</v>
      </c>
      <c r="F76" s="14">
        <f xml:space="preserve"> +F26 - F75</f>
        <v>-540990</v>
      </c>
      <c r="G76" s="14">
        <f t="shared" si="1"/>
        <v>-943010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/>
      <c r="F83" s="9"/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/>
      <c r="G88" s="9">
        <f t="shared" si="1"/>
        <v>0</v>
      </c>
      <c r="H88" s="9"/>
    </row>
    <row r="89" spans="2:8">
      <c r="B89" s="34"/>
      <c r="C89" s="35"/>
      <c r="D89" s="10" t="s">
        <v>91</v>
      </c>
      <c r="E89" s="11">
        <f>+E77+E80+E83+E84+E88</f>
        <v>0</v>
      </c>
      <c r="F89" s="11">
        <f>+F77+F80+F83+F84+F88</f>
        <v>0</v>
      </c>
      <c r="G89" s="11">
        <f t="shared" si="1"/>
        <v>0</v>
      </c>
      <c r="H89" s="11"/>
    </row>
    <row r="90" spans="2:8">
      <c r="B90" s="34"/>
      <c r="C90" s="33" t="s">
        <v>32</v>
      </c>
      <c r="D90" s="8" t="s">
        <v>92</v>
      </c>
      <c r="E90" s="9"/>
      <c r="F90" s="9"/>
      <c r="G90" s="9">
        <f t="shared" si="1"/>
        <v>0</v>
      </c>
      <c r="H90" s="9"/>
    </row>
    <row r="91" spans="2:8">
      <c r="B91" s="34"/>
      <c r="C91" s="34"/>
      <c r="D91" s="8" t="s">
        <v>93</v>
      </c>
      <c r="E91" s="9">
        <f>+E92+E93+E94+E95+E96</f>
        <v>0</v>
      </c>
      <c r="F91" s="9">
        <f>+F92+F93+F94+F95+F96</f>
        <v>0</v>
      </c>
      <c r="G91" s="9">
        <f t="shared" si="1"/>
        <v>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/>
      <c r="F94" s="9"/>
      <c r="G94" s="9">
        <f t="shared" si="1"/>
        <v>0</v>
      </c>
      <c r="H94" s="9"/>
    </row>
    <row r="95" spans="2:8">
      <c r="B95" s="34"/>
      <c r="C95" s="34"/>
      <c r="D95" s="8" t="s">
        <v>97</v>
      </c>
      <c r="E95" s="9"/>
      <c r="F95" s="9"/>
      <c r="G95" s="9">
        <f t="shared" si="1"/>
        <v>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/>
      <c r="F99" s="9"/>
      <c r="G99" s="9">
        <f t="shared" si="1"/>
        <v>0</v>
      </c>
      <c r="H99" s="9"/>
    </row>
    <row r="100" spans="2:8">
      <c r="B100" s="34"/>
      <c r="C100" s="35"/>
      <c r="D100" s="10" t="s">
        <v>102</v>
      </c>
      <c r="E100" s="11">
        <f>+E90+E91+E97+E98+E99</f>
        <v>0</v>
      </c>
      <c r="F100" s="11">
        <f>+F90+F91+F97+F98+F99</f>
        <v>0</v>
      </c>
      <c r="G100" s="11">
        <f t="shared" si="1"/>
        <v>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0</v>
      </c>
      <c r="F101" s="14">
        <f xml:space="preserve"> +F89 - F100</f>
        <v>0</v>
      </c>
      <c r="G101" s="14">
        <f t="shared" si="1"/>
        <v>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0</v>
      </c>
      <c r="F106" s="9">
        <f>+F107+F108+F109+F110+F111</f>
        <v>0</v>
      </c>
      <c r="G106" s="9">
        <f t="shared" si="1"/>
        <v>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/>
      <c r="F109" s="9"/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/>
      <c r="F111" s="9"/>
      <c r="G111" s="9">
        <f t="shared" si="1"/>
        <v>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>
        <v>4130000</v>
      </c>
      <c r="F117" s="9">
        <v>550000</v>
      </c>
      <c r="G117" s="9">
        <f t="shared" si="1"/>
        <v>3580000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4130000</v>
      </c>
      <c r="F119" s="11">
        <f>+F102+F103+F104+F105+F106+F112+F113+F114+F115+F116+F117+F118</f>
        <v>550000</v>
      </c>
      <c r="G119" s="11">
        <f t="shared" si="1"/>
        <v>3580000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0</v>
      </c>
      <c r="F123" s="9">
        <f>+F124+F125+F126+F127+F128</f>
        <v>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/>
      <c r="F126" s="9"/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>
        <v>2540000</v>
      </c>
      <c r="F134" s="17"/>
      <c r="G134" s="17">
        <f t="shared" si="1"/>
        <v>2540000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37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2540000</v>
      </c>
      <c r="F136" s="19">
        <f>+F120+F121+F122+F123+F129+F130+F131+F132+F133+F134+F135</f>
        <v>0</v>
      </c>
      <c r="G136" s="19">
        <f t="shared" si="2"/>
        <v>2540000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1590000</v>
      </c>
      <c r="F137" s="14">
        <f xml:space="preserve"> +F119 - F136</f>
        <v>550000</v>
      </c>
      <c r="G137" s="14">
        <f t="shared" si="2"/>
        <v>1040000</v>
      </c>
      <c r="H137" s="14"/>
    </row>
    <row r="138" spans="2:8">
      <c r="B138" s="20" t="s">
        <v>141</v>
      </c>
      <c r="C138" s="21"/>
      <c r="D138" s="22"/>
      <c r="E138" s="23">
        <v>106000</v>
      </c>
      <c r="F138" s="23"/>
      <c r="G138" s="23">
        <f>E138 + E139</f>
        <v>106000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0</v>
      </c>
      <c r="F140" s="14">
        <f xml:space="preserve"> +F76 +F101 +F137 - (F138 + F139)</f>
        <v>9010</v>
      </c>
      <c r="G140" s="14">
        <f t="shared" ref="G140:G142" si="3">E140-F140</f>
        <v>-9010</v>
      </c>
      <c r="H140" s="14"/>
    </row>
    <row r="141" spans="2:8">
      <c r="B141" s="15" t="s">
        <v>143</v>
      </c>
      <c r="C141" s="12"/>
      <c r="D141" s="13"/>
      <c r="E141" s="14">
        <v>5939000</v>
      </c>
      <c r="F141" s="14">
        <v>5939550</v>
      </c>
      <c r="G141" s="14">
        <f t="shared" si="3"/>
        <v>-550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5939000</v>
      </c>
      <c r="F142" s="14">
        <f xml:space="preserve"> +F140 +F141</f>
        <v>5948560</v>
      </c>
      <c r="G142" s="14">
        <f t="shared" si="3"/>
        <v>-9560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4192-30FB-469F-A60B-D925D047E314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148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3000000</v>
      </c>
      <c r="F6" s="7">
        <f>+F7</f>
        <v>2994073</v>
      </c>
      <c r="G6" s="7">
        <f>E6-F6</f>
        <v>5927</v>
      </c>
      <c r="H6" s="7"/>
    </row>
    <row r="7" spans="2:8">
      <c r="B7" s="34"/>
      <c r="C7" s="34"/>
      <c r="D7" s="8" t="s">
        <v>12</v>
      </c>
      <c r="E7" s="9">
        <v>3000000</v>
      </c>
      <c r="F7" s="9">
        <v>2994073</v>
      </c>
      <c r="G7" s="9">
        <f t="shared" ref="G7:G70" si="0">E7-F7</f>
        <v>5927</v>
      </c>
      <c r="H7" s="9"/>
    </row>
    <row r="8" spans="2:8">
      <c r="B8" s="34"/>
      <c r="C8" s="34"/>
      <c r="D8" s="8" t="s">
        <v>13</v>
      </c>
      <c r="E8" s="9">
        <f>+E9+E13+E14+E16+E17</f>
        <v>30902000</v>
      </c>
      <c r="F8" s="9">
        <f>+F9+F13+F14+F16+F17</f>
        <v>30995379</v>
      </c>
      <c r="G8" s="9">
        <f t="shared" si="0"/>
        <v>-93379</v>
      </c>
      <c r="H8" s="9"/>
    </row>
    <row r="9" spans="2:8">
      <c r="B9" s="34"/>
      <c r="C9" s="34"/>
      <c r="D9" s="8" t="s">
        <v>14</v>
      </c>
      <c r="E9" s="9">
        <f>+E10+E11+E12</f>
        <v>30692000</v>
      </c>
      <c r="F9" s="9">
        <f>+F10+F11+F12</f>
        <v>30759079</v>
      </c>
      <c r="G9" s="9">
        <f t="shared" si="0"/>
        <v>-67079</v>
      </c>
      <c r="H9" s="9"/>
    </row>
    <row r="10" spans="2:8">
      <c r="B10" s="34"/>
      <c r="C10" s="34"/>
      <c r="D10" s="8" t="s">
        <v>15</v>
      </c>
      <c r="E10" s="9"/>
      <c r="F10" s="9"/>
      <c r="G10" s="9">
        <f t="shared" si="0"/>
        <v>0</v>
      </c>
      <c r="H10" s="9"/>
    </row>
    <row r="11" spans="2:8">
      <c r="B11" s="34"/>
      <c r="C11" s="34"/>
      <c r="D11" s="8" t="s">
        <v>16</v>
      </c>
      <c r="E11" s="9">
        <v>30692000</v>
      </c>
      <c r="F11" s="9">
        <v>30759079</v>
      </c>
      <c r="G11" s="9">
        <f t="shared" si="0"/>
        <v>-67079</v>
      </c>
      <c r="H11" s="9"/>
    </row>
    <row r="12" spans="2:8">
      <c r="B12" s="34"/>
      <c r="C12" s="34"/>
      <c r="D12" s="8" t="s">
        <v>17</v>
      </c>
      <c r="E12" s="9"/>
      <c r="F12" s="9"/>
      <c r="G12" s="9">
        <f t="shared" si="0"/>
        <v>0</v>
      </c>
      <c r="H12" s="9"/>
    </row>
    <row r="13" spans="2:8">
      <c r="B13" s="34"/>
      <c r="C13" s="34"/>
      <c r="D13" s="8" t="s">
        <v>18</v>
      </c>
      <c r="E13" s="9">
        <v>210000</v>
      </c>
      <c r="F13" s="9">
        <v>234300</v>
      </c>
      <c r="G13" s="9">
        <f t="shared" si="0"/>
        <v>-24300</v>
      </c>
      <c r="H13" s="9"/>
    </row>
    <row r="14" spans="2:8">
      <c r="B14" s="34"/>
      <c r="C14" s="34"/>
      <c r="D14" s="8" t="s">
        <v>19</v>
      </c>
      <c r="E14" s="9">
        <f>+E15</f>
        <v>0</v>
      </c>
      <c r="F14" s="9">
        <f>+F15</f>
        <v>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/>
      <c r="F15" s="9"/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/>
      <c r="F16" s="9"/>
      <c r="G16" s="9">
        <f t="shared" si="0"/>
        <v>0</v>
      </c>
      <c r="H16" s="9"/>
    </row>
    <row r="17" spans="2:8">
      <c r="B17" s="34"/>
      <c r="C17" s="34"/>
      <c r="D17" s="8" t="s">
        <v>22</v>
      </c>
      <c r="E17" s="9">
        <f>+E18+E19</f>
        <v>0</v>
      </c>
      <c r="F17" s="9">
        <f>+F18+F19</f>
        <v>2000</v>
      </c>
      <c r="G17" s="9">
        <f t="shared" si="0"/>
        <v>-2000</v>
      </c>
      <c r="H17" s="9"/>
    </row>
    <row r="18" spans="2:8">
      <c r="B18" s="34"/>
      <c r="C18" s="34"/>
      <c r="D18" s="8" t="s">
        <v>23</v>
      </c>
      <c r="E18" s="9"/>
      <c r="F18" s="9">
        <v>2000</v>
      </c>
      <c r="G18" s="9">
        <f t="shared" si="0"/>
        <v>-2000</v>
      </c>
      <c r="H18" s="9"/>
    </row>
    <row r="19" spans="2:8">
      <c r="B19" s="34"/>
      <c r="C19" s="34"/>
      <c r="D19" s="8" t="s">
        <v>24</v>
      </c>
      <c r="E19" s="9"/>
      <c r="F19" s="9"/>
      <c r="G19" s="9">
        <f t="shared" si="0"/>
        <v>0</v>
      </c>
      <c r="H19" s="9"/>
    </row>
    <row r="20" spans="2:8">
      <c r="B20" s="34"/>
      <c r="C20" s="34"/>
      <c r="D20" s="8" t="s">
        <v>25</v>
      </c>
      <c r="E20" s="9"/>
      <c r="F20" s="9"/>
      <c r="G20" s="9">
        <f t="shared" si="0"/>
        <v>0</v>
      </c>
      <c r="H20" s="9"/>
    </row>
    <row r="21" spans="2:8">
      <c r="B21" s="34"/>
      <c r="C21" s="34"/>
      <c r="D21" s="8" t="s">
        <v>26</v>
      </c>
      <c r="E21" s="9"/>
      <c r="F21" s="9">
        <v>361</v>
      </c>
      <c r="G21" s="9">
        <f t="shared" si="0"/>
        <v>-361</v>
      </c>
      <c r="H21" s="9"/>
    </row>
    <row r="22" spans="2:8">
      <c r="B22" s="34"/>
      <c r="C22" s="34"/>
      <c r="D22" s="8" t="s">
        <v>27</v>
      </c>
      <c r="E22" s="9">
        <f>+E23+E24+E25</f>
        <v>0</v>
      </c>
      <c r="F22" s="9">
        <f>+F23+F24+F25</f>
        <v>16800</v>
      </c>
      <c r="G22" s="9">
        <f t="shared" si="0"/>
        <v>-16800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/>
      <c r="G24" s="9">
        <f t="shared" si="0"/>
        <v>0</v>
      </c>
      <c r="H24" s="9"/>
    </row>
    <row r="25" spans="2:8">
      <c r="B25" s="34"/>
      <c r="C25" s="34"/>
      <c r="D25" s="8" t="s">
        <v>30</v>
      </c>
      <c r="E25" s="9"/>
      <c r="F25" s="9">
        <v>16800</v>
      </c>
      <c r="G25" s="9">
        <f t="shared" si="0"/>
        <v>-16800</v>
      </c>
      <c r="H25" s="9"/>
    </row>
    <row r="26" spans="2:8">
      <c r="B26" s="34"/>
      <c r="C26" s="35"/>
      <c r="D26" s="10" t="s">
        <v>31</v>
      </c>
      <c r="E26" s="11">
        <f>+E6+E8+E20+E21+E22</f>
        <v>33902000</v>
      </c>
      <c r="F26" s="11">
        <f>+F6+F8+F20+F21+F22</f>
        <v>34006613</v>
      </c>
      <c r="G26" s="11">
        <f t="shared" si="0"/>
        <v>-104613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22147000</v>
      </c>
      <c r="F27" s="9">
        <f>+F28+F29+F30+F31+F32+F33</f>
        <v>21941912</v>
      </c>
      <c r="G27" s="9">
        <f t="shared" si="0"/>
        <v>205088</v>
      </c>
      <c r="H27" s="9"/>
    </row>
    <row r="28" spans="2:8">
      <c r="B28" s="34"/>
      <c r="C28" s="34"/>
      <c r="D28" s="8" t="s">
        <v>34</v>
      </c>
      <c r="E28" s="9"/>
      <c r="F28" s="9"/>
      <c r="G28" s="9">
        <f t="shared" si="0"/>
        <v>0</v>
      </c>
      <c r="H28" s="9"/>
    </row>
    <row r="29" spans="2:8">
      <c r="B29" s="34"/>
      <c r="C29" s="34"/>
      <c r="D29" s="8" t="s">
        <v>35</v>
      </c>
      <c r="E29" s="9">
        <v>7895000</v>
      </c>
      <c r="F29" s="9">
        <v>7837332</v>
      </c>
      <c r="G29" s="9">
        <f t="shared" si="0"/>
        <v>57668</v>
      </c>
      <c r="H29" s="9"/>
    </row>
    <row r="30" spans="2:8">
      <c r="B30" s="34"/>
      <c r="C30" s="34"/>
      <c r="D30" s="8" t="s">
        <v>36</v>
      </c>
      <c r="E30" s="9">
        <v>1771000</v>
      </c>
      <c r="F30" s="9">
        <v>1770600</v>
      </c>
      <c r="G30" s="9">
        <f t="shared" si="0"/>
        <v>400</v>
      </c>
      <c r="H30" s="9"/>
    </row>
    <row r="31" spans="2:8">
      <c r="B31" s="34"/>
      <c r="C31" s="34"/>
      <c r="D31" s="8" t="s">
        <v>37</v>
      </c>
      <c r="E31" s="9">
        <v>9801000</v>
      </c>
      <c r="F31" s="9">
        <v>9510370</v>
      </c>
      <c r="G31" s="9">
        <f t="shared" si="0"/>
        <v>290630</v>
      </c>
      <c r="H31" s="9"/>
    </row>
    <row r="32" spans="2:8">
      <c r="B32" s="34"/>
      <c r="C32" s="34"/>
      <c r="D32" s="8" t="s">
        <v>38</v>
      </c>
      <c r="E32" s="9">
        <v>356000</v>
      </c>
      <c r="F32" s="9">
        <v>356000</v>
      </c>
      <c r="G32" s="9">
        <f t="shared" si="0"/>
        <v>0</v>
      </c>
      <c r="H32" s="9"/>
    </row>
    <row r="33" spans="2:8">
      <c r="B33" s="34"/>
      <c r="C33" s="34"/>
      <c r="D33" s="8" t="s">
        <v>39</v>
      </c>
      <c r="E33" s="9">
        <v>2324000</v>
      </c>
      <c r="F33" s="9">
        <v>2467610</v>
      </c>
      <c r="G33" s="9">
        <f t="shared" si="0"/>
        <v>-143610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819000</v>
      </c>
      <c r="F34" s="9">
        <f>+F35+F36+F37+F38+F39+F40+F41+F42+F43+F44+F45+F46</f>
        <v>797195</v>
      </c>
      <c r="G34" s="9">
        <f t="shared" si="0"/>
        <v>21805</v>
      </c>
      <c r="H34" s="9"/>
    </row>
    <row r="35" spans="2:8">
      <c r="B35" s="34"/>
      <c r="C35" s="34"/>
      <c r="D35" s="8" t="s">
        <v>41</v>
      </c>
      <c r="E35" s="9"/>
      <c r="F35" s="9"/>
      <c r="G35" s="9">
        <f t="shared" si="0"/>
        <v>0</v>
      </c>
      <c r="H35" s="9"/>
    </row>
    <row r="36" spans="2:8">
      <c r="B36" s="34"/>
      <c r="C36" s="34"/>
      <c r="D36" s="8" t="s">
        <v>42</v>
      </c>
      <c r="E36" s="9">
        <v>80000</v>
      </c>
      <c r="F36" s="9">
        <v>89813</v>
      </c>
      <c r="G36" s="9">
        <f t="shared" si="0"/>
        <v>-9813</v>
      </c>
      <c r="H36" s="9"/>
    </row>
    <row r="37" spans="2:8">
      <c r="B37" s="34"/>
      <c r="C37" s="34"/>
      <c r="D37" s="8" t="s">
        <v>43</v>
      </c>
      <c r="E37" s="9"/>
      <c r="F37" s="9">
        <v>4389</v>
      </c>
      <c r="G37" s="9">
        <f t="shared" si="0"/>
        <v>-4389</v>
      </c>
      <c r="H37" s="9"/>
    </row>
    <row r="38" spans="2:8">
      <c r="B38" s="34"/>
      <c r="C38" s="34"/>
      <c r="D38" s="8" t="s">
        <v>44</v>
      </c>
      <c r="E38" s="9">
        <v>50000</v>
      </c>
      <c r="F38" s="9">
        <v>40278</v>
      </c>
      <c r="G38" s="9">
        <f t="shared" si="0"/>
        <v>9722</v>
      </c>
      <c r="H38" s="9"/>
    </row>
    <row r="39" spans="2:8">
      <c r="B39" s="34"/>
      <c r="C39" s="34"/>
      <c r="D39" s="8" t="s">
        <v>45</v>
      </c>
      <c r="E39" s="9">
        <v>340000</v>
      </c>
      <c r="F39" s="9">
        <v>340000</v>
      </c>
      <c r="G39" s="9">
        <f t="shared" si="0"/>
        <v>0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>
        <v>70000</v>
      </c>
      <c r="F41" s="9">
        <v>70000</v>
      </c>
      <c r="G41" s="9">
        <f t="shared" si="0"/>
        <v>0</v>
      </c>
      <c r="H41" s="9"/>
    </row>
    <row r="42" spans="2:8">
      <c r="B42" s="34"/>
      <c r="C42" s="34"/>
      <c r="D42" s="8" t="s">
        <v>48</v>
      </c>
      <c r="E42" s="9">
        <v>19000</v>
      </c>
      <c r="F42" s="9">
        <v>18260</v>
      </c>
      <c r="G42" s="9">
        <f t="shared" si="0"/>
        <v>740</v>
      </c>
      <c r="H42" s="9"/>
    </row>
    <row r="43" spans="2:8">
      <c r="B43" s="34"/>
      <c r="C43" s="34"/>
      <c r="D43" s="8" t="s">
        <v>49</v>
      </c>
      <c r="E43" s="9"/>
      <c r="F43" s="9"/>
      <c r="G43" s="9">
        <f t="shared" si="0"/>
        <v>0</v>
      </c>
      <c r="H43" s="9"/>
    </row>
    <row r="44" spans="2:8">
      <c r="B44" s="34"/>
      <c r="C44" s="34"/>
      <c r="D44" s="8" t="s">
        <v>50</v>
      </c>
      <c r="E44" s="9">
        <v>120000</v>
      </c>
      <c r="F44" s="9">
        <v>100000</v>
      </c>
      <c r="G44" s="9">
        <f t="shared" si="0"/>
        <v>20000</v>
      </c>
      <c r="H44" s="9"/>
    </row>
    <row r="45" spans="2:8">
      <c r="B45" s="34"/>
      <c r="C45" s="34"/>
      <c r="D45" s="8" t="s">
        <v>51</v>
      </c>
      <c r="E45" s="9">
        <v>60000</v>
      </c>
      <c r="F45" s="9">
        <v>54455</v>
      </c>
      <c r="G45" s="9">
        <f t="shared" si="0"/>
        <v>5545</v>
      </c>
      <c r="H45" s="9"/>
    </row>
    <row r="46" spans="2:8">
      <c r="B46" s="34"/>
      <c r="C46" s="34"/>
      <c r="D46" s="8" t="s">
        <v>52</v>
      </c>
      <c r="E46" s="9">
        <v>80000</v>
      </c>
      <c r="F46" s="9">
        <v>80000</v>
      </c>
      <c r="G46" s="9">
        <f t="shared" si="0"/>
        <v>0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1804000</v>
      </c>
      <c r="F47" s="9">
        <f>+F48+F49+F50+F51+F52+F53+F54+F55+F56+F57+F58+F59+F60+F61+F62+F63+F64+F65+F66+F67+F68+F69</f>
        <v>1434613</v>
      </c>
      <c r="G47" s="9">
        <f t="shared" si="0"/>
        <v>369387</v>
      </c>
      <c r="H47" s="9"/>
    </row>
    <row r="48" spans="2:8">
      <c r="B48" s="34"/>
      <c r="C48" s="34"/>
      <c r="D48" s="8" t="s">
        <v>54</v>
      </c>
      <c r="E48" s="9">
        <v>30000</v>
      </c>
      <c r="F48" s="9">
        <v>28986</v>
      </c>
      <c r="G48" s="9">
        <f t="shared" si="0"/>
        <v>1014</v>
      </c>
      <c r="H48" s="9"/>
    </row>
    <row r="49" spans="2:8">
      <c r="B49" s="34"/>
      <c r="C49" s="34"/>
      <c r="D49" s="8" t="s">
        <v>55</v>
      </c>
      <c r="E49" s="9">
        <v>10000</v>
      </c>
      <c r="F49" s="9">
        <v>12339</v>
      </c>
      <c r="G49" s="9">
        <f t="shared" si="0"/>
        <v>-2339</v>
      </c>
      <c r="H49" s="9"/>
    </row>
    <row r="50" spans="2:8">
      <c r="B50" s="34"/>
      <c r="C50" s="34"/>
      <c r="D50" s="8" t="s">
        <v>56</v>
      </c>
      <c r="E50" s="9">
        <v>10000</v>
      </c>
      <c r="F50" s="9"/>
      <c r="G50" s="9">
        <f t="shared" si="0"/>
        <v>10000</v>
      </c>
      <c r="H50" s="9"/>
    </row>
    <row r="51" spans="2:8">
      <c r="B51" s="34"/>
      <c r="C51" s="34"/>
      <c r="D51" s="8" t="s">
        <v>57</v>
      </c>
      <c r="E51" s="9">
        <v>80000</v>
      </c>
      <c r="F51" s="9">
        <v>64500</v>
      </c>
      <c r="G51" s="9">
        <f t="shared" si="0"/>
        <v>15500</v>
      </c>
      <c r="H51" s="9"/>
    </row>
    <row r="52" spans="2:8">
      <c r="B52" s="34"/>
      <c r="C52" s="34"/>
      <c r="D52" s="8" t="s">
        <v>58</v>
      </c>
      <c r="E52" s="9">
        <v>20000</v>
      </c>
      <c r="F52" s="9">
        <v>25751</v>
      </c>
      <c r="G52" s="9">
        <f t="shared" si="0"/>
        <v>-5751</v>
      </c>
      <c r="H52" s="9"/>
    </row>
    <row r="53" spans="2:8">
      <c r="B53" s="34"/>
      <c r="C53" s="34"/>
      <c r="D53" s="8" t="s">
        <v>59</v>
      </c>
      <c r="E53" s="9">
        <v>100000</v>
      </c>
      <c r="F53" s="9">
        <v>157300</v>
      </c>
      <c r="G53" s="9">
        <f t="shared" si="0"/>
        <v>-57300</v>
      </c>
      <c r="H53" s="9"/>
    </row>
    <row r="54" spans="2:8">
      <c r="B54" s="34"/>
      <c r="C54" s="34"/>
      <c r="D54" s="8" t="s">
        <v>45</v>
      </c>
      <c r="E54" s="9">
        <v>160000</v>
      </c>
      <c r="F54" s="9">
        <v>169750</v>
      </c>
      <c r="G54" s="9">
        <f t="shared" si="0"/>
        <v>-9750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>
        <v>390000</v>
      </c>
      <c r="F56" s="9">
        <v>25000</v>
      </c>
      <c r="G56" s="9">
        <f t="shared" si="0"/>
        <v>365000</v>
      </c>
      <c r="H56" s="9"/>
    </row>
    <row r="57" spans="2:8">
      <c r="B57" s="34"/>
      <c r="C57" s="34"/>
      <c r="D57" s="8" t="s">
        <v>61</v>
      </c>
      <c r="E57" s="9">
        <v>200000</v>
      </c>
      <c r="F57" s="9">
        <v>186662</v>
      </c>
      <c r="G57" s="9">
        <f t="shared" si="0"/>
        <v>13338</v>
      </c>
      <c r="H57" s="9"/>
    </row>
    <row r="58" spans="2:8">
      <c r="B58" s="34"/>
      <c r="C58" s="34"/>
      <c r="D58" s="8" t="s">
        <v>62</v>
      </c>
      <c r="E58" s="9">
        <v>10000</v>
      </c>
      <c r="F58" s="9">
        <v>6840</v>
      </c>
      <c r="G58" s="9">
        <f t="shared" si="0"/>
        <v>3160</v>
      </c>
      <c r="H58" s="9"/>
    </row>
    <row r="59" spans="2:8">
      <c r="B59" s="34"/>
      <c r="C59" s="34"/>
      <c r="D59" s="8" t="s">
        <v>63</v>
      </c>
      <c r="E59" s="9">
        <v>20000</v>
      </c>
      <c r="F59" s="9"/>
      <c r="G59" s="9">
        <f t="shared" si="0"/>
        <v>20000</v>
      </c>
      <c r="H59" s="9"/>
    </row>
    <row r="60" spans="2:8">
      <c r="B60" s="34"/>
      <c r="C60" s="34"/>
      <c r="D60" s="8" t="s">
        <v>64</v>
      </c>
      <c r="E60" s="9">
        <v>160000</v>
      </c>
      <c r="F60" s="9">
        <v>159432</v>
      </c>
      <c r="G60" s="9">
        <f t="shared" si="0"/>
        <v>568</v>
      </c>
      <c r="H60" s="9"/>
    </row>
    <row r="61" spans="2:8">
      <c r="B61" s="34"/>
      <c r="C61" s="34"/>
      <c r="D61" s="8" t="s">
        <v>65</v>
      </c>
      <c r="E61" s="9">
        <v>15000</v>
      </c>
      <c r="F61" s="9">
        <v>14300</v>
      </c>
      <c r="G61" s="9">
        <f t="shared" si="0"/>
        <v>700</v>
      </c>
      <c r="H61" s="9"/>
    </row>
    <row r="62" spans="2:8">
      <c r="B62" s="34"/>
      <c r="C62" s="34"/>
      <c r="D62" s="8" t="s">
        <v>48</v>
      </c>
      <c r="E62" s="9">
        <v>120000</v>
      </c>
      <c r="F62" s="9">
        <v>107637</v>
      </c>
      <c r="G62" s="9">
        <f t="shared" si="0"/>
        <v>12363</v>
      </c>
      <c r="H62" s="9"/>
    </row>
    <row r="63" spans="2:8">
      <c r="B63" s="34"/>
      <c r="C63" s="34"/>
      <c r="D63" s="8" t="s">
        <v>49</v>
      </c>
      <c r="E63" s="9">
        <v>256000</v>
      </c>
      <c r="F63" s="9">
        <v>251240</v>
      </c>
      <c r="G63" s="9">
        <f t="shared" si="0"/>
        <v>4760</v>
      </c>
      <c r="H63" s="9"/>
    </row>
    <row r="64" spans="2:8">
      <c r="B64" s="34"/>
      <c r="C64" s="34"/>
      <c r="D64" s="8" t="s">
        <v>66</v>
      </c>
      <c r="E64" s="9">
        <v>33000</v>
      </c>
      <c r="F64" s="9">
        <v>33000</v>
      </c>
      <c r="G64" s="9">
        <f t="shared" si="0"/>
        <v>0</v>
      </c>
      <c r="H64" s="9"/>
    </row>
    <row r="65" spans="2:8">
      <c r="B65" s="34"/>
      <c r="C65" s="34"/>
      <c r="D65" s="8" t="s">
        <v>67</v>
      </c>
      <c r="E65" s="9">
        <v>80000</v>
      </c>
      <c r="F65" s="9">
        <v>87701</v>
      </c>
      <c r="G65" s="9">
        <f t="shared" si="0"/>
        <v>-7701</v>
      </c>
      <c r="H65" s="9"/>
    </row>
    <row r="66" spans="2:8">
      <c r="B66" s="34"/>
      <c r="C66" s="34"/>
      <c r="D66" s="8" t="s">
        <v>68</v>
      </c>
      <c r="E66" s="9">
        <v>10000</v>
      </c>
      <c r="F66" s="9"/>
      <c r="G66" s="9">
        <f t="shared" si="0"/>
        <v>10000</v>
      </c>
      <c r="H66" s="9"/>
    </row>
    <row r="67" spans="2:8">
      <c r="B67" s="34"/>
      <c r="C67" s="34"/>
      <c r="D67" s="8" t="s">
        <v>69</v>
      </c>
      <c r="E67" s="9">
        <v>60000</v>
      </c>
      <c r="F67" s="9">
        <v>60000</v>
      </c>
      <c r="G67" s="9">
        <f t="shared" si="0"/>
        <v>0</v>
      </c>
      <c r="H67" s="9"/>
    </row>
    <row r="68" spans="2:8">
      <c r="B68" s="34"/>
      <c r="C68" s="34"/>
      <c r="D68" s="8" t="s">
        <v>52</v>
      </c>
      <c r="E68" s="9">
        <v>40000</v>
      </c>
      <c r="F68" s="9">
        <v>44175</v>
      </c>
      <c r="G68" s="9">
        <f t="shared" si="0"/>
        <v>-4175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3000000</v>
      </c>
      <c r="F70" s="9">
        <f>+F71</f>
        <v>2982520</v>
      </c>
      <c r="G70" s="9">
        <f t="shared" si="0"/>
        <v>17480</v>
      </c>
      <c r="H70" s="9"/>
    </row>
    <row r="71" spans="2:8">
      <c r="B71" s="34"/>
      <c r="C71" s="34"/>
      <c r="D71" s="8" t="s">
        <v>72</v>
      </c>
      <c r="E71" s="9">
        <f>+E72+E73</f>
        <v>3000000</v>
      </c>
      <c r="F71" s="9">
        <f>+F72+F73</f>
        <v>2982520</v>
      </c>
      <c r="G71" s="9">
        <f t="shared" ref="G71:G134" si="1">E71-F71</f>
        <v>17480</v>
      </c>
      <c r="H71" s="9"/>
    </row>
    <row r="72" spans="2:8">
      <c r="B72" s="34"/>
      <c r="C72" s="34"/>
      <c r="D72" s="8" t="s">
        <v>73</v>
      </c>
      <c r="E72" s="9">
        <v>3000000</v>
      </c>
      <c r="F72" s="9">
        <v>2982520</v>
      </c>
      <c r="G72" s="9">
        <f t="shared" si="1"/>
        <v>17480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/>
      <c r="F74" s="9"/>
      <c r="G74" s="9">
        <f t="shared" si="1"/>
        <v>0</v>
      </c>
      <c r="H74" s="9"/>
    </row>
    <row r="75" spans="2:8">
      <c r="B75" s="34"/>
      <c r="C75" s="35"/>
      <c r="D75" s="10" t="s">
        <v>76</v>
      </c>
      <c r="E75" s="11">
        <f>+E27+E34+E47+E70+E74</f>
        <v>27770000</v>
      </c>
      <c r="F75" s="11">
        <f>+F27+F34+F47+F70+F74</f>
        <v>27156240</v>
      </c>
      <c r="G75" s="11">
        <f t="shared" si="1"/>
        <v>613760</v>
      </c>
      <c r="H75" s="11"/>
    </row>
    <row r="76" spans="2:8">
      <c r="B76" s="35"/>
      <c r="C76" s="12" t="s">
        <v>77</v>
      </c>
      <c r="D76" s="13"/>
      <c r="E76" s="14">
        <f xml:space="preserve"> +E26 - E75</f>
        <v>6132000</v>
      </c>
      <c r="F76" s="14">
        <f xml:space="preserve"> +F26 - F75</f>
        <v>6850373</v>
      </c>
      <c r="G76" s="14">
        <f t="shared" si="1"/>
        <v>-718373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/>
      <c r="F83" s="9"/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/>
      <c r="G88" s="9">
        <f t="shared" si="1"/>
        <v>0</v>
      </c>
      <c r="H88" s="9"/>
    </row>
    <row r="89" spans="2:8">
      <c r="B89" s="34"/>
      <c r="C89" s="35"/>
      <c r="D89" s="10" t="s">
        <v>91</v>
      </c>
      <c r="E89" s="11">
        <f>+E77+E80+E83+E84+E88</f>
        <v>0</v>
      </c>
      <c r="F89" s="11">
        <f>+F77+F80+F83+F84+F88</f>
        <v>0</v>
      </c>
      <c r="G89" s="11">
        <f t="shared" si="1"/>
        <v>0</v>
      </c>
      <c r="H89" s="11"/>
    </row>
    <row r="90" spans="2:8">
      <c r="B90" s="34"/>
      <c r="C90" s="33" t="s">
        <v>32</v>
      </c>
      <c r="D90" s="8" t="s">
        <v>92</v>
      </c>
      <c r="E90" s="9"/>
      <c r="F90" s="9"/>
      <c r="G90" s="9">
        <f t="shared" si="1"/>
        <v>0</v>
      </c>
      <c r="H90" s="9"/>
    </row>
    <row r="91" spans="2:8">
      <c r="B91" s="34"/>
      <c r="C91" s="34"/>
      <c r="D91" s="8" t="s">
        <v>93</v>
      </c>
      <c r="E91" s="9">
        <f>+E92+E93+E94+E95+E96</f>
        <v>0</v>
      </c>
      <c r="F91" s="9">
        <f>+F92+F93+F94+F95+F96</f>
        <v>0</v>
      </c>
      <c r="G91" s="9">
        <f t="shared" si="1"/>
        <v>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/>
      <c r="F94" s="9"/>
      <c r="G94" s="9">
        <f t="shared" si="1"/>
        <v>0</v>
      </c>
      <c r="H94" s="9"/>
    </row>
    <row r="95" spans="2:8">
      <c r="B95" s="34"/>
      <c r="C95" s="34"/>
      <c r="D95" s="8" t="s">
        <v>97</v>
      </c>
      <c r="E95" s="9"/>
      <c r="F95" s="9"/>
      <c r="G95" s="9">
        <f t="shared" si="1"/>
        <v>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/>
      <c r="F99" s="9"/>
      <c r="G99" s="9">
        <f t="shared" si="1"/>
        <v>0</v>
      </c>
      <c r="H99" s="9"/>
    </row>
    <row r="100" spans="2:8">
      <c r="B100" s="34"/>
      <c r="C100" s="35"/>
      <c r="D100" s="10" t="s">
        <v>102</v>
      </c>
      <c r="E100" s="11">
        <f>+E90+E91+E97+E98+E99</f>
        <v>0</v>
      </c>
      <c r="F100" s="11">
        <f>+F90+F91+F97+F98+F99</f>
        <v>0</v>
      </c>
      <c r="G100" s="11">
        <f t="shared" si="1"/>
        <v>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0</v>
      </c>
      <c r="F101" s="14">
        <f xml:space="preserve"> +F89 - F100</f>
        <v>0</v>
      </c>
      <c r="G101" s="14">
        <f t="shared" si="1"/>
        <v>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0</v>
      </c>
      <c r="F106" s="9">
        <f>+F107+F108+F109+F110+F111</f>
        <v>0</v>
      </c>
      <c r="G106" s="9">
        <f t="shared" si="1"/>
        <v>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/>
      <c r="F109" s="9"/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/>
      <c r="F111" s="9"/>
      <c r="G111" s="9">
        <f t="shared" si="1"/>
        <v>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>
        <v>1610000</v>
      </c>
      <c r="F117" s="9"/>
      <c r="G117" s="9">
        <f t="shared" si="1"/>
        <v>1610000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1610000</v>
      </c>
      <c r="F119" s="11">
        <f>+F102+F103+F104+F105+F106+F112+F113+F114+F115+F116+F117+F118</f>
        <v>0</v>
      </c>
      <c r="G119" s="11">
        <f t="shared" si="1"/>
        <v>1610000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0</v>
      </c>
      <c r="F123" s="9">
        <f>+F124+F125+F126+F127+F128</f>
        <v>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/>
      <c r="F126" s="9"/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>
        <v>7640000</v>
      </c>
      <c r="F134" s="17">
        <v>6850000</v>
      </c>
      <c r="G134" s="17">
        <f t="shared" si="1"/>
        <v>790000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37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7640000</v>
      </c>
      <c r="F136" s="19">
        <f>+F120+F121+F122+F123+F129+F130+F131+F132+F133+F134+F135</f>
        <v>6850000</v>
      </c>
      <c r="G136" s="19">
        <f t="shared" si="2"/>
        <v>790000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-6030000</v>
      </c>
      <c r="F137" s="14">
        <f xml:space="preserve"> +F119 - F136</f>
        <v>-6850000</v>
      </c>
      <c r="G137" s="14">
        <f t="shared" si="2"/>
        <v>820000</v>
      </c>
      <c r="H137" s="14"/>
    </row>
    <row r="138" spans="2:8">
      <c r="B138" s="20" t="s">
        <v>141</v>
      </c>
      <c r="C138" s="21"/>
      <c r="D138" s="22"/>
      <c r="E138" s="23">
        <v>102000</v>
      </c>
      <c r="F138" s="23"/>
      <c r="G138" s="23">
        <f>E138 + E139</f>
        <v>102000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0</v>
      </c>
      <c r="F140" s="14">
        <f xml:space="preserve"> +F76 +F101 +F137 - (F138 + F139)</f>
        <v>373</v>
      </c>
      <c r="G140" s="14">
        <f t="shared" ref="G140:G142" si="3">E140-F140</f>
        <v>-373</v>
      </c>
      <c r="H140" s="14"/>
    </row>
    <row r="141" spans="2:8">
      <c r="B141" s="15" t="s">
        <v>143</v>
      </c>
      <c r="C141" s="12"/>
      <c r="D141" s="13"/>
      <c r="E141" s="14">
        <v>5801000</v>
      </c>
      <c r="F141" s="14">
        <v>5801450</v>
      </c>
      <c r="G141" s="14">
        <f t="shared" si="3"/>
        <v>-450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5801000</v>
      </c>
      <c r="F142" s="14">
        <f xml:space="preserve"> +F140 +F141</f>
        <v>5801823</v>
      </c>
      <c r="G142" s="14">
        <f t="shared" si="3"/>
        <v>-823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3E3D-BF3B-4187-9B01-433CB147B45E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149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8600000</v>
      </c>
      <c r="F6" s="7">
        <f>+F7</f>
        <v>8518407</v>
      </c>
      <c r="G6" s="7">
        <f>E6-F6</f>
        <v>81593</v>
      </c>
      <c r="H6" s="7"/>
    </row>
    <row r="7" spans="2:8">
      <c r="B7" s="34"/>
      <c r="C7" s="34"/>
      <c r="D7" s="8" t="s">
        <v>12</v>
      </c>
      <c r="E7" s="9">
        <v>8600000</v>
      </c>
      <c r="F7" s="9">
        <v>8518407</v>
      </c>
      <c r="G7" s="9">
        <f t="shared" ref="G7:G70" si="0">E7-F7</f>
        <v>81593</v>
      </c>
      <c r="H7" s="9"/>
    </row>
    <row r="8" spans="2:8">
      <c r="B8" s="34"/>
      <c r="C8" s="34"/>
      <c r="D8" s="8" t="s">
        <v>13</v>
      </c>
      <c r="E8" s="9">
        <f>+E9+E13+E14+E16+E17</f>
        <v>37556000</v>
      </c>
      <c r="F8" s="9">
        <f>+F9+F13+F14+F16+F17</f>
        <v>37216974</v>
      </c>
      <c r="G8" s="9">
        <f t="shared" si="0"/>
        <v>339026</v>
      </c>
      <c r="H8" s="9"/>
    </row>
    <row r="9" spans="2:8">
      <c r="B9" s="34"/>
      <c r="C9" s="34"/>
      <c r="D9" s="8" t="s">
        <v>14</v>
      </c>
      <c r="E9" s="9">
        <f>+E10+E11+E12</f>
        <v>36327000</v>
      </c>
      <c r="F9" s="9">
        <f>+F10+F11+F12</f>
        <v>35947644</v>
      </c>
      <c r="G9" s="9">
        <f t="shared" si="0"/>
        <v>379356</v>
      </c>
      <c r="H9" s="9"/>
    </row>
    <row r="10" spans="2:8">
      <c r="B10" s="34"/>
      <c r="C10" s="34"/>
      <c r="D10" s="8" t="s">
        <v>15</v>
      </c>
      <c r="E10" s="9"/>
      <c r="F10" s="9"/>
      <c r="G10" s="9">
        <f t="shared" si="0"/>
        <v>0</v>
      </c>
      <c r="H10" s="9"/>
    </row>
    <row r="11" spans="2:8">
      <c r="B11" s="34"/>
      <c r="C11" s="34"/>
      <c r="D11" s="8" t="s">
        <v>16</v>
      </c>
      <c r="E11" s="9">
        <v>36327000</v>
      </c>
      <c r="F11" s="9">
        <v>35947644</v>
      </c>
      <c r="G11" s="9">
        <f t="shared" si="0"/>
        <v>379356</v>
      </c>
      <c r="H11" s="9"/>
    </row>
    <row r="12" spans="2:8">
      <c r="B12" s="34"/>
      <c r="C12" s="34"/>
      <c r="D12" s="8" t="s">
        <v>17</v>
      </c>
      <c r="E12" s="9"/>
      <c r="F12" s="9"/>
      <c r="G12" s="9">
        <f t="shared" si="0"/>
        <v>0</v>
      </c>
      <c r="H12" s="9"/>
    </row>
    <row r="13" spans="2:8">
      <c r="B13" s="34"/>
      <c r="C13" s="34"/>
      <c r="D13" s="8" t="s">
        <v>18</v>
      </c>
      <c r="E13" s="9">
        <v>120000</v>
      </c>
      <c r="F13" s="9">
        <v>116330</v>
      </c>
      <c r="G13" s="9">
        <f t="shared" si="0"/>
        <v>3670</v>
      </c>
      <c r="H13" s="9"/>
    </row>
    <row r="14" spans="2:8">
      <c r="B14" s="34"/>
      <c r="C14" s="34"/>
      <c r="D14" s="8" t="s">
        <v>19</v>
      </c>
      <c r="E14" s="9">
        <f>+E15</f>
        <v>0</v>
      </c>
      <c r="F14" s="9">
        <f>+F15</f>
        <v>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/>
      <c r="F15" s="9"/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/>
      <c r="F16" s="9"/>
      <c r="G16" s="9">
        <f t="shared" si="0"/>
        <v>0</v>
      </c>
      <c r="H16" s="9"/>
    </row>
    <row r="17" spans="2:8">
      <c r="B17" s="34"/>
      <c r="C17" s="34"/>
      <c r="D17" s="8" t="s">
        <v>22</v>
      </c>
      <c r="E17" s="9">
        <f>+E18+E19</f>
        <v>1109000</v>
      </c>
      <c r="F17" s="9">
        <f>+F18+F19</f>
        <v>1153000</v>
      </c>
      <c r="G17" s="9">
        <f t="shared" si="0"/>
        <v>-44000</v>
      </c>
      <c r="H17" s="9"/>
    </row>
    <row r="18" spans="2:8">
      <c r="B18" s="34"/>
      <c r="C18" s="34"/>
      <c r="D18" s="8" t="s">
        <v>23</v>
      </c>
      <c r="E18" s="9">
        <v>1109000</v>
      </c>
      <c r="F18" s="9">
        <v>979000</v>
      </c>
      <c r="G18" s="9">
        <f t="shared" si="0"/>
        <v>130000</v>
      </c>
      <c r="H18" s="9"/>
    </row>
    <row r="19" spans="2:8">
      <c r="B19" s="34"/>
      <c r="C19" s="34"/>
      <c r="D19" s="8" t="s">
        <v>24</v>
      </c>
      <c r="E19" s="9"/>
      <c r="F19" s="9">
        <v>174000</v>
      </c>
      <c r="G19" s="9">
        <f t="shared" si="0"/>
        <v>-174000</v>
      </c>
      <c r="H19" s="9"/>
    </row>
    <row r="20" spans="2:8">
      <c r="B20" s="34"/>
      <c r="C20" s="34"/>
      <c r="D20" s="8" t="s">
        <v>25</v>
      </c>
      <c r="E20" s="9">
        <v>45000</v>
      </c>
      <c r="F20" s="9">
        <v>45000</v>
      </c>
      <c r="G20" s="9">
        <f t="shared" si="0"/>
        <v>0</v>
      </c>
      <c r="H20" s="9"/>
    </row>
    <row r="21" spans="2:8">
      <c r="B21" s="34"/>
      <c r="C21" s="34"/>
      <c r="D21" s="8" t="s">
        <v>26</v>
      </c>
      <c r="E21" s="9"/>
      <c r="F21" s="9">
        <v>81</v>
      </c>
      <c r="G21" s="9">
        <f t="shared" si="0"/>
        <v>-81</v>
      </c>
      <c r="H21" s="9"/>
    </row>
    <row r="22" spans="2:8">
      <c r="B22" s="34"/>
      <c r="C22" s="34"/>
      <c r="D22" s="8" t="s">
        <v>27</v>
      </c>
      <c r="E22" s="9">
        <f>+E23+E24+E25</f>
        <v>0</v>
      </c>
      <c r="F22" s="9">
        <f>+F23+F24+F25</f>
        <v>5000</v>
      </c>
      <c r="G22" s="9">
        <f t="shared" si="0"/>
        <v>-5000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/>
      <c r="G24" s="9">
        <f t="shared" si="0"/>
        <v>0</v>
      </c>
      <c r="H24" s="9"/>
    </row>
    <row r="25" spans="2:8">
      <c r="B25" s="34"/>
      <c r="C25" s="34"/>
      <c r="D25" s="8" t="s">
        <v>30</v>
      </c>
      <c r="E25" s="9"/>
      <c r="F25" s="9">
        <v>5000</v>
      </c>
      <c r="G25" s="9">
        <f t="shared" si="0"/>
        <v>-5000</v>
      </c>
      <c r="H25" s="9"/>
    </row>
    <row r="26" spans="2:8">
      <c r="B26" s="34"/>
      <c r="C26" s="35"/>
      <c r="D26" s="10" t="s">
        <v>31</v>
      </c>
      <c r="E26" s="11">
        <f>+E6+E8+E20+E21+E22</f>
        <v>46201000</v>
      </c>
      <c r="F26" s="11">
        <f>+F6+F8+F20+F21+F22</f>
        <v>45785462</v>
      </c>
      <c r="G26" s="11">
        <f t="shared" si="0"/>
        <v>415538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25176000</v>
      </c>
      <c r="F27" s="9">
        <f>+F28+F29+F30+F31+F32+F33</f>
        <v>25281690</v>
      </c>
      <c r="G27" s="9">
        <f t="shared" si="0"/>
        <v>-105690</v>
      </c>
      <c r="H27" s="9"/>
    </row>
    <row r="28" spans="2:8">
      <c r="B28" s="34"/>
      <c r="C28" s="34"/>
      <c r="D28" s="8" t="s">
        <v>34</v>
      </c>
      <c r="E28" s="9"/>
      <c r="F28" s="9"/>
      <c r="G28" s="9">
        <f t="shared" si="0"/>
        <v>0</v>
      </c>
      <c r="H28" s="9"/>
    </row>
    <row r="29" spans="2:8">
      <c r="B29" s="34"/>
      <c r="C29" s="34"/>
      <c r="D29" s="8" t="s">
        <v>35</v>
      </c>
      <c r="E29" s="9">
        <v>14950000</v>
      </c>
      <c r="F29" s="9">
        <v>14949224</v>
      </c>
      <c r="G29" s="9">
        <f t="shared" si="0"/>
        <v>776</v>
      </c>
      <c r="H29" s="9"/>
    </row>
    <row r="30" spans="2:8">
      <c r="B30" s="34"/>
      <c r="C30" s="34"/>
      <c r="D30" s="8" t="s">
        <v>36</v>
      </c>
      <c r="E30" s="9">
        <v>3448000</v>
      </c>
      <c r="F30" s="9">
        <v>3406200</v>
      </c>
      <c r="G30" s="9">
        <f t="shared" si="0"/>
        <v>41800</v>
      </c>
      <c r="H30" s="9"/>
    </row>
    <row r="31" spans="2:8">
      <c r="B31" s="34"/>
      <c r="C31" s="34"/>
      <c r="D31" s="8" t="s">
        <v>37</v>
      </c>
      <c r="E31" s="9">
        <v>3192000</v>
      </c>
      <c r="F31" s="9">
        <v>3149441</v>
      </c>
      <c r="G31" s="9">
        <f t="shared" si="0"/>
        <v>42559</v>
      </c>
      <c r="H31" s="9"/>
    </row>
    <row r="32" spans="2:8">
      <c r="B32" s="34"/>
      <c r="C32" s="34"/>
      <c r="D32" s="8" t="s">
        <v>38</v>
      </c>
      <c r="E32" s="9">
        <v>445000</v>
      </c>
      <c r="F32" s="9">
        <v>445000</v>
      </c>
      <c r="G32" s="9">
        <f t="shared" si="0"/>
        <v>0</v>
      </c>
      <c r="H32" s="9"/>
    </row>
    <row r="33" spans="2:8">
      <c r="B33" s="34"/>
      <c r="C33" s="34"/>
      <c r="D33" s="8" t="s">
        <v>39</v>
      </c>
      <c r="E33" s="9">
        <v>3141000</v>
      </c>
      <c r="F33" s="9">
        <v>3331825</v>
      </c>
      <c r="G33" s="9">
        <f t="shared" si="0"/>
        <v>-190825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2115000</v>
      </c>
      <c r="F34" s="9">
        <f>+F35+F36+F37+F38+F39+F40+F41+F42+F43+F44+F45+F46</f>
        <v>1883180</v>
      </c>
      <c r="G34" s="9">
        <f t="shared" si="0"/>
        <v>231820</v>
      </c>
      <c r="H34" s="9"/>
    </row>
    <row r="35" spans="2:8">
      <c r="B35" s="34"/>
      <c r="C35" s="34"/>
      <c r="D35" s="8" t="s">
        <v>41</v>
      </c>
      <c r="E35" s="9"/>
      <c r="F35" s="9"/>
      <c r="G35" s="9">
        <f t="shared" si="0"/>
        <v>0</v>
      </c>
      <c r="H35" s="9"/>
    </row>
    <row r="36" spans="2:8">
      <c r="B36" s="34"/>
      <c r="C36" s="34"/>
      <c r="D36" s="8" t="s">
        <v>42</v>
      </c>
      <c r="E36" s="9">
        <v>60000</v>
      </c>
      <c r="F36" s="9">
        <v>57579</v>
      </c>
      <c r="G36" s="9">
        <f t="shared" si="0"/>
        <v>2421</v>
      </c>
      <c r="H36" s="9"/>
    </row>
    <row r="37" spans="2:8">
      <c r="B37" s="34"/>
      <c r="C37" s="34"/>
      <c r="D37" s="8" t="s">
        <v>43</v>
      </c>
      <c r="E37" s="9"/>
      <c r="F37" s="9"/>
      <c r="G37" s="9">
        <f t="shared" si="0"/>
        <v>0</v>
      </c>
      <c r="H37" s="9"/>
    </row>
    <row r="38" spans="2:8">
      <c r="B38" s="34"/>
      <c r="C38" s="34"/>
      <c r="D38" s="8" t="s">
        <v>44</v>
      </c>
      <c r="E38" s="9">
        <v>150000</v>
      </c>
      <c r="F38" s="9">
        <v>82329</v>
      </c>
      <c r="G38" s="9">
        <f t="shared" si="0"/>
        <v>67671</v>
      </c>
      <c r="H38" s="9"/>
    </row>
    <row r="39" spans="2:8">
      <c r="B39" s="34"/>
      <c r="C39" s="34"/>
      <c r="D39" s="8" t="s">
        <v>45</v>
      </c>
      <c r="E39" s="9">
        <v>225000</v>
      </c>
      <c r="F39" s="9">
        <v>176808</v>
      </c>
      <c r="G39" s="9">
        <f t="shared" si="0"/>
        <v>48192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>
        <v>880000</v>
      </c>
      <c r="F41" s="9">
        <v>814704</v>
      </c>
      <c r="G41" s="9">
        <f t="shared" si="0"/>
        <v>65296</v>
      </c>
      <c r="H41" s="9"/>
    </row>
    <row r="42" spans="2:8">
      <c r="B42" s="34"/>
      <c r="C42" s="34"/>
      <c r="D42" s="8" t="s">
        <v>48</v>
      </c>
      <c r="E42" s="9">
        <v>19000</v>
      </c>
      <c r="F42" s="9">
        <v>18260</v>
      </c>
      <c r="G42" s="9">
        <f t="shared" si="0"/>
        <v>740</v>
      </c>
      <c r="H42" s="9"/>
    </row>
    <row r="43" spans="2:8">
      <c r="B43" s="34"/>
      <c r="C43" s="34"/>
      <c r="D43" s="8" t="s">
        <v>49</v>
      </c>
      <c r="E43" s="9"/>
      <c r="F43" s="9"/>
      <c r="G43" s="9">
        <f t="shared" si="0"/>
        <v>0</v>
      </c>
      <c r="H43" s="9"/>
    </row>
    <row r="44" spans="2:8">
      <c r="B44" s="34"/>
      <c r="C44" s="34"/>
      <c r="D44" s="8" t="s">
        <v>50</v>
      </c>
      <c r="E44" s="9">
        <v>6000</v>
      </c>
      <c r="F44" s="9">
        <v>5036</v>
      </c>
      <c r="G44" s="9">
        <f t="shared" si="0"/>
        <v>964</v>
      </c>
      <c r="H44" s="9"/>
    </row>
    <row r="45" spans="2:8">
      <c r="B45" s="34"/>
      <c r="C45" s="34"/>
      <c r="D45" s="8" t="s">
        <v>51</v>
      </c>
      <c r="E45" s="9">
        <v>550000</v>
      </c>
      <c r="F45" s="9">
        <v>524535</v>
      </c>
      <c r="G45" s="9">
        <f t="shared" si="0"/>
        <v>25465</v>
      </c>
      <c r="H45" s="9"/>
    </row>
    <row r="46" spans="2:8">
      <c r="B46" s="34"/>
      <c r="C46" s="34"/>
      <c r="D46" s="8" t="s">
        <v>52</v>
      </c>
      <c r="E46" s="9">
        <v>225000</v>
      </c>
      <c r="F46" s="9">
        <v>203929</v>
      </c>
      <c r="G46" s="9">
        <f t="shared" si="0"/>
        <v>21071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6219000</v>
      </c>
      <c r="F47" s="9">
        <f>+F48+F49+F50+F51+F52+F53+F54+F55+F56+F57+F58+F59+F60+F61+F62+F63+F64+F65+F66+F67+F68+F69</f>
        <v>6125185</v>
      </c>
      <c r="G47" s="9">
        <f t="shared" si="0"/>
        <v>93815</v>
      </c>
      <c r="H47" s="9"/>
    </row>
    <row r="48" spans="2:8">
      <c r="B48" s="34"/>
      <c r="C48" s="34"/>
      <c r="D48" s="8" t="s">
        <v>54</v>
      </c>
      <c r="E48" s="9">
        <v>50000</v>
      </c>
      <c r="F48" s="9">
        <v>45470</v>
      </c>
      <c r="G48" s="9">
        <f t="shared" si="0"/>
        <v>4530</v>
      </c>
      <c r="H48" s="9"/>
    </row>
    <row r="49" spans="2:8">
      <c r="B49" s="34"/>
      <c r="C49" s="34"/>
      <c r="D49" s="8" t="s">
        <v>55</v>
      </c>
      <c r="E49" s="9"/>
      <c r="F49" s="9"/>
      <c r="G49" s="9">
        <f t="shared" si="0"/>
        <v>0</v>
      </c>
      <c r="H49" s="9"/>
    </row>
    <row r="50" spans="2:8">
      <c r="B50" s="34"/>
      <c r="C50" s="34"/>
      <c r="D50" s="8" t="s">
        <v>56</v>
      </c>
      <c r="E50" s="9">
        <v>30000</v>
      </c>
      <c r="F50" s="9">
        <v>18270</v>
      </c>
      <c r="G50" s="9">
        <f t="shared" si="0"/>
        <v>11730</v>
      </c>
      <c r="H50" s="9"/>
    </row>
    <row r="51" spans="2:8">
      <c r="B51" s="34"/>
      <c r="C51" s="34"/>
      <c r="D51" s="8" t="s">
        <v>57</v>
      </c>
      <c r="E51" s="9">
        <v>300000</v>
      </c>
      <c r="F51" s="9">
        <v>298940</v>
      </c>
      <c r="G51" s="9">
        <f t="shared" si="0"/>
        <v>1060</v>
      </c>
      <c r="H51" s="9"/>
    </row>
    <row r="52" spans="2:8">
      <c r="B52" s="34"/>
      <c r="C52" s="34"/>
      <c r="D52" s="8" t="s">
        <v>58</v>
      </c>
      <c r="E52" s="9">
        <v>295000</v>
      </c>
      <c r="F52" s="9">
        <v>271026</v>
      </c>
      <c r="G52" s="9">
        <f t="shared" si="0"/>
        <v>23974</v>
      </c>
      <c r="H52" s="9"/>
    </row>
    <row r="53" spans="2:8">
      <c r="B53" s="34"/>
      <c r="C53" s="34"/>
      <c r="D53" s="8" t="s">
        <v>59</v>
      </c>
      <c r="E53" s="9">
        <v>120000</v>
      </c>
      <c r="F53" s="9">
        <v>103620</v>
      </c>
      <c r="G53" s="9">
        <f t="shared" si="0"/>
        <v>16380</v>
      </c>
      <c r="H53" s="9"/>
    </row>
    <row r="54" spans="2:8">
      <c r="B54" s="34"/>
      <c r="C54" s="34"/>
      <c r="D54" s="8" t="s">
        <v>45</v>
      </c>
      <c r="E54" s="9">
        <v>75000</v>
      </c>
      <c r="F54" s="9">
        <v>58936</v>
      </c>
      <c r="G54" s="9">
        <f t="shared" si="0"/>
        <v>16064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>
        <v>80000</v>
      </c>
      <c r="F56" s="9">
        <v>77080</v>
      </c>
      <c r="G56" s="9">
        <f t="shared" si="0"/>
        <v>2920</v>
      </c>
      <c r="H56" s="9"/>
    </row>
    <row r="57" spans="2:8">
      <c r="B57" s="34"/>
      <c r="C57" s="34"/>
      <c r="D57" s="8" t="s">
        <v>61</v>
      </c>
      <c r="E57" s="9">
        <v>300000</v>
      </c>
      <c r="F57" s="9">
        <v>272908</v>
      </c>
      <c r="G57" s="9">
        <f t="shared" si="0"/>
        <v>27092</v>
      </c>
      <c r="H57" s="9"/>
    </row>
    <row r="58" spans="2:8">
      <c r="B58" s="34"/>
      <c r="C58" s="34"/>
      <c r="D58" s="8" t="s">
        <v>62</v>
      </c>
      <c r="E58" s="9">
        <v>20000</v>
      </c>
      <c r="F58" s="9"/>
      <c r="G58" s="9">
        <f t="shared" si="0"/>
        <v>20000</v>
      </c>
      <c r="H58" s="9"/>
    </row>
    <row r="59" spans="2:8">
      <c r="B59" s="34"/>
      <c r="C59" s="34"/>
      <c r="D59" s="8" t="s">
        <v>63</v>
      </c>
      <c r="E59" s="9">
        <v>5000</v>
      </c>
      <c r="F59" s="9">
        <v>2700</v>
      </c>
      <c r="G59" s="9">
        <f t="shared" si="0"/>
        <v>2300</v>
      </c>
      <c r="H59" s="9"/>
    </row>
    <row r="60" spans="2:8">
      <c r="B60" s="34"/>
      <c r="C60" s="34"/>
      <c r="D60" s="8" t="s">
        <v>64</v>
      </c>
      <c r="E60" s="9">
        <v>160000</v>
      </c>
      <c r="F60" s="9">
        <v>159432</v>
      </c>
      <c r="G60" s="9">
        <f t="shared" si="0"/>
        <v>568</v>
      </c>
      <c r="H60" s="9"/>
    </row>
    <row r="61" spans="2:8">
      <c r="B61" s="34"/>
      <c r="C61" s="34"/>
      <c r="D61" s="8" t="s">
        <v>65</v>
      </c>
      <c r="E61" s="9">
        <v>20000</v>
      </c>
      <c r="F61" s="9">
        <v>15930</v>
      </c>
      <c r="G61" s="9">
        <f t="shared" si="0"/>
        <v>4070</v>
      </c>
      <c r="H61" s="9"/>
    </row>
    <row r="62" spans="2:8">
      <c r="B62" s="34"/>
      <c r="C62" s="34"/>
      <c r="D62" s="8" t="s">
        <v>48</v>
      </c>
      <c r="E62" s="9">
        <v>231000</v>
      </c>
      <c r="F62" s="9">
        <v>191747</v>
      </c>
      <c r="G62" s="9">
        <f t="shared" si="0"/>
        <v>39253</v>
      </c>
      <c r="H62" s="9"/>
    </row>
    <row r="63" spans="2:8">
      <c r="B63" s="34"/>
      <c r="C63" s="34"/>
      <c r="D63" s="8" t="s">
        <v>49</v>
      </c>
      <c r="E63" s="9">
        <v>292000</v>
      </c>
      <c r="F63" s="9">
        <v>291709</v>
      </c>
      <c r="G63" s="9">
        <f t="shared" si="0"/>
        <v>291</v>
      </c>
      <c r="H63" s="9"/>
    </row>
    <row r="64" spans="2:8">
      <c r="B64" s="34"/>
      <c r="C64" s="34"/>
      <c r="D64" s="8" t="s">
        <v>66</v>
      </c>
      <c r="E64" s="9">
        <v>3840000</v>
      </c>
      <c r="F64" s="9">
        <v>3840000</v>
      </c>
      <c r="G64" s="9">
        <f t="shared" si="0"/>
        <v>0</v>
      </c>
      <c r="H64" s="9"/>
    </row>
    <row r="65" spans="2:8">
      <c r="B65" s="34"/>
      <c r="C65" s="34"/>
      <c r="D65" s="8" t="s">
        <v>67</v>
      </c>
      <c r="E65" s="9">
        <v>200000</v>
      </c>
      <c r="F65" s="9">
        <v>281340</v>
      </c>
      <c r="G65" s="9">
        <f t="shared" si="0"/>
        <v>-81340</v>
      </c>
      <c r="H65" s="9"/>
    </row>
    <row r="66" spans="2:8">
      <c r="B66" s="34"/>
      <c r="C66" s="34"/>
      <c r="D66" s="8" t="s">
        <v>68</v>
      </c>
      <c r="E66" s="9">
        <v>50000</v>
      </c>
      <c r="F66" s="9">
        <v>44000</v>
      </c>
      <c r="G66" s="9">
        <f t="shared" si="0"/>
        <v>6000</v>
      </c>
      <c r="H66" s="9"/>
    </row>
    <row r="67" spans="2:8">
      <c r="B67" s="34"/>
      <c r="C67" s="34"/>
      <c r="D67" s="8" t="s">
        <v>69</v>
      </c>
      <c r="E67" s="9">
        <v>76000</v>
      </c>
      <c r="F67" s="9">
        <v>84100</v>
      </c>
      <c r="G67" s="9">
        <f t="shared" si="0"/>
        <v>-8100</v>
      </c>
      <c r="H67" s="9"/>
    </row>
    <row r="68" spans="2:8">
      <c r="B68" s="34"/>
      <c r="C68" s="34"/>
      <c r="D68" s="8" t="s">
        <v>52</v>
      </c>
      <c r="E68" s="9">
        <v>75000</v>
      </c>
      <c r="F68" s="9">
        <v>67977</v>
      </c>
      <c r="G68" s="9">
        <f t="shared" si="0"/>
        <v>7023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8600000</v>
      </c>
      <c r="F70" s="9">
        <f>+F71</f>
        <v>8613147</v>
      </c>
      <c r="G70" s="9">
        <f t="shared" si="0"/>
        <v>-13147</v>
      </c>
      <c r="H70" s="9"/>
    </row>
    <row r="71" spans="2:8">
      <c r="B71" s="34"/>
      <c r="C71" s="34"/>
      <c r="D71" s="8" t="s">
        <v>72</v>
      </c>
      <c r="E71" s="9">
        <f>+E72+E73</f>
        <v>8600000</v>
      </c>
      <c r="F71" s="9">
        <f>+F72+F73</f>
        <v>8613147</v>
      </c>
      <c r="G71" s="9">
        <f t="shared" ref="G71:G134" si="1">E71-F71</f>
        <v>-13147</v>
      </c>
      <c r="H71" s="9"/>
    </row>
    <row r="72" spans="2:8">
      <c r="B72" s="34"/>
      <c r="C72" s="34"/>
      <c r="D72" s="8" t="s">
        <v>73</v>
      </c>
      <c r="E72" s="9">
        <v>8600000</v>
      </c>
      <c r="F72" s="9">
        <v>8613147</v>
      </c>
      <c r="G72" s="9">
        <f t="shared" si="1"/>
        <v>-13147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/>
      <c r="F74" s="9"/>
      <c r="G74" s="9">
        <f t="shared" si="1"/>
        <v>0</v>
      </c>
      <c r="H74" s="9"/>
    </row>
    <row r="75" spans="2:8">
      <c r="B75" s="34"/>
      <c r="C75" s="35"/>
      <c r="D75" s="10" t="s">
        <v>76</v>
      </c>
      <c r="E75" s="11">
        <f>+E27+E34+E47+E70+E74</f>
        <v>42110000</v>
      </c>
      <c r="F75" s="11">
        <f>+F27+F34+F47+F70+F74</f>
        <v>41903202</v>
      </c>
      <c r="G75" s="11">
        <f t="shared" si="1"/>
        <v>206798</v>
      </c>
      <c r="H75" s="11"/>
    </row>
    <row r="76" spans="2:8">
      <c r="B76" s="35"/>
      <c r="C76" s="12" t="s">
        <v>77</v>
      </c>
      <c r="D76" s="13"/>
      <c r="E76" s="14">
        <f xml:space="preserve"> +E26 - E75</f>
        <v>4091000</v>
      </c>
      <c r="F76" s="14">
        <f xml:space="preserve"> +F26 - F75</f>
        <v>3882260</v>
      </c>
      <c r="G76" s="14">
        <f t="shared" si="1"/>
        <v>208740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/>
      <c r="F83" s="9"/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/>
      <c r="G88" s="9">
        <f t="shared" si="1"/>
        <v>0</v>
      </c>
      <c r="H88" s="9"/>
    </row>
    <row r="89" spans="2:8">
      <c r="B89" s="34"/>
      <c r="C89" s="35"/>
      <c r="D89" s="10" t="s">
        <v>91</v>
      </c>
      <c r="E89" s="11">
        <f>+E77+E80+E83+E84+E88</f>
        <v>0</v>
      </c>
      <c r="F89" s="11">
        <f>+F77+F80+F83+F84+F88</f>
        <v>0</v>
      </c>
      <c r="G89" s="11">
        <f t="shared" si="1"/>
        <v>0</v>
      </c>
      <c r="H89" s="11"/>
    </row>
    <row r="90" spans="2:8">
      <c r="B90" s="34"/>
      <c r="C90" s="33" t="s">
        <v>32</v>
      </c>
      <c r="D90" s="8" t="s">
        <v>92</v>
      </c>
      <c r="E90" s="9"/>
      <c r="F90" s="9"/>
      <c r="G90" s="9">
        <f t="shared" si="1"/>
        <v>0</v>
      </c>
      <c r="H90" s="9"/>
    </row>
    <row r="91" spans="2:8">
      <c r="B91" s="34"/>
      <c r="C91" s="34"/>
      <c r="D91" s="8" t="s">
        <v>93</v>
      </c>
      <c r="E91" s="9">
        <f>+E92+E93+E94+E95+E96</f>
        <v>0</v>
      </c>
      <c r="F91" s="9">
        <f>+F92+F93+F94+F95+F96</f>
        <v>0</v>
      </c>
      <c r="G91" s="9">
        <f t="shared" si="1"/>
        <v>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/>
      <c r="F94" s="9"/>
      <c r="G94" s="9">
        <f t="shared" si="1"/>
        <v>0</v>
      </c>
      <c r="H94" s="9"/>
    </row>
    <row r="95" spans="2:8">
      <c r="B95" s="34"/>
      <c r="C95" s="34"/>
      <c r="D95" s="8" t="s">
        <v>97</v>
      </c>
      <c r="E95" s="9"/>
      <c r="F95" s="9"/>
      <c r="G95" s="9">
        <f t="shared" si="1"/>
        <v>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/>
      <c r="F99" s="9"/>
      <c r="G99" s="9">
        <f t="shared" si="1"/>
        <v>0</v>
      </c>
      <c r="H99" s="9"/>
    </row>
    <row r="100" spans="2:8">
      <c r="B100" s="34"/>
      <c r="C100" s="35"/>
      <c r="D100" s="10" t="s">
        <v>102</v>
      </c>
      <c r="E100" s="11">
        <f>+E90+E91+E97+E98+E99</f>
        <v>0</v>
      </c>
      <c r="F100" s="11">
        <f>+F90+F91+F97+F98+F99</f>
        <v>0</v>
      </c>
      <c r="G100" s="11">
        <f t="shared" si="1"/>
        <v>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0</v>
      </c>
      <c r="F101" s="14">
        <f xml:space="preserve"> +F89 - F100</f>
        <v>0</v>
      </c>
      <c r="G101" s="14">
        <f t="shared" si="1"/>
        <v>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0</v>
      </c>
      <c r="F106" s="9">
        <f>+F107+F108+F109+F110+F111</f>
        <v>0</v>
      </c>
      <c r="G106" s="9">
        <f t="shared" si="1"/>
        <v>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/>
      <c r="F109" s="9"/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/>
      <c r="F111" s="9"/>
      <c r="G111" s="9">
        <f t="shared" si="1"/>
        <v>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>
        <v>3840000</v>
      </c>
      <c r="F117" s="9"/>
      <c r="G117" s="9">
        <f t="shared" si="1"/>
        <v>3840000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3840000</v>
      </c>
      <c r="F119" s="11">
        <f>+F102+F103+F104+F105+F106+F112+F113+F114+F115+F116+F117+F118</f>
        <v>0</v>
      </c>
      <c r="G119" s="11">
        <f t="shared" si="1"/>
        <v>3840000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0</v>
      </c>
      <c r="F123" s="9">
        <f>+F124+F125+F126+F127+F128</f>
        <v>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/>
      <c r="F126" s="9"/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>
        <v>7830000</v>
      </c>
      <c r="F134" s="17">
        <v>3880000</v>
      </c>
      <c r="G134" s="17">
        <f t="shared" si="1"/>
        <v>3950000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37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7830000</v>
      </c>
      <c r="F136" s="19">
        <f>+F120+F121+F122+F123+F129+F130+F131+F132+F133+F134+F135</f>
        <v>3880000</v>
      </c>
      <c r="G136" s="19">
        <f t="shared" si="2"/>
        <v>3950000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-3990000</v>
      </c>
      <c r="F137" s="14">
        <f xml:space="preserve"> +F119 - F136</f>
        <v>-3880000</v>
      </c>
      <c r="G137" s="14">
        <f t="shared" si="2"/>
        <v>-110000</v>
      </c>
      <c r="H137" s="14"/>
    </row>
    <row r="138" spans="2:8">
      <c r="B138" s="20" t="s">
        <v>141</v>
      </c>
      <c r="C138" s="21"/>
      <c r="D138" s="22"/>
      <c r="E138" s="23">
        <v>101000</v>
      </c>
      <c r="F138" s="23"/>
      <c r="G138" s="23">
        <f>E138 + E139</f>
        <v>101000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0</v>
      </c>
      <c r="F140" s="14">
        <f xml:space="preserve"> +F76 +F101 +F137 - (F138 + F139)</f>
        <v>2260</v>
      </c>
      <c r="G140" s="14">
        <f t="shared" ref="G140:G142" si="3">E140-F140</f>
        <v>-2260</v>
      </c>
      <c r="H140" s="14"/>
    </row>
    <row r="141" spans="2:8">
      <c r="B141" s="15" t="s">
        <v>143</v>
      </c>
      <c r="C141" s="12"/>
      <c r="D141" s="13"/>
      <c r="E141" s="14">
        <v>7778000</v>
      </c>
      <c r="F141" s="14">
        <v>7778087</v>
      </c>
      <c r="G141" s="14">
        <f t="shared" si="3"/>
        <v>-87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7778000</v>
      </c>
      <c r="F142" s="14">
        <f xml:space="preserve"> +F140 +F141</f>
        <v>7780347</v>
      </c>
      <c r="G142" s="14">
        <f t="shared" si="3"/>
        <v>-2347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1002-9040-4A2B-8332-E0005DBDE748}">
  <sheetPr>
    <pageSetUpPr fitToPage="1"/>
  </sheetPr>
  <dimension ref="B1:H142"/>
  <sheetViews>
    <sheetView showGridLines="0" workbookViewId="0"/>
  </sheetViews>
  <sheetFormatPr defaultRowHeight="18.7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30" t="s">
        <v>150</v>
      </c>
      <c r="C2" s="30"/>
      <c r="D2" s="30"/>
      <c r="E2" s="30"/>
      <c r="F2" s="30"/>
      <c r="G2" s="30"/>
      <c r="H2" s="30"/>
    </row>
    <row r="3" spans="2:8" ht="21">
      <c r="B3" s="31" t="s">
        <v>2</v>
      </c>
      <c r="C3" s="31"/>
      <c r="D3" s="31"/>
      <c r="E3" s="31"/>
      <c r="F3" s="31"/>
      <c r="G3" s="31"/>
      <c r="H3" s="31"/>
    </row>
    <row r="4" spans="2:8">
      <c r="B4" s="4"/>
      <c r="C4" s="4"/>
      <c r="D4" s="4"/>
      <c r="E4" s="4"/>
      <c r="F4" s="2"/>
      <c r="G4" s="2"/>
      <c r="H4" s="4" t="s">
        <v>3</v>
      </c>
    </row>
    <row r="5" spans="2:8">
      <c r="B5" s="32" t="s">
        <v>4</v>
      </c>
      <c r="C5" s="32"/>
      <c r="D5" s="32"/>
      <c r="E5" s="5" t="s">
        <v>5</v>
      </c>
      <c r="F5" s="5" t="s">
        <v>6</v>
      </c>
      <c r="G5" s="5" t="s">
        <v>7</v>
      </c>
      <c r="H5" s="5" t="s">
        <v>8</v>
      </c>
    </row>
    <row r="6" spans="2:8">
      <c r="B6" s="33" t="s">
        <v>9</v>
      </c>
      <c r="C6" s="33" t="s">
        <v>10</v>
      </c>
      <c r="D6" s="6" t="s">
        <v>11</v>
      </c>
      <c r="E6" s="7">
        <f>+E7</f>
        <v>7000000</v>
      </c>
      <c r="F6" s="7">
        <f>+F7</f>
        <v>6993244</v>
      </c>
      <c r="G6" s="7">
        <f>E6-F6</f>
        <v>6756</v>
      </c>
      <c r="H6" s="7"/>
    </row>
    <row r="7" spans="2:8">
      <c r="B7" s="34"/>
      <c r="C7" s="34"/>
      <c r="D7" s="8" t="s">
        <v>12</v>
      </c>
      <c r="E7" s="9">
        <v>7000000</v>
      </c>
      <c r="F7" s="9">
        <v>6993244</v>
      </c>
      <c r="G7" s="9">
        <f t="shared" ref="G7:G70" si="0">E7-F7</f>
        <v>6756</v>
      </c>
      <c r="H7" s="9"/>
    </row>
    <row r="8" spans="2:8">
      <c r="B8" s="34"/>
      <c r="C8" s="34"/>
      <c r="D8" s="8" t="s">
        <v>13</v>
      </c>
      <c r="E8" s="9">
        <f>+E9+E13+E14+E16+E17</f>
        <v>46387000</v>
      </c>
      <c r="F8" s="9">
        <f>+F9+F13+F14+F16+F17</f>
        <v>46610702</v>
      </c>
      <c r="G8" s="9">
        <f t="shared" si="0"/>
        <v>-223702</v>
      </c>
      <c r="H8" s="9"/>
    </row>
    <row r="9" spans="2:8">
      <c r="B9" s="34"/>
      <c r="C9" s="34"/>
      <c r="D9" s="8" t="s">
        <v>14</v>
      </c>
      <c r="E9" s="9">
        <f>+E10+E11+E12</f>
        <v>45177000</v>
      </c>
      <c r="F9" s="9">
        <f>+F10+F11+F12</f>
        <v>45375364</v>
      </c>
      <c r="G9" s="9">
        <f t="shared" si="0"/>
        <v>-198364</v>
      </c>
      <c r="H9" s="9"/>
    </row>
    <row r="10" spans="2:8">
      <c r="B10" s="34"/>
      <c r="C10" s="34"/>
      <c r="D10" s="8" t="s">
        <v>15</v>
      </c>
      <c r="E10" s="9"/>
      <c r="F10" s="9"/>
      <c r="G10" s="9">
        <f t="shared" si="0"/>
        <v>0</v>
      </c>
      <c r="H10" s="9"/>
    </row>
    <row r="11" spans="2:8">
      <c r="B11" s="34"/>
      <c r="C11" s="34"/>
      <c r="D11" s="8" t="s">
        <v>16</v>
      </c>
      <c r="E11" s="9">
        <v>45177000</v>
      </c>
      <c r="F11" s="9">
        <v>45375364</v>
      </c>
      <c r="G11" s="9">
        <f t="shared" si="0"/>
        <v>-198364</v>
      </c>
      <c r="H11" s="9"/>
    </row>
    <row r="12" spans="2:8">
      <c r="B12" s="34"/>
      <c r="C12" s="34"/>
      <c r="D12" s="8" t="s">
        <v>17</v>
      </c>
      <c r="E12" s="9"/>
      <c r="F12" s="9"/>
      <c r="G12" s="9">
        <f t="shared" si="0"/>
        <v>0</v>
      </c>
      <c r="H12" s="9"/>
    </row>
    <row r="13" spans="2:8">
      <c r="B13" s="34"/>
      <c r="C13" s="34"/>
      <c r="D13" s="8" t="s">
        <v>18</v>
      </c>
      <c r="E13" s="9">
        <v>210000</v>
      </c>
      <c r="F13" s="9">
        <v>228338</v>
      </c>
      <c r="G13" s="9">
        <f t="shared" si="0"/>
        <v>-18338</v>
      </c>
      <c r="H13" s="9"/>
    </row>
    <row r="14" spans="2:8">
      <c r="B14" s="34"/>
      <c r="C14" s="34"/>
      <c r="D14" s="8" t="s">
        <v>19</v>
      </c>
      <c r="E14" s="9">
        <f>+E15</f>
        <v>0</v>
      </c>
      <c r="F14" s="9">
        <f>+F15</f>
        <v>0</v>
      </c>
      <c r="G14" s="9">
        <f t="shared" si="0"/>
        <v>0</v>
      </c>
      <c r="H14" s="9"/>
    </row>
    <row r="15" spans="2:8">
      <c r="B15" s="34"/>
      <c r="C15" s="34"/>
      <c r="D15" s="8" t="s">
        <v>20</v>
      </c>
      <c r="E15" s="9"/>
      <c r="F15" s="9"/>
      <c r="G15" s="9">
        <f t="shared" si="0"/>
        <v>0</v>
      </c>
      <c r="H15" s="9"/>
    </row>
    <row r="16" spans="2:8">
      <c r="B16" s="34"/>
      <c r="C16" s="34"/>
      <c r="D16" s="8" t="s">
        <v>21</v>
      </c>
      <c r="E16" s="9"/>
      <c r="F16" s="9"/>
      <c r="G16" s="9">
        <f t="shared" si="0"/>
        <v>0</v>
      </c>
      <c r="H16" s="9"/>
    </row>
    <row r="17" spans="2:8">
      <c r="B17" s="34"/>
      <c r="C17" s="34"/>
      <c r="D17" s="8" t="s">
        <v>22</v>
      </c>
      <c r="E17" s="9">
        <f>+E18+E19</f>
        <v>1000000</v>
      </c>
      <c r="F17" s="9">
        <f>+F18+F19</f>
        <v>1007000</v>
      </c>
      <c r="G17" s="9">
        <f t="shared" si="0"/>
        <v>-7000</v>
      </c>
      <c r="H17" s="9"/>
    </row>
    <row r="18" spans="2:8">
      <c r="B18" s="34"/>
      <c r="C18" s="34"/>
      <c r="D18" s="8" t="s">
        <v>23</v>
      </c>
      <c r="E18" s="9">
        <v>1000000</v>
      </c>
      <c r="F18" s="9">
        <v>1007000</v>
      </c>
      <c r="G18" s="9">
        <f t="shared" si="0"/>
        <v>-7000</v>
      </c>
      <c r="H18" s="9"/>
    </row>
    <row r="19" spans="2:8">
      <c r="B19" s="34"/>
      <c r="C19" s="34"/>
      <c r="D19" s="8" t="s">
        <v>24</v>
      </c>
      <c r="E19" s="9"/>
      <c r="F19" s="9"/>
      <c r="G19" s="9">
        <f t="shared" si="0"/>
        <v>0</v>
      </c>
      <c r="H19" s="9"/>
    </row>
    <row r="20" spans="2:8">
      <c r="B20" s="34"/>
      <c r="C20" s="34"/>
      <c r="D20" s="8" t="s">
        <v>25</v>
      </c>
      <c r="E20" s="9">
        <v>118000</v>
      </c>
      <c r="F20" s="9">
        <v>118000</v>
      </c>
      <c r="G20" s="9">
        <f t="shared" si="0"/>
        <v>0</v>
      </c>
      <c r="H20" s="9"/>
    </row>
    <row r="21" spans="2:8">
      <c r="B21" s="34"/>
      <c r="C21" s="34"/>
      <c r="D21" s="8" t="s">
        <v>26</v>
      </c>
      <c r="E21" s="9"/>
      <c r="F21" s="9">
        <v>51</v>
      </c>
      <c r="G21" s="9">
        <f t="shared" si="0"/>
        <v>-51</v>
      </c>
      <c r="H21" s="9"/>
    </row>
    <row r="22" spans="2:8">
      <c r="B22" s="34"/>
      <c r="C22" s="34"/>
      <c r="D22" s="8" t="s">
        <v>27</v>
      </c>
      <c r="E22" s="9">
        <f>+E23+E24+E25</f>
        <v>0</v>
      </c>
      <c r="F22" s="9">
        <f>+F23+F24+F25</f>
        <v>79380</v>
      </c>
      <c r="G22" s="9">
        <f t="shared" si="0"/>
        <v>-79380</v>
      </c>
      <c r="H22" s="9"/>
    </row>
    <row r="23" spans="2:8">
      <c r="B23" s="34"/>
      <c r="C23" s="34"/>
      <c r="D23" s="8" t="s">
        <v>28</v>
      </c>
      <c r="E23" s="9"/>
      <c r="F23" s="9"/>
      <c r="G23" s="9">
        <f t="shared" si="0"/>
        <v>0</v>
      </c>
      <c r="H23" s="9"/>
    </row>
    <row r="24" spans="2:8">
      <c r="B24" s="34"/>
      <c r="C24" s="34"/>
      <c r="D24" s="8" t="s">
        <v>29</v>
      </c>
      <c r="E24" s="9"/>
      <c r="F24" s="9"/>
      <c r="G24" s="9">
        <f t="shared" si="0"/>
        <v>0</v>
      </c>
      <c r="H24" s="9"/>
    </row>
    <row r="25" spans="2:8">
      <c r="B25" s="34"/>
      <c r="C25" s="34"/>
      <c r="D25" s="8" t="s">
        <v>30</v>
      </c>
      <c r="E25" s="9"/>
      <c r="F25" s="9">
        <v>79380</v>
      </c>
      <c r="G25" s="9">
        <f t="shared" si="0"/>
        <v>-79380</v>
      </c>
      <c r="H25" s="9"/>
    </row>
    <row r="26" spans="2:8">
      <c r="B26" s="34"/>
      <c r="C26" s="35"/>
      <c r="D26" s="10" t="s">
        <v>31</v>
      </c>
      <c r="E26" s="11">
        <f>+E6+E8+E20+E21+E22</f>
        <v>53505000</v>
      </c>
      <c r="F26" s="11">
        <f>+F6+F8+F20+F21+F22</f>
        <v>53801377</v>
      </c>
      <c r="G26" s="11">
        <f t="shared" si="0"/>
        <v>-296377</v>
      </c>
      <c r="H26" s="11"/>
    </row>
    <row r="27" spans="2:8">
      <c r="B27" s="34"/>
      <c r="C27" s="33" t="s">
        <v>32</v>
      </c>
      <c r="D27" s="8" t="s">
        <v>33</v>
      </c>
      <c r="E27" s="9">
        <f>+E28+E29+E30+E31+E32+E33</f>
        <v>23565000</v>
      </c>
      <c r="F27" s="9">
        <f>+F28+F29+F30+F31+F32+F33</f>
        <v>23600171</v>
      </c>
      <c r="G27" s="9">
        <f t="shared" si="0"/>
        <v>-35171</v>
      </c>
      <c r="H27" s="9"/>
    </row>
    <row r="28" spans="2:8">
      <c r="B28" s="34"/>
      <c r="C28" s="34"/>
      <c r="D28" s="8" t="s">
        <v>34</v>
      </c>
      <c r="E28" s="9"/>
      <c r="F28" s="9"/>
      <c r="G28" s="9">
        <f t="shared" si="0"/>
        <v>0</v>
      </c>
      <c r="H28" s="9"/>
    </row>
    <row r="29" spans="2:8">
      <c r="B29" s="34"/>
      <c r="C29" s="34"/>
      <c r="D29" s="8" t="s">
        <v>35</v>
      </c>
      <c r="E29" s="9">
        <v>14530000</v>
      </c>
      <c r="F29" s="9">
        <v>14488046</v>
      </c>
      <c r="G29" s="9">
        <f t="shared" si="0"/>
        <v>41954</v>
      </c>
      <c r="H29" s="9"/>
    </row>
    <row r="30" spans="2:8">
      <c r="B30" s="34"/>
      <c r="C30" s="34"/>
      <c r="D30" s="8" t="s">
        <v>36</v>
      </c>
      <c r="E30" s="9">
        <v>3445000</v>
      </c>
      <c r="F30" s="9">
        <v>3469100</v>
      </c>
      <c r="G30" s="9">
        <f t="shared" si="0"/>
        <v>-24100</v>
      </c>
      <c r="H30" s="9"/>
    </row>
    <row r="31" spans="2:8">
      <c r="B31" s="34"/>
      <c r="C31" s="34"/>
      <c r="D31" s="8" t="s">
        <v>37</v>
      </c>
      <c r="E31" s="9">
        <v>2770000</v>
      </c>
      <c r="F31" s="9">
        <v>2721331</v>
      </c>
      <c r="G31" s="9">
        <f t="shared" si="0"/>
        <v>48669</v>
      </c>
      <c r="H31" s="9"/>
    </row>
    <row r="32" spans="2:8">
      <c r="B32" s="34"/>
      <c r="C32" s="34"/>
      <c r="D32" s="8" t="s">
        <v>38</v>
      </c>
      <c r="E32" s="9">
        <v>400000</v>
      </c>
      <c r="F32" s="9">
        <v>400500</v>
      </c>
      <c r="G32" s="9">
        <f t="shared" si="0"/>
        <v>-500</v>
      </c>
      <c r="H32" s="9"/>
    </row>
    <row r="33" spans="2:8">
      <c r="B33" s="34"/>
      <c r="C33" s="34"/>
      <c r="D33" s="8" t="s">
        <v>39</v>
      </c>
      <c r="E33" s="9">
        <v>2420000</v>
      </c>
      <c r="F33" s="9">
        <v>2521194</v>
      </c>
      <c r="G33" s="9">
        <f t="shared" si="0"/>
        <v>-101194</v>
      </c>
      <c r="H33" s="9"/>
    </row>
    <row r="34" spans="2:8">
      <c r="B34" s="34"/>
      <c r="C34" s="34"/>
      <c r="D34" s="8" t="s">
        <v>40</v>
      </c>
      <c r="E34" s="9">
        <f>+E35+E36+E37+E38+E39+E40+E41+E42+E43+E44+E45+E46</f>
        <v>1974000</v>
      </c>
      <c r="F34" s="9">
        <f>+F35+F36+F37+F38+F39+F40+F41+F42+F43+F44+F45+F46</f>
        <v>1497368</v>
      </c>
      <c r="G34" s="9">
        <f t="shared" si="0"/>
        <v>476632</v>
      </c>
      <c r="H34" s="9"/>
    </row>
    <row r="35" spans="2:8">
      <c r="B35" s="34"/>
      <c r="C35" s="34"/>
      <c r="D35" s="8" t="s">
        <v>41</v>
      </c>
      <c r="E35" s="9"/>
      <c r="F35" s="9"/>
      <c r="G35" s="9">
        <f t="shared" si="0"/>
        <v>0</v>
      </c>
      <c r="H35" s="9"/>
    </row>
    <row r="36" spans="2:8">
      <c r="B36" s="34"/>
      <c r="C36" s="34"/>
      <c r="D36" s="8" t="s">
        <v>42</v>
      </c>
      <c r="E36" s="9">
        <v>100000</v>
      </c>
      <c r="F36" s="9">
        <v>80601</v>
      </c>
      <c r="G36" s="9">
        <f t="shared" si="0"/>
        <v>19399</v>
      </c>
      <c r="H36" s="9"/>
    </row>
    <row r="37" spans="2:8">
      <c r="B37" s="34"/>
      <c r="C37" s="34"/>
      <c r="D37" s="8" t="s">
        <v>43</v>
      </c>
      <c r="E37" s="9"/>
      <c r="F37" s="9"/>
      <c r="G37" s="9">
        <f t="shared" si="0"/>
        <v>0</v>
      </c>
      <c r="H37" s="9"/>
    </row>
    <row r="38" spans="2:8">
      <c r="B38" s="34"/>
      <c r="C38" s="34"/>
      <c r="D38" s="8" t="s">
        <v>44</v>
      </c>
      <c r="E38" s="9">
        <v>120000</v>
      </c>
      <c r="F38" s="9">
        <v>116410</v>
      </c>
      <c r="G38" s="9">
        <f t="shared" si="0"/>
        <v>3590</v>
      </c>
      <c r="H38" s="9"/>
    </row>
    <row r="39" spans="2:8">
      <c r="B39" s="34"/>
      <c r="C39" s="34"/>
      <c r="D39" s="8" t="s">
        <v>45</v>
      </c>
      <c r="E39" s="9">
        <v>490000</v>
      </c>
      <c r="F39" s="9">
        <v>108987</v>
      </c>
      <c r="G39" s="9">
        <f t="shared" si="0"/>
        <v>381013</v>
      </c>
      <c r="H39" s="9"/>
    </row>
    <row r="40" spans="2:8">
      <c r="B40" s="34"/>
      <c r="C40" s="34"/>
      <c r="D40" s="8" t="s">
        <v>46</v>
      </c>
      <c r="E40" s="9"/>
      <c r="F40" s="9"/>
      <c r="G40" s="9">
        <f t="shared" si="0"/>
        <v>0</v>
      </c>
      <c r="H40" s="9"/>
    </row>
    <row r="41" spans="2:8">
      <c r="B41" s="34"/>
      <c r="C41" s="34"/>
      <c r="D41" s="8" t="s">
        <v>47</v>
      </c>
      <c r="E41" s="9">
        <v>940000</v>
      </c>
      <c r="F41" s="9">
        <v>884218</v>
      </c>
      <c r="G41" s="9">
        <f t="shared" si="0"/>
        <v>55782</v>
      </c>
      <c r="H41" s="9"/>
    </row>
    <row r="42" spans="2:8">
      <c r="B42" s="34"/>
      <c r="C42" s="34"/>
      <c r="D42" s="8" t="s">
        <v>48</v>
      </c>
      <c r="E42" s="9">
        <v>19000</v>
      </c>
      <c r="F42" s="9">
        <v>18260</v>
      </c>
      <c r="G42" s="9">
        <f t="shared" si="0"/>
        <v>740</v>
      </c>
      <c r="H42" s="9"/>
    </row>
    <row r="43" spans="2:8">
      <c r="B43" s="34"/>
      <c r="C43" s="34"/>
      <c r="D43" s="8" t="s">
        <v>49</v>
      </c>
      <c r="E43" s="9"/>
      <c r="F43" s="9"/>
      <c r="G43" s="9">
        <f t="shared" si="0"/>
        <v>0</v>
      </c>
      <c r="H43" s="9"/>
    </row>
    <row r="44" spans="2:8">
      <c r="B44" s="34"/>
      <c r="C44" s="34"/>
      <c r="D44" s="8" t="s">
        <v>50</v>
      </c>
      <c r="E44" s="9">
        <v>120000</v>
      </c>
      <c r="F44" s="9">
        <v>110000</v>
      </c>
      <c r="G44" s="9">
        <f t="shared" si="0"/>
        <v>10000</v>
      </c>
      <c r="H44" s="9"/>
    </row>
    <row r="45" spans="2:8">
      <c r="B45" s="34"/>
      <c r="C45" s="34"/>
      <c r="D45" s="8" t="s">
        <v>51</v>
      </c>
      <c r="E45" s="9">
        <v>110000</v>
      </c>
      <c r="F45" s="9">
        <v>103892</v>
      </c>
      <c r="G45" s="9">
        <f t="shared" si="0"/>
        <v>6108</v>
      </c>
      <c r="H45" s="9"/>
    </row>
    <row r="46" spans="2:8">
      <c r="B46" s="34"/>
      <c r="C46" s="34"/>
      <c r="D46" s="8" t="s">
        <v>52</v>
      </c>
      <c r="E46" s="9">
        <v>75000</v>
      </c>
      <c r="F46" s="9">
        <v>75000</v>
      </c>
      <c r="G46" s="9">
        <f t="shared" si="0"/>
        <v>0</v>
      </c>
      <c r="H46" s="9"/>
    </row>
    <row r="47" spans="2:8">
      <c r="B47" s="34"/>
      <c r="C47" s="34"/>
      <c r="D47" s="8" t="s">
        <v>53</v>
      </c>
      <c r="E47" s="9">
        <f>+E48+E49+E50+E51+E52+E53+E54+E55+E56+E57+E58+E59+E60+E61+E62+E63+E64+E65+E66+E67+E68+E69</f>
        <v>2502000</v>
      </c>
      <c r="F47" s="9">
        <f>+F48+F49+F50+F51+F52+F53+F54+F55+F56+F57+F58+F59+F60+F61+F62+F63+F64+F65+F66+F67+F68+F69</f>
        <v>2402944</v>
      </c>
      <c r="G47" s="9">
        <f t="shared" si="0"/>
        <v>99056</v>
      </c>
      <c r="H47" s="9"/>
    </row>
    <row r="48" spans="2:8">
      <c r="B48" s="34"/>
      <c r="C48" s="34"/>
      <c r="D48" s="8" t="s">
        <v>54</v>
      </c>
      <c r="E48" s="9">
        <v>30000</v>
      </c>
      <c r="F48" s="9">
        <v>21348</v>
      </c>
      <c r="G48" s="9">
        <f t="shared" si="0"/>
        <v>8652</v>
      </c>
      <c r="H48" s="9"/>
    </row>
    <row r="49" spans="2:8">
      <c r="B49" s="34"/>
      <c r="C49" s="34"/>
      <c r="D49" s="8" t="s">
        <v>55</v>
      </c>
      <c r="E49" s="9"/>
      <c r="F49" s="9"/>
      <c r="G49" s="9">
        <f t="shared" si="0"/>
        <v>0</v>
      </c>
      <c r="H49" s="9"/>
    </row>
    <row r="50" spans="2:8">
      <c r="B50" s="34"/>
      <c r="C50" s="34"/>
      <c r="D50" s="8" t="s">
        <v>56</v>
      </c>
      <c r="E50" s="9">
        <v>31000</v>
      </c>
      <c r="F50" s="9">
        <v>31060</v>
      </c>
      <c r="G50" s="9">
        <f t="shared" si="0"/>
        <v>-60</v>
      </c>
      <c r="H50" s="9"/>
    </row>
    <row r="51" spans="2:8">
      <c r="B51" s="34"/>
      <c r="C51" s="34"/>
      <c r="D51" s="8" t="s">
        <v>57</v>
      </c>
      <c r="E51" s="9">
        <v>10000</v>
      </c>
      <c r="F51" s="9">
        <v>31200</v>
      </c>
      <c r="G51" s="9">
        <f t="shared" si="0"/>
        <v>-21200</v>
      </c>
      <c r="H51" s="9"/>
    </row>
    <row r="52" spans="2:8">
      <c r="B52" s="34"/>
      <c r="C52" s="34"/>
      <c r="D52" s="8" t="s">
        <v>58</v>
      </c>
      <c r="E52" s="9">
        <v>310000</v>
      </c>
      <c r="F52" s="9">
        <v>292755</v>
      </c>
      <c r="G52" s="9">
        <f t="shared" si="0"/>
        <v>17245</v>
      </c>
      <c r="H52" s="9"/>
    </row>
    <row r="53" spans="2:8">
      <c r="B53" s="34"/>
      <c r="C53" s="34"/>
      <c r="D53" s="8" t="s">
        <v>59</v>
      </c>
      <c r="E53" s="9">
        <v>120000</v>
      </c>
      <c r="F53" s="9">
        <v>109372</v>
      </c>
      <c r="G53" s="9">
        <f t="shared" si="0"/>
        <v>10628</v>
      </c>
      <c r="H53" s="9"/>
    </row>
    <row r="54" spans="2:8">
      <c r="B54" s="34"/>
      <c r="C54" s="34"/>
      <c r="D54" s="8" t="s">
        <v>45</v>
      </c>
      <c r="E54" s="9">
        <v>210000</v>
      </c>
      <c r="F54" s="9">
        <v>36329</v>
      </c>
      <c r="G54" s="9">
        <f t="shared" si="0"/>
        <v>173671</v>
      </c>
      <c r="H54" s="9"/>
    </row>
    <row r="55" spans="2:8">
      <c r="B55" s="34"/>
      <c r="C55" s="34"/>
      <c r="D55" s="8" t="s">
        <v>46</v>
      </c>
      <c r="E55" s="9"/>
      <c r="F55" s="9"/>
      <c r="G55" s="9">
        <f t="shared" si="0"/>
        <v>0</v>
      </c>
      <c r="H55" s="9"/>
    </row>
    <row r="56" spans="2:8">
      <c r="B56" s="34"/>
      <c r="C56" s="34"/>
      <c r="D56" s="8" t="s">
        <v>60</v>
      </c>
      <c r="E56" s="9">
        <v>200000</v>
      </c>
      <c r="F56" s="9">
        <v>181300</v>
      </c>
      <c r="G56" s="9">
        <f t="shared" si="0"/>
        <v>18700</v>
      </c>
      <c r="H56" s="9"/>
    </row>
    <row r="57" spans="2:8">
      <c r="B57" s="34"/>
      <c r="C57" s="34"/>
      <c r="D57" s="8" t="s">
        <v>61</v>
      </c>
      <c r="E57" s="9">
        <v>230000</v>
      </c>
      <c r="F57" s="9">
        <v>221992</v>
      </c>
      <c r="G57" s="9">
        <f t="shared" si="0"/>
        <v>8008</v>
      </c>
      <c r="H57" s="9"/>
    </row>
    <row r="58" spans="2:8">
      <c r="B58" s="34"/>
      <c r="C58" s="34"/>
      <c r="D58" s="8" t="s">
        <v>62</v>
      </c>
      <c r="E58" s="9">
        <v>10000</v>
      </c>
      <c r="F58" s="9">
        <v>3888</v>
      </c>
      <c r="G58" s="9">
        <f t="shared" si="0"/>
        <v>6112</v>
      </c>
      <c r="H58" s="9"/>
    </row>
    <row r="59" spans="2:8">
      <c r="B59" s="34"/>
      <c r="C59" s="34"/>
      <c r="D59" s="8" t="s">
        <v>63</v>
      </c>
      <c r="E59" s="9">
        <v>10000</v>
      </c>
      <c r="F59" s="9">
        <v>1000</v>
      </c>
      <c r="G59" s="9">
        <f t="shared" si="0"/>
        <v>9000</v>
      </c>
      <c r="H59" s="9"/>
    </row>
    <row r="60" spans="2:8">
      <c r="B60" s="34"/>
      <c r="C60" s="34"/>
      <c r="D60" s="8" t="s">
        <v>64</v>
      </c>
      <c r="E60" s="9">
        <v>140000</v>
      </c>
      <c r="F60" s="9">
        <v>139500</v>
      </c>
      <c r="G60" s="9">
        <f t="shared" si="0"/>
        <v>500</v>
      </c>
      <c r="H60" s="9"/>
    </row>
    <row r="61" spans="2:8">
      <c r="B61" s="34"/>
      <c r="C61" s="34"/>
      <c r="D61" s="8" t="s">
        <v>65</v>
      </c>
      <c r="E61" s="9">
        <v>10000</v>
      </c>
      <c r="F61" s="9">
        <v>7962</v>
      </c>
      <c r="G61" s="9">
        <f t="shared" si="0"/>
        <v>2038</v>
      </c>
      <c r="H61" s="9"/>
    </row>
    <row r="62" spans="2:8">
      <c r="B62" s="34"/>
      <c r="C62" s="34"/>
      <c r="D62" s="8" t="s">
        <v>48</v>
      </c>
      <c r="E62" s="9">
        <v>170000</v>
      </c>
      <c r="F62" s="9">
        <v>169057</v>
      </c>
      <c r="G62" s="9">
        <f t="shared" si="0"/>
        <v>943</v>
      </c>
      <c r="H62" s="9"/>
    </row>
    <row r="63" spans="2:8">
      <c r="B63" s="34"/>
      <c r="C63" s="34"/>
      <c r="D63" s="8" t="s">
        <v>49</v>
      </c>
      <c r="E63" s="9">
        <v>250000</v>
      </c>
      <c r="F63" s="9">
        <v>259576</v>
      </c>
      <c r="G63" s="9">
        <f t="shared" si="0"/>
        <v>-9576</v>
      </c>
      <c r="H63" s="9"/>
    </row>
    <row r="64" spans="2:8">
      <c r="B64" s="34"/>
      <c r="C64" s="34"/>
      <c r="D64" s="8" t="s">
        <v>66</v>
      </c>
      <c r="E64" s="9">
        <v>360000</v>
      </c>
      <c r="F64" s="9">
        <v>438000</v>
      </c>
      <c r="G64" s="9">
        <f t="shared" si="0"/>
        <v>-78000</v>
      </c>
      <c r="H64" s="9"/>
    </row>
    <row r="65" spans="2:8">
      <c r="B65" s="34"/>
      <c r="C65" s="34"/>
      <c r="D65" s="8" t="s">
        <v>67</v>
      </c>
      <c r="E65" s="9">
        <v>230000</v>
      </c>
      <c r="F65" s="9">
        <v>211703</v>
      </c>
      <c r="G65" s="9">
        <f t="shared" si="0"/>
        <v>18297</v>
      </c>
      <c r="H65" s="9"/>
    </row>
    <row r="66" spans="2:8">
      <c r="B66" s="34"/>
      <c r="C66" s="34"/>
      <c r="D66" s="8" t="s">
        <v>68</v>
      </c>
      <c r="E66" s="9">
        <v>85000</v>
      </c>
      <c r="F66" s="9">
        <v>83256</v>
      </c>
      <c r="G66" s="9">
        <f t="shared" si="0"/>
        <v>1744</v>
      </c>
      <c r="H66" s="9"/>
    </row>
    <row r="67" spans="2:8">
      <c r="B67" s="34"/>
      <c r="C67" s="34"/>
      <c r="D67" s="8" t="s">
        <v>69</v>
      </c>
      <c r="E67" s="9">
        <v>71000</v>
      </c>
      <c r="F67" s="9">
        <v>70500</v>
      </c>
      <c r="G67" s="9">
        <f t="shared" si="0"/>
        <v>500</v>
      </c>
      <c r="H67" s="9"/>
    </row>
    <row r="68" spans="2:8">
      <c r="B68" s="34"/>
      <c r="C68" s="34"/>
      <c r="D68" s="8" t="s">
        <v>52</v>
      </c>
      <c r="E68" s="9">
        <v>25000</v>
      </c>
      <c r="F68" s="9">
        <v>93146</v>
      </c>
      <c r="G68" s="9">
        <f t="shared" si="0"/>
        <v>-68146</v>
      </c>
      <c r="H68" s="9"/>
    </row>
    <row r="69" spans="2:8">
      <c r="B69" s="34"/>
      <c r="C69" s="34"/>
      <c r="D69" s="8" t="s">
        <v>70</v>
      </c>
      <c r="E69" s="9"/>
      <c r="F69" s="9"/>
      <c r="G69" s="9">
        <f t="shared" si="0"/>
        <v>0</v>
      </c>
      <c r="H69" s="9"/>
    </row>
    <row r="70" spans="2:8">
      <c r="B70" s="34"/>
      <c r="C70" s="34"/>
      <c r="D70" s="8" t="s">
        <v>71</v>
      </c>
      <c r="E70" s="9">
        <f>+E71</f>
        <v>7000000</v>
      </c>
      <c r="F70" s="9">
        <f>+F71</f>
        <v>6991612</v>
      </c>
      <c r="G70" s="9">
        <f t="shared" si="0"/>
        <v>8388</v>
      </c>
      <c r="H70" s="9"/>
    </row>
    <row r="71" spans="2:8">
      <c r="B71" s="34"/>
      <c r="C71" s="34"/>
      <c r="D71" s="8" t="s">
        <v>72</v>
      </c>
      <c r="E71" s="9">
        <f>+E72+E73</f>
        <v>7000000</v>
      </c>
      <c r="F71" s="9">
        <f>+F72+F73</f>
        <v>6991612</v>
      </c>
      <c r="G71" s="9">
        <f t="shared" ref="G71:G134" si="1">E71-F71</f>
        <v>8388</v>
      </c>
      <c r="H71" s="9"/>
    </row>
    <row r="72" spans="2:8">
      <c r="B72" s="34"/>
      <c r="C72" s="34"/>
      <c r="D72" s="8" t="s">
        <v>73</v>
      </c>
      <c r="E72" s="9">
        <v>7000000</v>
      </c>
      <c r="F72" s="9">
        <v>6991612</v>
      </c>
      <c r="G72" s="9">
        <f t="shared" si="1"/>
        <v>8388</v>
      </c>
      <c r="H72" s="9"/>
    </row>
    <row r="73" spans="2:8">
      <c r="B73" s="34"/>
      <c r="C73" s="34"/>
      <c r="D73" s="8" t="s">
        <v>74</v>
      </c>
      <c r="E73" s="9"/>
      <c r="F73" s="9"/>
      <c r="G73" s="9">
        <f t="shared" si="1"/>
        <v>0</v>
      </c>
      <c r="H73" s="9"/>
    </row>
    <row r="74" spans="2:8">
      <c r="B74" s="34"/>
      <c r="C74" s="34"/>
      <c r="D74" s="8" t="s">
        <v>75</v>
      </c>
      <c r="E74" s="9"/>
      <c r="F74" s="9"/>
      <c r="G74" s="9">
        <f t="shared" si="1"/>
        <v>0</v>
      </c>
      <c r="H74" s="9"/>
    </row>
    <row r="75" spans="2:8">
      <c r="B75" s="34"/>
      <c r="C75" s="35"/>
      <c r="D75" s="10" t="s">
        <v>76</v>
      </c>
      <c r="E75" s="11">
        <f>+E27+E34+E47+E70+E74</f>
        <v>35041000</v>
      </c>
      <c r="F75" s="11">
        <f>+F27+F34+F47+F70+F74</f>
        <v>34492095</v>
      </c>
      <c r="G75" s="11">
        <f t="shared" si="1"/>
        <v>548905</v>
      </c>
      <c r="H75" s="11"/>
    </row>
    <row r="76" spans="2:8">
      <c r="B76" s="35"/>
      <c r="C76" s="12" t="s">
        <v>77</v>
      </c>
      <c r="D76" s="13"/>
      <c r="E76" s="14">
        <f xml:space="preserve"> +E26 - E75</f>
        <v>18464000</v>
      </c>
      <c r="F76" s="14">
        <f xml:space="preserve"> +F26 - F75</f>
        <v>19309282</v>
      </c>
      <c r="G76" s="14">
        <f t="shared" si="1"/>
        <v>-845282</v>
      </c>
      <c r="H76" s="14"/>
    </row>
    <row r="77" spans="2:8">
      <c r="B77" s="33" t="s">
        <v>78</v>
      </c>
      <c r="C77" s="33" t="s">
        <v>10</v>
      </c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  <c r="H77" s="9"/>
    </row>
    <row r="78" spans="2:8">
      <c r="B78" s="34"/>
      <c r="C78" s="34"/>
      <c r="D78" s="8" t="s">
        <v>80</v>
      </c>
      <c r="E78" s="9"/>
      <c r="F78" s="9"/>
      <c r="G78" s="9">
        <f t="shared" si="1"/>
        <v>0</v>
      </c>
      <c r="H78" s="9"/>
    </row>
    <row r="79" spans="2:8">
      <c r="B79" s="34"/>
      <c r="C79" s="34"/>
      <c r="D79" s="8" t="s">
        <v>81</v>
      </c>
      <c r="E79" s="9"/>
      <c r="F79" s="9"/>
      <c r="G79" s="9">
        <f t="shared" si="1"/>
        <v>0</v>
      </c>
      <c r="H79" s="9"/>
    </row>
    <row r="80" spans="2:8">
      <c r="B80" s="34"/>
      <c r="C80" s="34"/>
      <c r="D80" s="8" t="s">
        <v>82</v>
      </c>
      <c r="E80" s="9">
        <f>+E81+E82</f>
        <v>0</v>
      </c>
      <c r="F80" s="9">
        <f>+F81+F82</f>
        <v>0</v>
      </c>
      <c r="G80" s="9">
        <f t="shared" si="1"/>
        <v>0</v>
      </c>
      <c r="H80" s="9"/>
    </row>
    <row r="81" spans="2:8">
      <c r="B81" s="34"/>
      <c r="C81" s="34"/>
      <c r="D81" s="8" t="s">
        <v>83</v>
      </c>
      <c r="E81" s="9"/>
      <c r="F81" s="9"/>
      <c r="G81" s="9">
        <f t="shared" si="1"/>
        <v>0</v>
      </c>
      <c r="H81" s="9"/>
    </row>
    <row r="82" spans="2:8">
      <c r="B82" s="34"/>
      <c r="C82" s="34"/>
      <c r="D82" s="8" t="s">
        <v>84</v>
      </c>
      <c r="E82" s="9"/>
      <c r="F82" s="9"/>
      <c r="G82" s="9">
        <f t="shared" si="1"/>
        <v>0</v>
      </c>
      <c r="H82" s="9"/>
    </row>
    <row r="83" spans="2:8">
      <c r="B83" s="34"/>
      <c r="C83" s="34"/>
      <c r="D83" s="8" t="s">
        <v>85</v>
      </c>
      <c r="E83" s="9"/>
      <c r="F83" s="9"/>
      <c r="G83" s="9">
        <f t="shared" si="1"/>
        <v>0</v>
      </c>
      <c r="H83" s="9"/>
    </row>
    <row r="84" spans="2:8">
      <c r="B84" s="34"/>
      <c r="C84" s="34"/>
      <c r="D84" s="8" t="s">
        <v>86</v>
      </c>
      <c r="E84" s="9">
        <f>+E85+E86+E87</f>
        <v>0</v>
      </c>
      <c r="F84" s="9">
        <f>+F85+F86+F87</f>
        <v>0</v>
      </c>
      <c r="G84" s="9">
        <f t="shared" si="1"/>
        <v>0</v>
      </c>
      <c r="H84" s="9"/>
    </row>
    <row r="85" spans="2:8">
      <c r="B85" s="34"/>
      <c r="C85" s="34"/>
      <c r="D85" s="8" t="s">
        <v>87</v>
      </c>
      <c r="E85" s="9"/>
      <c r="F85" s="9"/>
      <c r="G85" s="9">
        <f t="shared" si="1"/>
        <v>0</v>
      </c>
      <c r="H85" s="9"/>
    </row>
    <row r="86" spans="2:8">
      <c r="B86" s="34"/>
      <c r="C86" s="34"/>
      <c r="D86" s="8" t="s">
        <v>88</v>
      </c>
      <c r="E86" s="9"/>
      <c r="F86" s="9"/>
      <c r="G86" s="9">
        <f t="shared" si="1"/>
        <v>0</v>
      </c>
      <c r="H86" s="9"/>
    </row>
    <row r="87" spans="2:8">
      <c r="B87" s="34"/>
      <c r="C87" s="34"/>
      <c r="D87" s="8" t="s">
        <v>89</v>
      </c>
      <c r="E87" s="9"/>
      <c r="F87" s="9"/>
      <c r="G87" s="9">
        <f t="shared" si="1"/>
        <v>0</v>
      </c>
      <c r="H87" s="9"/>
    </row>
    <row r="88" spans="2:8">
      <c r="B88" s="34"/>
      <c r="C88" s="34"/>
      <c r="D88" s="8" t="s">
        <v>90</v>
      </c>
      <c r="E88" s="9"/>
      <c r="F88" s="9"/>
      <c r="G88" s="9">
        <f t="shared" si="1"/>
        <v>0</v>
      </c>
      <c r="H88" s="9"/>
    </row>
    <row r="89" spans="2:8">
      <c r="B89" s="34"/>
      <c r="C89" s="35"/>
      <c r="D89" s="10" t="s">
        <v>91</v>
      </c>
      <c r="E89" s="11">
        <f>+E77+E80+E83+E84+E88</f>
        <v>0</v>
      </c>
      <c r="F89" s="11">
        <f>+F77+F80+F83+F84+F88</f>
        <v>0</v>
      </c>
      <c r="G89" s="11">
        <f t="shared" si="1"/>
        <v>0</v>
      </c>
      <c r="H89" s="11"/>
    </row>
    <row r="90" spans="2:8">
      <c r="B90" s="34"/>
      <c r="C90" s="33" t="s">
        <v>32</v>
      </c>
      <c r="D90" s="8" t="s">
        <v>92</v>
      </c>
      <c r="E90" s="9"/>
      <c r="F90" s="9"/>
      <c r="G90" s="9">
        <f t="shared" si="1"/>
        <v>0</v>
      </c>
      <c r="H90" s="9"/>
    </row>
    <row r="91" spans="2:8">
      <c r="B91" s="34"/>
      <c r="C91" s="34"/>
      <c r="D91" s="8" t="s">
        <v>93</v>
      </c>
      <c r="E91" s="9">
        <f>+E92+E93+E94+E95+E96</f>
        <v>0</v>
      </c>
      <c r="F91" s="9">
        <f>+F92+F93+F94+F95+F96</f>
        <v>107250</v>
      </c>
      <c r="G91" s="9">
        <f t="shared" si="1"/>
        <v>-107250</v>
      </c>
      <c r="H91" s="9"/>
    </row>
    <row r="92" spans="2:8">
      <c r="B92" s="34"/>
      <c r="C92" s="34"/>
      <c r="D92" s="8" t="s">
        <v>94</v>
      </c>
      <c r="E92" s="9"/>
      <c r="F92" s="9"/>
      <c r="G92" s="9">
        <f t="shared" si="1"/>
        <v>0</v>
      </c>
      <c r="H92" s="9"/>
    </row>
    <row r="93" spans="2:8">
      <c r="B93" s="34"/>
      <c r="C93" s="34"/>
      <c r="D93" s="8" t="s">
        <v>95</v>
      </c>
      <c r="E93" s="9"/>
      <c r="F93" s="9"/>
      <c r="G93" s="9">
        <f t="shared" si="1"/>
        <v>0</v>
      </c>
      <c r="H93" s="9"/>
    </row>
    <row r="94" spans="2:8">
      <c r="B94" s="34"/>
      <c r="C94" s="34"/>
      <c r="D94" s="8" t="s">
        <v>96</v>
      </c>
      <c r="E94" s="9"/>
      <c r="F94" s="9"/>
      <c r="G94" s="9">
        <f t="shared" si="1"/>
        <v>0</v>
      </c>
      <c r="H94" s="9"/>
    </row>
    <row r="95" spans="2:8">
      <c r="B95" s="34"/>
      <c r="C95" s="34"/>
      <c r="D95" s="8" t="s">
        <v>97</v>
      </c>
      <c r="E95" s="9"/>
      <c r="F95" s="9">
        <v>107250</v>
      </c>
      <c r="G95" s="9">
        <f t="shared" si="1"/>
        <v>-107250</v>
      </c>
      <c r="H95" s="9"/>
    </row>
    <row r="96" spans="2:8">
      <c r="B96" s="34"/>
      <c r="C96" s="34"/>
      <c r="D96" s="8" t="s">
        <v>98</v>
      </c>
      <c r="E96" s="9"/>
      <c r="F96" s="9"/>
      <c r="G96" s="9">
        <f t="shared" si="1"/>
        <v>0</v>
      </c>
      <c r="H96" s="9"/>
    </row>
    <row r="97" spans="2:8">
      <c r="B97" s="34"/>
      <c r="C97" s="34"/>
      <c r="D97" s="8" t="s">
        <v>99</v>
      </c>
      <c r="E97" s="9"/>
      <c r="F97" s="9"/>
      <c r="G97" s="9">
        <f t="shared" si="1"/>
        <v>0</v>
      </c>
      <c r="H97" s="9"/>
    </row>
    <row r="98" spans="2:8">
      <c r="B98" s="34"/>
      <c r="C98" s="34"/>
      <c r="D98" s="8" t="s">
        <v>100</v>
      </c>
      <c r="E98" s="9"/>
      <c r="F98" s="9"/>
      <c r="G98" s="9">
        <f t="shared" si="1"/>
        <v>0</v>
      </c>
      <c r="H98" s="9"/>
    </row>
    <row r="99" spans="2:8">
      <c r="B99" s="34"/>
      <c r="C99" s="34"/>
      <c r="D99" s="8" t="s">
        <v>101</v>
      </c>
      <c r="E99" s="9"/>
      <c r="F99" s="9"/>
      <c r="G99" s="9">
        <f t="shared" si="1"/>
        <v>0</v>
      </c>
      <c r="H99" s="9"/>
    </row>
    <row r="100" spans="2:8">
      <c r="B100" s="34"/>
      <c r="C100" s="35"/>
      <c r="D100" s="10" t="s">
        <v>102</v>
      </c>
      <c r="E100" s="11">
        <f>+E90+E91+E97+E98+E99</f>
        <v>0</v>
      </c>
      <c r="F100" s="11">
        <f>+F90+F91+F97+F98+F99</f>
        <v>107250</v>
      </c>
      <c r="G100" s="11">
        <f t="shared" si="1"/>
        <v>-107250</v>
      </c>
      <c r="H100" s="11"/>
    </row>
    <row r="101" spans="2:8">
      <c r="B101" s="35"/>
      <c r="C101" s="15" t="s">
        <v>103</v>
      </c>
      <c r="D101" s="13"/>
      <c r="E101" s="14">
        <f xml:space="preserve"> +E89 - E100</f>
        <v>0</v>
      </c>
      <c r="F101" s="14">
        <f xml:space="preserve"> +F89 - F100</f>
        <v>-107250</v>
      </c>
      <c r="G101" s="14">
        <f t="shared" si="1"/>
        <v>107250</v>
      </c>
      <c r="H101" s="14"/>
    </row>
    <row r="102" spans="2:8">
      <c r="B102" s="33" t="s">
        <v>104</v>
      </c>
      <c r="C102" s="33" t="s">
        <v>10</v>
      </c>
      <c r="D102" s="8" t="s">
        <v>105</v>
      </c>
      <c r="E102" s="9"/>
      <c r="F102" s="9"/>
      <c r="G102" s="9">
        <f t="shared" si="1"/>
        <v>0</v>
      </c>
      <c r="H102" s="9"/>
    </row>
    <row r="103" spans="2:8">
      <c r="B103" s="34"/>
      <c r="C103" s="34"/>
      <c r="D103" s="8" t="s">
        <v>106</v>
      </c>
      <c r="E103" s="9"/>
      <c r="F103" s="9"/>
      <c r="G103" s="9">
        <f t="shared" si="1"/>
        <v>0</v>
      </c>
      <c r="H103" s="9"/>
    </row>
    <row r="104" spans="2:8">
      <c r="B104" s="34"/>
      <c r="C104" s="34"/>
      <c r="D104" s="8" t="s">
        <v>107</v>
      </c>
      <c r="E104" s="9"/>
      <c r="F104" s="9"/>
      <c r="G104" s="9">
        <f t="shared" si="1"/>
        <v>0</v>
      </c>
      <c r="H104" s="9"/>
    </row>
    <row r="105" spans="2:8">
      <c r="B105" s="34"/>
      <c r="C105" s="34"/>
      <c r="D105" s="8" t="s">
        <v>108</v>
      </c>
      <c r="E105" s="9"/>
      <c r="F105" s="9"/>
      <c r="G105" s="9">
        <f t="shared" si="1"/>
        <v>0</v>
      </c>
      <c r="H105" s="9"/>
    </row>
    <row r="106" spans="2:8">
      <c r="B106" s="34"/>
      <c r="C106" s="34"/>
      <c r="D106" s="8" t="s">
        <v>109</v>
      </c>
      <c r="E106" s="9">
        <f>+E107+E108+E109+E110+E111</f>
        <v>0</v>
      </c>
      <c r="F106" s="9">
        <f>+F107+F108+F109+F110+F111</f>
        <v>0</v>
      </c>
      <c r="G106" s="9">
        <f t="shared" si="1"/>
        <v>0</v>
      </c>
      <c r="H106" s="9"/>
    </row>
    <row r="107" spans="2:8">
      <c r="B107" s="34"/>
      <c r="C107" s="34"/>
      <c r="D107" s="8" t="s">
        <v>110</v>
      </c>
      <c r="E107" s="9"/>
      <c r="F107" s="9"/>
      <c r="G107" s="9">
        <f t="shared" si="1"/>
        <v>0</v>
      </c>
      <c r="H107" s="9"/>
    </row>
    <row r="108" spans="2:8">
      <c r="B108" s="34"/>
      <c r="C108" s="34"/>
      <c r="D108" s="8" t="s">
        <v>111</v>
      </c>
      <c r="E108" s="9"/>
      <c r="F108" s="9"/>
      <c r="G108" s="9">
        <f t="shared" si="1"/>
        <v>0</v>
      </c>
      <c r="H108" s="9"/>
    </row>
    <row r="109" spans="2:8">
      <c r="B109" s="34"/>
      <c r="C109" s="34"/>
      <c r="D109" s="8" t="s">
        <v>112</v>
      </c>
      <c r="E109" s="9"/>
      <c r="F109" s="9"/>
      <c r="G109" s="9">
        <f t="shared" si="1"/>
        <v>0</v>
      </c>
      <c r="H109" s="9"/>
    </row>
    <row r="110" spans="2:8">
      <c r="B110" s="34"/>
      <c r="C110" s="34"/>
      <c r="D110" s="8" t="s">
        <v>113</v>
      </c>
      <c r="E110" s="9"/>
      <c r="F110" s="9"/>
      <c r="G110" s="9">
        <f t="shared" si="1"/>
        <v>0</v>
      </c>
      <c r="H110" s="9"/>
    </row>
    <row r="111" spans="2:8">
      <c r="B111" s="34"/>
      <c r="C111" s="34"/>
      <c r="D111" s="8" t="s">
        <v>114</v>
      </c>
      <c r="E111" s="9"/>
      <c r="F111" s="9"/>
      <c r="G111" s="9">
        <f t="shared" si="1"/>
        <v>0</v>
      </c>
      <c r="H111" s="9"/>
    </row>
    <row r="112" spans="2:8">
      <c r="B112" s="34"/>
      <c r="C112" s="34"/>
      <c r="D112" s="8" t="s">
        <v>115</v>
      </c>
      <c r="E112" s="9"/>
      <c r="F112" s="9"/>
      <c r="G112" s="9">
        <f t="shared" si="1"/>
        <v>0</v>
      </c>
      <c r="H112" s="9"/>
    </row>
    <row r="113" spans="2:8">
      <c r="B113" s="34"/>
      <c r="C113" s="34"/>
      <c r="D113" s="8" t="s">
        <v>116</v>
      </c>
      <c r="E113" s="9"/>
      <c r="F113" s="9"/>
      <c r="G113" s="9">
        <f t="shared" si="1"/>
        <v>0</v>
      </c>
      <c r="H113" s="9"/>
    </row>
    <row r="114" spans="2:8">
      <c r="B114" s="34"/>
      <c r="C114" s="34"/>
      <c r="D114" s="8" t="s">
        <v>117</v>
      </c>
      <c r="E114" s="9"/>
      <c r="F114" s="9"/>
      <c r="G114" s="9">
        <f t="shared" si="1"/>
        <v>0</v>
      </c>
      <c r="H114" s="9"/>
    </row>
    <row r="115" spans="2:8">
      <c r="B115" s="34"/>
      <c r="C115" s="34"/>
      <c r="D115" s="8" t="s">
        <v>118</v>
      </c>
      <c r="E115" s="9"/>
      <c r="F115" s="9"/>
      <c r="G115" s="9">
        <f t="shared" si="1"/>
        <v>0</v>
      </c>
      <c r="H115" s="9"/>
    </row>
    <row r="116" spans="2:8">
      <c r="B116" s="34"/>
      <c r="C116" s="34"/>
      <c r="D116" s="8" t="s">
        <v>119</v>
      </c>
      <c r="E116" s="9"/>
      <c r="F116" s="9"/>
      <c r="G116" s="9">
        <f t="shared" si="1"/>
        <v>0</v>
      </c>
      <c r="H116" s="9"/>
    </row>
    <row r="117" spans="2:8">
      <c r="B117" s="34"/>
      <c r="C117" s="34"/>
      <c r="D117" s="8" t="s">
        <v>120</v>
      </c>
      <c r="E117" s="9">
        <v>360000</v>
      </c>
      <c r="F117" s="9"/>
      <c r="G117" s="9">
        <f t="shared" si="1"/>
        <v>360000</v>
      </c>
      <c r="H117" s="9"/>
    </row>
    <row r="118" spans="2:8">
      <c r="B118" s="34"/>
      <c r="C118" s="34"/>
      <c r="D118" s="8" t="s">
        <v>121</v>
      </c>
      <c r="E118" s="9"/>
      <c r="F118" s="9"/>
      <c r="G118" s="9">
        <f t="shared" si="1"/>
        <v>0</v>
      </c>
      <c r="H118" s="9"/>
    </row>
    <row r="119" spans="2:8">
      <c r="B119" s="34"/>
      <c r="C119" s="35"/>
      <c r="D119" s="10" t="s">
        <v>122</v>
      </c>
      <c r="E119" s="11">
        <f>+E102+E103+E104+E105+E106+E112+E113+E114+E115+E116+E117+E118</f>
        <v>360000</v>
      </c>
      <c r="F119" s="11">
        <f>+F102+F103+F104+F105+F106+F112+F113+F114+F115+F116+F117+F118</f>
        <v>0</v>
      </c>
      <c r="G119" s="11">
        <f t="shared" si="1"/>
        <v>360000</v>
      </c>
      <c r="H119" s="11"/>
    </row>
    <row r="120" spans="2:8">
      <c r="B120" s="34"/>
      <c r="C120" s="33" t="s">
        <v>32</v>
      </c>
      <c r="D120" s="8" t="s">
        <v>123</v>
      </c>
      <c r="E120" s="9"/>
      <c r="F120" s="9"/>
      <c r="G120" s="9">
        <f t="shared" si="1"/>
        <v>0</v>
      </c>
      <c r="H120" s="9"/>
    </row>
    <row r="121" spans="2:8">
      <c r="B121" s="34"/>
      <c r="C121" s="34"/>
      <c r="D121" s="8" t="s">
        <v>124</v>
      </c>
      <c r="E121" s="9"/>
      <c r="F121" s="9"/>
      <c r="G121" s="9">
        <f t="shared" si="1"/>
        <v>0</v>
      </c>
      <c r="H121" s="9"/>
    </row>
    <row r="122" spans="2:8">
      <c r="B122" s="34"/>
      <c r="C122" s="34"/>
      <c r="D122" s="8" t="s">
        <v>125</v>
      </c>
      <c r="E122" s="9"/>
      <c r="F122" s="9"/>
      <c r="G122" s="9">
        <f t="shared" si="1"/>
        <v>0</v>
      </c>
      <c r="H122" s="9"/>
    </row>
    <row r="123" spans="2:8">
      <c r="B123" s="34"/>
      <c r="C123" s="34"/>
      <c r="D123" s="8" t="s">
        <v>126</v>
      </c>
      <c r="E123" s="9">
        <f>+E124+E125+E126+E127+E128</f>
        <v>0</v>
      </c>
      <c r="F123" s="9">
        <f>+F124+F125+F126+F127+F128</f>
        <v>0</v>
      </c>
      <c r="G123" s="9">
        <f t="shared" si="1"/>
        <v>0</v>
      </c>
      <c r="H123" s="9"/>
    </row>
    <row r="124" spans="2:8">
      <c r="B124" s="34"/>
      <c r="C124" s="34"/>
      <c r="D124" s="8" t="s">
        <v>127</v>
      </c>
      <c r="E124" s="9"/>
      <c r="F124" s="9"/>
      <c r="G124" s="9">
        <f t="shared" si="1"/>
        <v>0</v>
      </c>
      <c r="H124" s="9"/>
    </row>
    <row r="125" spans="2:8">
      <c r="B125" s="34"/>
      <c r="C125" s="34"/>
      <c r="D125" s="8" t="s">
        <v>128</v>
      </c>
      <c r="E125" s="9"/>
      <c r="F125" s="9"/>
      <c r="G125" s="9">
        <f t="shared" si="1"/>
        <v>0</v>
      </c>
      <c r="H125" s="9"/>
    </row>
    <row r="126" spans="2:8">
      <c r="B126" s="34"/>
      <c r="C126" s="34"/>
      <c r="D126" s="8" t="s">
        <v>129</v>
      </c>
      <c r="E126" s="9"/>
      <c r="F126" s="9"/>
      <c r="G126" s="9">
        <f t="shared" si="1"/>
        <v>0</v>
      </c>
      <c r="H126" s="9"/>
    </row>
    <row r="127" spans="2:8">
      <c r="B127" s="34"/>
      <c r="C127" s="34"/>
      <c r="D127" s="8" t="s">
        <v>130</v>
      </c>
      <c r="E127" s="9"/>
      <c r="F127" s="9"/>
      <c r="G127" s="9">
        <f t="shared" si="1"/>
        <v>0</v>
      </c>
      <c r="H127" s="9"/>
    </row>
    <row r="128" spans="2:8">
      <c r="B128" s="34"/>
      <c r="C128" s="34"/>
      <c r="D128" s="8" t="s">
        <v>131</v>
      </c>
      <c r="E128" s="9"/>
      <c r="F128" s="9"/>
      <c r="G128" s="9">
        <f t="shared" si="1"/>
        <v>0</v>
      </c>
      <c r="H128" s="9"/>
    </row>
    <row r="129" spans="2:8">
      <c r="B129" s="34"/>
      <c r="C129" s="34"/>
      <c r="D129" s="8" t="s">
        <v>132</v>
      </c>
      <c r="E129" s="9"/>
      <c r="F129" s="9"/>
      <c r="G129" s="9">
        <f t="shared" si="1"/>
        <v>0</v>
      </c>
      <c r="H129" s="9"/>
    </row>
    <row r="130" spans="2:8">
      <c r="B130" s="34"/>
      <c r="C130" s="34"/>
      <c r="D130" s="8" t="s">
        <v>133</v>
      </c>
      <c r="E130" s="9"/>
      <c r="F130" s="9"/>
      <c r="G130" s="9">
        <f t="shared" si="1"/>
        <v>0</v>
      </c>
      <c r="H130" s="9"/>
    </row>
    <row r="131" spans="2:8">
      <c r="B131" s="34"/>
      <c r="C131" s="34"/>
      <c r="D131" s="8" t="s">
        <v>134</v>
      </c>
      <c r="E131" s="9"/>
      <c r="F131" s="9"/>
      <c r="G131" s="9">
        <f t="shared" si="1"/>
        <v>0</v>
      </c>
      <c r="H131" s="9"/>
    </row>
    <row r="132" spans="2:8">
      <c r="B132" s="34"/>
      <c r="C132" s="34"/>
      <c r="D132" s="16" t="s">
        <v>135</v>
      </c>
      <c r="E132" s="17"/>
      <c r="F132" s="17"/>
      <c r="G132" s="17">
        <f t="shared" si="1"/>
        <v>0</v>
      </c>
      <c r="H132" s="17"/>
    </row>
    <row r="133" spans="2:8">
      <c r="B133" s="34"/>
      <c r="C133" s="34"/>
      <c r="D133" s="16" t="s">
        <v>136</v>
      </c>
      <c r="E133" s="17"/>
      <c r="F133" s="17"/>
      <c r="G133" s="17">
        <f t="shared" si="1"/>
        <v>0</v>
      </c>
      <c r="H133" s="17"/>
    </row>
    <row r="134" spans="2:8">
      <c r="B134" s="34"/>
      <c r="C134" s="34"/>
      <c r="D134" s="16" t="s">
        <v>137</v>
      </c>
      <c r="E134" s="17">
        <v>18720000</v>
      </c>
      <c r="F134" s="17">
        <v>19200000</v>
      </c>
      <c r="G134" s="17">
        <f t="shared" si="1"/>
        <v>-480000</v>
      </c>
      <c r="H134" s="17"/>
    </row>
    <row r="135" spans="2:8">
      <c r="B135" s="34"/>
      <c r="C135" s="34"/>
      <c r="D135" s="16" t="s">
        <v>138</v>
      </c>
      <c r="E135" s="17"/>
      <c r="F135" s="17"/>
      <c r="G135" s="17">
        <f t="shared" ref="G135:G137" si="2">E135-F135</f>
        <v>0</v>
      </c>
      <c r="H135" s="17"/>
    </row>
    <row r="136" spans="2:8">
      <c r="B136" s="34"/>
      <c r="C136" s="35"/>
      <c r="D136" s="18" t="s">
        <v>139</v>
      </c>
      <c r="E136" s="19">
        <f>+E120+E121+E122+E123+E129+E130+E131+E132+E133+E134+E135</f>
        <v>18720000</v>
      </c>
      <c r="F136" s="19">
        <f>+F120+F121+F122+F123+F129+F130+F131+F132+F133+F134+F135</f>
        <v>19200000</v>
      </c>
      <c r="G136" s="19">
        <f t="shared" si="2"/>
        <v>-480000</v>
      </c>
      <c r="H136" s="19"/>
    </row>
    <row r="137" spans="2:8">
      <c r="B137" s="35"/>
      <c r="C137" s="15" t="s">
        <v>140</v>
      </c>
      <c r="D137" s="13"/>
      <c r="E137" s="14">
        <f xml:space="preserve"> +E119 - E136</f>
        <v>-18360000</v>
      </c>
      <c r="F137" s="14">
        <f xml:space="preserve"> +F119 - F136</f>
        <v>-19200000</v>
      </c>
      <c r="G137" s="14">
        <f t="shared" si="2"/>
        <v>840000</v>
      </c>
      <c r="H137" s="14"/>
    </row>
    <row r="138" spans="2:8">
      <c r="B138" s="20" t="s">
        <v>141</v>
      </c>
      <c r="C138" s="21"/>
      <c r="D138" s="22"/>
      <c r="E138" s="23">
        <v>104000</v>
      </c>
      <c r="F138" s="23"/>
      <c r="G138" s="23">
        <f>E138 + E139</f>
        <v>104000</v>
      </c>
      <c r="H138" s="23"/>
    </row>
    <row r="139" spans="2:8">
      <c r="B139" s="24"/>
      <c r="C139" s="25"/>
      <c r="D139" s="26"/>
      <c r="E139" s="27"/>
      <c r="F139" s="27"/>
      <c r="G139" s="27"/>
      <c r="H139" s="27"/>
    </row>
    <row r="140" spans="2:8">
      <c r="B140" s="15" t="s">
        <v>142</v>
      </c>
      <c r="C140" s="12"/>
      <c r="D140" s="13"/>
      <c r="E140" s="14">
        <f xml:space="preserve"> +E76 +E101 +E137 - (E138 + E139)</f>
        <v>0</v>
      </c>
      <c r="F140" s="14">
        <f xml:space="preserve"> +F76 +F101 +F137 - (F138 + F139)</f>
        <v>2032</v>
      </c>
      <c r="G140" s="14">
        <f t="shared" ref="G140:G142" si="3">E140-F140</f>
        <v>-2032</v>
      </c>
      <c r="H140" s="14"/>
    </row>
    <row r="141" spans="2:8">
      <c r="B141" s="15" t="s">
        <v>143</v>
      </c>
      <c r="C141" s="12"/>
      <c r="D141" s="13"/>
      <c r="E141" s="14">
        <v>8198000</v>
      </c>
      <c r="F141" s="14">
        <v>8197722</v>
      </c>
      <c r="G141" s="14">
        <f t="shared" si="3"/>
        <v>278</v>
      </c>
      <c r="H141" s="14"/>
    </row>
    <row r="142" spans="2:8">
      <c r="B142" s="15" t="s">
        <v>144</v>
      </c>
      <c r="C142" s="12"/>
      <c r="D142" s="13"/>
      <c r="E142" s="14">
        <f xml:space="preserve"> +E140 +E141</f>
        <v>8198000</v>
      </c>
      <c r="F142" s="14">
        <f xml:space="preserve"> +F140 +F141</f>
        <v>8199754</v>
      </c>
      <c r="G142" s="14">
        <f t="shared" si="3"/>
        <v>-1754</v>
      </c>
      <c r="H142" s="14"/>
    </row>
  </sheetData>
  <mergeCells count="12">
    <mergeCell ref="B77:B101"/>
    <mergeCell ref="C77:C89"/>
    <mergeCell ref="C90:C100"/>
    <mergeCell ref="B102:B137"/>
    <mergeCell ref="C102:C119"/>
    <mergeCell ref="C120:C136"/>
    <mergeCell ref="B2:H2"/>
    <mergeCell ref="B3:H3"/>
    <mergeCell ref="B5:D5"/>
    <mergeCell ref="B6:B76"/>
    <mergeCell ref="C6:C26"/>
    <mergeCell ref="C27:C75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第一号第一様式</vt:lpstr>
      <vt:lpstr>第一号第三様式</vt:lpstr>
      <vt:lpstr>法人本部</vt:lpstr>
      <vt:lpstr>ラポール安倍川</vt:lpstr>
      <vt:lpstr>ラポール古庄</vt:lpstr>
      <vt:lpstr>ラポールたけみ</vt:lpstr>
      <vt:lpstr>ラポールあおい</vt:lpstr>
      <vt:lpstr>ラポール川原</vt:lpstr>
      <vt:lpstr>ラポール・ファーム</vt:lpstr>
      <vt:lpstr>ラポール・チャクラ</vt:lpstr>
      <vt:lpstr>ラポール・タスカ</vt:lpstr>
      <vt:lpstr>チャイム</vt:lpstr>
      <vt:lpstr>ラポールみなみ</vt:lpstr>
      <vt:lpstr>ラポール・フレンズ</vt:lpstr>
      <vt:lpstr>チャイム!Print_Titles</vt:lpstr>
      <vt:lpstr>ラポール・タスカ!Print_Titles</vt:lpstr>
      <vt:lpstr>ラポール・チャクラ!Print_Titles</vt:lpstr>
      <vt:lpstr>ラポール・ファーム!Print_Titles</vt:lpstr>
      <vt:lpstr>ラポール・フレンズ!Print_Titles</vt:lpstr>
      <vt:lpstr>ラポールあおい!Print_Titles</vt:lpstr>
      <vt:lpstr>ラポールたけみ!Print_Titles</vt:lpstr>
      <vt:lpstr>ラポールみなみ!Print_Titles</vt:lpstr>
      <vt:lpstr>ラポール安倍川!Print_Titles</vt:lpstr>
      <vt:lpstr>ラポール古庄!Print_Titles</vt:lpstr>
      <vt:lpstr>ラポール川原!Print_Titles</vt:lpstr>
      <vt:lpstr>法人本部!Print_Titles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2022-06-23T05:46:42Z</dcterms:created>
  <dcterms:modified xsi:type="dcterms:W3CDTF">2022-07-01T01:39:56Z</dcterms:modified>
</cp:coreProperties>
</file>