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nbu-server\法人本部掲示板\最新掲示板\決算書\2022R4年度\"/>
    </mc:Choice>
  </mc:AlternateContent>
  <xr:revisionPtr revIDLastSave="0" documentId="13_ncr:1_{DC38CCC6-65DD-4B82-AB79-E7C61C6138C8}" xr6:coauthVersionLast="47" xr6:coauthVersionMax="47" xr10:uidLastSave="{00000000-0000-0000-0000-000000000000}"/>
  <bookViews>
    <workbookView xWindow="11955" yWindow="105" windowWidth="16815" windowHeight="15285" firstSheet="10" activeTab="13" xr2:uid="{5613E77E-4B58-4CDD-95BE-8FAD7A0C1ED1}"/>
  </bookViews>
  <sheets>
    <sheet name="第二号第一様式" sheetId="14" r:id="rId1"/>
    <sheet name="第二号第三様式" sheetId="15" r:id="rId2"/>
    <sheet name="法人本部" sheetId="1" r:id="rId3"/>
    <sheet name="ラポール安倍川" sheetId="2" r:id="rId4"/>
    <sheet name="安倍川3(11)" sheetId="16" r:id="rId5"/>
    <sheet name="ラポール古庄" sheetId="3" r:id="rId6"/>
    <sheet name="ラポールたけみ" sheetId="4" r:id="rId7"/>
    <sheet name="たけみ3(11)" sheetId="17" r:id="rId8"/>
    <sheet name="ラポールあおい" sheetId="5" r:id="rId9"/>
    <sheet name="ラポール川原" sheetId="6" r:id="rId10"/>
    <sheet name="ラポール・ファーム" sheetId="7" r:id="rId11"/>
    <sheet name="ラポール・チャクラ" sheetId="8" r:id="rId12"/>
    <sheet name="ラポール・タスカ" sheetId="9" r:id="rId13"/>
    <sheet name="ﾀｽｶ3(11)" sheetId="18" r:id="rId14"/>
    <sheet name="チャイム" sheetId="10" r:id="rId15"/>
    <sheet name="ラポールみなみ" sheetId="11" r:id="rId16"/>
    <sheet name="ラポール・フレンズ" sheetId="12" r:id="rId17"/>
    <sheet name="ラポールぽけっと" sheetId="13" r:id="rId18"/>
  </sheets>
  <definedNames>
    <definedName name="_xlnm.Print_Titles" localSheetId="14">チャイム!$1:$5</definedName>
    <definedName name="_xlnm.Print_Titles" localSheetId="12">ラポール・タスカ!$1:$5</definedName>
    <definedName name="_xlnm.Print_Titles" localSheetId="11">ラポール・チャクラ!$1:$5</definedName>
    <definedName name="_xlnm.Print_Titles" localSheetId="10">ラポール・ファーム!$1:$5</definedName>
    <definedName name="_xlnm.Print_Titles" localSheetId="16">ラポール・フレンズ!$1:$5</definedName>
    <definedName name="_xlnm.Print_Titles" localSheetId="8">ラポールあおい!$1:$5</definedName>
    <definedName name="_xlnm.Print_Titles" localSheetId="6">ラポールたけみ!$1:$5</definedName>
    <definedName name="_xlnm.Print_Titles" localSheetId="17">ラポールぽけっと!$1:$5</definedName>
    <definedName name="_xlnm.Print_Titles" localSheetId="15">ラポールみなみ!$1:$5</definedName>
    <definedName name="_xlnm.Print_Titles" localSheetId="3">ラポール安倍川!$1:$5</definedName>
    <definedName name="_xlnm.Print_Titles" localSheetId="5">ラポール古庄!$1:$5</definedName>
    <definedName name="_xlnm.Print_Titles" localSheetId="9">ラポール川原!$1:$5</definedName>
    <definedName name="_xlnm.Print_Titles" localSheetId="2">法人本部!$1:$5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2" i="18" l="1"/>
  <c r="F92" i="18"/>
  <c r="I91" i="18"/>
  <c r="G91" i="18"/>
  <c r="I90" i="18"/>
  <c r="G90" i="18"/>
  <c r="I89" i="18"/>
  <c r="G89" i="18"/>
  <c r="H88" i="18"/>
  <c r="G88" i="18"/>
  <c r="I88" i="18" s="1"/>
  <c r="F88" i="18"/>
  <c r="E88" i="18"/>
  <c r="E92" i="18" s="1"/>
  <c r="G92" i="18" s="1"/>
  <c r="I92" i="18" s="1"/>
  <c r="G87" i="18"/>
  <c r="I87" i="18" s="1"/>
  <c r="H86" i="18"/>
  <c r="H93" i="18" s="1"/>
  <c r="F86" i="18"/>
  <c r="F93" i="18" s="1"/>
  <c r="I85" i="18"/>
  <c r="G85" i="18"/>
  <c r="I84" i="18"/>
  <c r="G84" i="18"/>
  <c r="I83" i="18"/>
  <c r="G83" i="18"/>
  <c r="H82" i="18"/>
  <c r="F82" i="18"/>
  <c r="E82" i="18"/>
  <c r="E86" i="18" s="1"/>
  <c r="G81" i="18"/>
  <c r="I81" i="18" s="1"/>
  <c r="G78" i="18"/>
  <c r="I78" i="18" s="1"/>
  <c r="G77" i="18"/>
  <c r="I77" i="18" s="1"/>
  <c r="G76" i="18"/>
  <c r="I76" i="18" s="1"/>
  <c r="G75" i="18"/>
  <c r="I75" i="18" s="1"/>
  <c r="G74" i="18"/>
  <c r="I74" i="18" s="1"/>
  <c r="G73" i="18"/>
  <c r="I73" i="18" s="1"/>
  <c r="G72" i="18"/>
  <c r="I72" i="18" s="1"/>
  <c r="G71" i="18"/>
  <c r="I71" i="18" s="1"/>
  <c r="G70" i="18"/>
  <c r="I70" i="18" s="1"/>
  <c r="H69" i="18"/>
  <c r="H68" i="18" s="1"/>
  <c r="F69" i="18"/>
  <c r="F68" i="18" s="1"/>
  <c r="E69" i="18"/>
  <c r="G69" i="18" s="1"/>
  <c r="I69" i="18" s="1"/>
  <c r="E68" i="18"/>
  <c r="G67" i="18"/>
  <c r="I67" i="18" s="1"/>
  <c r="G66" i="18"/>
  <c r="I66" i="18" s="1"/>
  <c r="G65" i="18"/>
  <c r="I65" i="18" s="1"/>
  <c r="G64" i="18"/>
  <c r="I64" i="18" s="1"/>
  <c r="G63" i="18"/>
  <c r="I63" i="18" s="1"/>
  <c r="G62" i="18"/>
  <c r="I62" i="18" s="1"/>
  <c r="G61" i="18"/>
  <c r="I61" i="18" s="1"/>
  <c r="G60" i="18"/>
  <c r="I60" i="18" s="1"/>
  <c r="G59" i="18"/>
  <c r="I59" i="18" s="1"/>
  <c r="G58" i="18"/>
  <c r="I58" i="18" s="1"/>
  <c r="G57" i="18"/>
  <c r="I57" i="18" s="1"/>
  <c r="G56" i="18"/>
  <c r="I56" i="18" s="1"/>
  <c r="G55" i="18"/>
  <c r="I55" i="18" s="1"/>
  <c r="G54" i="18"/>
  <c r="I54" i="18" s="1"/>
  <c r="G53" i="18"/>
  <c r="I53" i="18" s="1"/>
  <c r="G52" i="18"/>
  <c r="I52" i="18" s="1"/>
  <c r="G51" i="18"/>
  <c r="I51" i="18" s="1"/>
  <c r="G50" i="18"/>
  <c r="I50" i="18" s="1"/>
  <c r="G49" i="18"/>
  <c r="I49" i="18" s="1"/>
  <c r="G48" i="18"/>
  <c r="I48" i="18" s="1"/>
  <c r="G47" i="18"/>
  <c r="I47" i="18" s="1"/>
  <c r="G46" i="18"/>
  <c r="I46" i="18" s="1"/>
  <c r="H45" i="18"/>
  <c r="F45" i="18"/>
  <c r="G45" i="18" s="1"/>
  <c r="I45" i="18" s="1"/>
  <c r="E45" i="18"/>
  <c r="I44" i="18"/>
  <c r="G44" i="18"/>
  <c r="I43" i="18"/>
  <c r="G43" i="18"/>
  <c r="I42" i="18"/>
  <c r="G42" i="18"/>
  <c r="I41" i="18"/>
  <c r="G41" i="18"/>
  <c r="I40" i="18"/>
  <c r="G40" i="18"/>
  <c r="I39" i="18"/>
  <c r="G39" i="18"/>
  <c r="I38" i="18"/>
  <c r="G38" i="18"/>
  <c r="I37" i="18"/>
  <c r="G37" i="18"/>
  <c r="I36" i="18"/>
  <c r="G36" i="18"/>
  <c r="I35" i="18"/>
  <c r="G35" i="18"/>
  <c r="I34" i="18"/>
  <c r="G34" i="18"/>
  <c r="H33" i="18"/>
  <c r="F33" i="18"/>
  <c r="E33" i="18"/>
  <c r="G33" i="18" s="1"/>
  <c r="I33" i="18" s="1"/>
  <c r="G32" i="18"/>
  <c r="I32" i="18" s="1"/>
  <c r="G31" i="18"/>
  <c r="I31" i="18" s="1"/>
  <c r="G30" i="18"/>
  <c r="I30" i="18" s="1"/>
  <c r="G29" i="18"/>
  <c r="I29" i="18" s="1"/>
  <c r="G28" i="18"/>
  <c r="I28" i="18" s="1"/>
  <c r="G27" i="18"/>
  <c r="I27" i="18" s="1"/>
  <c r="G26" i="18"/>
  <c r="I26" i="18" s="1"/>
  <c r="H25" i="18"/>
  <c r="H79" i="18" s="1"/>
  <c r="F25" i="18"/>
  <c r="E25" i="18"/>
  <c r="G25" i="18" s="1"/>
  <c r="I25" i="18" s="1"/>
  <c r="G23" i="18"/>
  <c r="I23" i="18" s="1"/>
  <c r="G22" i="18"/>
  <c r="I22" i="18" s="1"/>
  <c r="G21" i="18"/>
  <c r="I21" i="18" s="1"/>
  <c r="G20" i="18"/>
  <c r="I20" i="18" s="1"/>
  <c r="H19" i="18"/>
  <c r="F19" i="18"/>
  <c r="G19" i="18" s="1"/>
  <c r="I19" i="18" s="1"/>
  <c r="E19" i="18"/>
  <c r="I18" i="18"/>
  <c r="G18" i="18"/>
  <c r="I17" i="18"/>
  <c r="G17" i="18"/>
  <c r="H16" i="18"/>
  <c r="G16" i="18"/>
  <c r="I16" i="18" s="1"/>
  <c r="F16" i="18"/>
  <c r="E16" i="18"/>
  <c r="G15" i="18"/>
  <c r="I15" i="18" s="1"/>
  <c r="G14" i="18"/>
  <c r="I14" i="18" s="1"/>
  <c r="G13" i="18"/>
  <c r="I13" i="18" s="1"/>
  <c r="G12" i="18"/>
  <c r="I12" i="18" s="1"/>
  <c r="H11" i="18"/>
  <c r="H10" i="18" s="1"/>
  <c r="F11" i="18"/>
  <c r="F10" i="18" s="1"/>
  <c r="E11" i="18"/>
  <c r="G11" i="18" s="1"/>
  <c r="I11" i="18" s="1"/>
  <c r="E10" i="18"/>
  <c r="G9" i="18"/>
  <c r="I9" i="18" s="1"/>
  <c r="H8" i="18"/>
  <c r="H7" i="18" s="1"/>
  <c r="H24" i="18" s="1"/>
  <c r="F8" i="18"/>
  <c r="F7" i="18" s="1"/>
  <c r="F24" i="18" s="1"/>
  <c r="E8" i="18"/>
  <c r="G8" i="18" s="1"/>
  <c r="I8" i="18" s="1"/>
  <c r="E7" i="18"/>
  <c r="H92" i="17"/>
  <c r="I91" i="17"/>
  <c r="G91" i="17"/>
  <c r="I90" i="17"/>
  <c r="G90" i="17"/>
  <c r="I89" i="17"/>
  <c r="G89" i="17"/>
  <c r="H88" i="17"/>
  <c r="G88" i="17"/>
  <c r="I88" i="17" s="1"/>
  <c r="F88" i="17"/>
  <c r="F92" i="17" s="1"/>
  <c r="E88" i="17"/>
  <c r="E92" i="17" s="1"/>
  <c r="G92" i="17" s="1"/>
  <c r="I92" i="17" s="1"/>
  <c r="G87" i="17"/>
  <c r="I87" i="17" s="1"/>
  <c r="H86" i="17"/>
  <c r="H93" i="17" s="1"/>
  <c r="F86" i="17"/>
  <c r="F93" i="17" s="1"/>
  <c r="I85" i="17"/>
  <c r="G85" i="17"/>
  <c r="I84" i="17"/>
  <c r="G84" i="17"/>
  <c r="I83" i="17"/>
  <c r="G83" i="17"/>
  <c r="H82" i="17"/>
  <c r="F82" i="17"/>
  <c r="E82" i="17"/>
  <c r="E86" i="17" s="1"/>
  <c r="G81" i="17"/>
  <c r="I81" i="17" s="1"/>
  <c r="G78" i="17"/>
  <c r="I78" i="17" s="1"/>
  <c r="G77" i="17"/>
  <c r="I77" i="17" s="1"/>
  <c r="G76" i="17"/>
  <c r="I76" i="17" s="1"/>
  <c r="G75" i="17"/>
  <c r="I75" i="17" s="1"/>
  <c r="G74" i="17"/>
  <c r="I74" i="17" s="1"/>
  <c r="G73" i="17"/>
  <c r="I73" i="17" s="1"/>
  <c r="G72" i="17"/>
  <c r="I72" i="17" s="1"/>
  <c r="G71" i="17"/>
  <c r="I71" i="17" s="1"/>
  <c r="G70" i="17"/>
  <c r="I70" i="17" s="1"/>
  <c r="H69" i="17"/>
  <c r="H68" i="17" s="1"/>
  <c r="F69" i="17"/>
  <c r="G69" i="17" s="1"/>
  <c r="I69" i="17" s="1"/>
  <c r="E69" i="17"/>
  <c r="E68" i="17"/>
  <c r="G67" i="17"/>
  <c r="I67" i="17" s="1"/>
  <c r="G66" i="17"/>
  <c r="I66" i="17" s="1"/>
  <c r="G65" i="17"/>
  <c r="I65" i="17" s="1"/>
  <c r="G64" i="17"/>
  <c r="I64" i="17" s="1"/>
  <c r="G63" i="17"/>
  <c r="I63" i="17" s="1"/>
  <c r="G62" i="17"/>
  <c r="I62" i="17" s="1"/>
  <c r="G61" i="17"/>
  <c r="I61" i="17" s="1"/>
  <c r="G60" i="17"/>
  <c r="I60" i="17" s="1"/>
  <c r="G59" i="17"/>
  <c r="I59" i="17" s="1"/>
  <c r="G58" i="17"/>
  <c r="I58" i="17" s="1"/>
  <c r="G57" i="17"/>
  <c r="I57" i="17" s="1"/>
  <c r="G56" i="17"/>
  <c r="I56" i="17" s="1"/>
  <c r="G55" i="17"/>
  <c r="I55" i="17" s="1"/>
  <c r="G54" i="17"/>
  <c r="I54" i="17" s="1"/>
  <c r="G53" i="17"/>
  <c r="I53" i="17" s="1"/>
  <c r="G52" i="17"/>
  <c r="I52" i="17" s="1"/>
  <c r="G51" i="17"/>
  <c r="I51" i="17" s="1"/>
  <c r="G50" i="17"/>
  <c r="I50" i="17" s="1"/>
  <c r="G49" i="17"/>
  <c r="I49" i="17" s="1"/>
  <c r="G48" i="17"/>
  <c r="I48" i="17" s="1"/>
  <c r="G47" i="17"/>
  <c r="I47" i="17" s="1"/>
  <c r="G46" i="17"/>
  <c r="I46" i="17" s="1"/>
  <c r="H45" i="17"/>
  <c r="F45" i="17"/>
  <c r="E45" i="17"/>
  <c r="G45" i="17" s="1"/>
  <c r="I45" i="17" s="1"/>
  <c r="I44" i="17"/>
  <c r="G44" i="17"/>
  <c r="I43" i="17"/>
  <c r="G43" i="17"/>
  <c r="I42" i="17"/>
  <c r="G42" i="17"/>
  <c r="I41" i="17"/>
  <c r="G41" i="17"/>
  <c r="I40" i="17"/>
  <c r="G40" i="17"/>
  <c r="I39" i="17"/>
  <c r="G39" i="17"/>
  <c r="I38" i="17"/>
  <c r="G38" i="17"/>
  <c r="I37" i="17"/>
  <c r="G37" i="17"/>
  <c r="I36" i="17"/>
  <c r="G36" i="17"/>
  <c r="I35" i="17"/>
  <c r="G35" i="17"/>
  <c r="I34" i="17"/>
  <c r="G34" i="17"/>
  <c r="H33" i="17"/>
  <c r="F33" i="17"/>
  <c r="E33" i="17"/>
  <c r="G33" i="17" s="1"/>
  <c r="I33" i="17" s="1"/>
  <c r="G32" i="17"/>
  <c r="I32" i="17" s="1"/>
  <c r="G31" i="17"/>
  <c r="I31" i="17" s="1"/>
  <c r="G30" i="17"/>
  <c r="I30" i="17" s="1"/>
  <c r="G29" i="17"/>
  <c r="I29" i="17" s="1"/>
  <c r="G28" i="17"/>
  <c r="I28" i="17" s="1"/>
  <c r="G27" i="17"/>
  <c r="I27" i="17" s="1"/>
  <c r="G26" i="17"/>
  <c r="I26" i="17" s="1"/>
  <c r="H25" i="17"/>
  <c r="H79" i="17" s="1"/>
  <c r="F25" i="17"/>
  <c r="G25" i="17" s="1"/>
  <c r="I25" i="17" s="1"/>
  <c r="E25" i="17"/>
  <c r="G23" i="17"/>
  <c r="I23" i="17" s="1"/>
  <c r="G22" i="17"/>
  <c r="I22" i="17" s="1"/>
  <c r="G21" i="17"/>
  <c r="I21" i="17" s="1"/>
  <c r="G20" i="17"/>
  <c r="I20" i="17" s="1"/>
  <c r="H19" i="17"/>
  <c r="F19" i="17"/>
  <c r="E19" i="17"/>
  <c r="G19" i="17" s="1"/>
  <c r="I19" i="17" s="1"/>
  <c r="I18" i="17"/>
  <c r="G18" i="17"/>
  <c r="I17" i="17"/>
  <c r="G17" i="17"/>
  <c r="H16" i="17"/>
  <c r="G16" i="17"/>
  <c r="I16" i="17" s="1"/>
  <c r="F16" i="17"/>
  <c r="E16" i="17"/>
  <c r="G15" i="17"/>
  <c r="I15" i="17" s="1"/>
  <c r="G14" i="17"/>
  <c r="I14" i="17" s="1"/>
  <c r="G13" i="17"/>
  <c r="I13" i="17" s="1"/>
  <c r="G12" i="17"/>
  <c r="I12" i="17" s="1"/>
  <c r="H11" i="17"/>
  <c r="H10" i="17" s="1"/>
  <c r="F11" i="17"/>
  <c r="G11" i="17" s="1"/>
  <c r="I11" i="17" s="1"/>
  <c r="E11" i="17"/>
  <c r="E10" i="17"/>
  <c r="G9" i="17"/>
  <c r="I9" i="17" s="1"/>
  <c r="H8" i="17"/>
  <c r="H7" i="17" s="1"/>
  <c r="F8" i="17"/>
  <c r="G8" i="17" s="1"/>
  <c r="I8" i="17" s="1"/>
  <c r="E8" i="17"/>
  <c r="E7" i="17"/>
  <c r="E24" i="17" s="1"/>
  <c r="H92" i="16"/>
  <c r="G91" i="16"/>
  <c r="I91" i="16" s="1"/>
  <c r="I90" i="16"/>
  <c r="G90" i="16"/>
  <c r="G89" i="16"/>
  <c r="I89" i="16" s="1"/>
  <c r="H88" i="16"/>
  <c r="F88" i="16"/>
  <c r="F92" i="16" s="1"/>
  <c r="F93" i="16" s="1"/>
  <c r="E88" i="16"/>
  <c r="E92" i="16" s="1"/>
  <c r="G92" i="16" s="1"/>
  <c r="I92" i="16" s="1"/>
  <c r="G87" i="16"/>
  <c r="I87" i="16" s="1"/>
  <c r="F86" i="16"/>
  <c r="E86" i="16"/>
  <c r="I85" i="16"/>
  <c r="G85" i="16"/>
  <c r="G84" i="16"/>
  <c r="I84" i="16" s="1"/>
  <c r="I83" i="16"/>
  <c r="G83" i="16"/>
  <c r="H82" i="16"/>
  <c r="H86" i="16" s="1"/>
  <c r="H93" i="16" s="1"/>
  <c r="F82" i="16"/>
  <c r="E82" i="16"/>
  <c r="G82" i="16" s="1"/>
  <c r="I82" i="16" s="1"/>
  <c r="I81" i="16"/>
  <c r="G81" i="16"/>
  <c r="I78" i="16"/>
  <c r="G78" i="16"/>
  <c r="G77" i="16"/>
  <c r="I77" i="16" s="1"/>
  <c r="I76" i="16"/>
  <c r="G76" i="16"/>
  <c r="G75" i="16"/>
  <c r="I75" i="16" s="1"/>
  <c r="I74" i="16"/>
  <c r="G74" i="16"/>
  <c r="G73" i="16"/>
  <c r="I73" i="16" s="1"/>
  <c r="I72" i="16"/>
  <c r="G72" i="16"/>
  <c r="G71" i="16"/>
  <c r="I71" i="16" s="1"/>
  <c r="I70" i="16"/>
  <c r="G70" i="16"/>
  <c r="H69" i="16"/>
  <c r="G69" i="16"/>
  <c r="I69" i="16" s="1"/>
  <c r="F69" i="16"/>
  <c r="F68" i="16" s="1"/>
  <c r="E69" i="16"/>
  <c r="H68" i="16"/>
  <c r="E68" i="16"/>
  <c r="I67" i="16"/>
  <c r="G67" i="16"/>
  <c r="G66" i="16"/>
  <c r="I66" i="16" s="1"/>
  <c r="I65" i="16"/>
  <c r="G65" i="16"/>
  <c r="G64" i="16"/>
  <c r="I64" i="16" s="1"/>
  <c r="I63" i="16"/>
  <c r="G63" i="16"/>
  <c r="G62" i="16"/>
  <c r="I62" i="16" s="1"/>
  <c r="I61" i="16"/>
  <c r="G61" i="16"/>
  <c r="G60" i="16"/>
  <c r="I60" i="16" s="1"/>
  <c r="I59" i="16"/>
  <c r="G59" i="16"/>
  <c r="G58" i="16"/>
  <c r="I58" i="16" s="1"/>
  <c r="I57" i="16"/>
  <c r="G57" i="16"/>
  <c r="G56" i="16"/>
  <c r="I56" i="16" s="1"/>
  <c r="I55" i="16"/>
  <c r="G55" i="16"/>
  <c r="G54" i="16"/>
  <c r="I54" i="16" s="1"/>
  <c r="I53" i="16"/>
  <c r="G53" i="16"/>
  <c r="G52" i="16"/>
  <c r="I52" i="16" s="1"/>
  <c r="I51" i="16"/>
  <c r="G51" i="16"/>
  <c r="G50" i="16"/>
  <c r="I50" i="16" s="1"/>
  <c r="I49" i="16"/>
  <c r="G49" i="16"/>
  <c r="G48" i="16"/>
  <c r="I48" i="16" s="1"/>
  <c r="I47" i="16"/>
  <c r="G47" i="16"/>
  <c r="G46" i="16"/>
  <c r="I46" i="16" s="1"/>
  <c r="H45" i="16"/>
  <c r="F45" i="16"/>
  <c r="E45" i="16"/>
  <c r="G45" i="16" s="1"/>
  <c r="I45" i="16" s="1"/>
  <c r="I44" i="16"/>
  <c r="G44" i="16"/>
  <c r="G43" i="16"/>
  <c r="I43" i="16" s="1"/>
  <c r="I42" i="16"/>
  <c r="G42" i="16"/>
  <c r="G41" i="16"/>
  <c r="I41" i="16" s="1"/>
  <c r="I40" i="16"/>
  <c r="G40" i="16"/>
  <c r="G39" i="16"/>
  <c r="I39" i="16" s="1"/>
  <c r="I38" i="16"/>
  <c r="G38" i="16"/>
  <c r="G37" i="16"/>
  <c r="I37" i="16" s="1"/>
  <c r="I36" i="16"/>
  <c r="G36" i="16"/>
  <c r="G35" i="16"/>
  <c r="I35" i="16" s="1"/>
  <c r="I34" i="16"/>
  <c r="G34" i="16"/>
  <c r="H33" i="16"/>
  <c r="H79" i="16" s="1"/>
  <c r="F33" i="16"/>
  <c r="E33" i="16"/>
  <c r="G33" i="16" s="1"/>
  <c r="I33" i="16" s="1"/>
  <c r="I32" i="16"/>
  <c r="G32" i="16"/>
  <c r="G31" i="16"/>
  <c r="I31" i="16" s="1"/>
  <c r="I30" i="16"/>
  <c r="G30" i="16"/>
  <c r="G29" i="16"/>
  <c r="I29" i="16" s="1"/>
  <c r="I28" i="16"/>
  <c r="G28" i="16"/>
  <c r="G27" i="16"/>
  <c r="I27" i="16" s="1"/>
  <c r="I26" i="16"/>
  <c r="G26" i="16"/>
  <c r="H25" i="16"/>
  <c r="G25" i="16"/>
  <c r="I25" i="16" s="1"/>
  <c r="F25" i="16"/>
  <c r="F79" i="16" s="1"/>
  <c r="E25" i="16"/>
  <c r="I23" i="16"/>
  <c r="G23" i="16"/>
  <c r="G22" i="16"/>
  <c r="I22" i="16" s="1"/>
  <c r="I21" i="16"/>
  <c r="G21" i="16"/>
  <c r="G20" i="16"/>
  <c r="I20" i="16" s="1"/>
  <c r="H19" i="16"/>
  <c r="F19" i="16"/>
  <c r="E19" i="16"/>
  <c r="G19" i="16" s="1"/>
  <c r="I19" i="16" s="1"/>
  <c r="I18" i="16"/>
  <c r="G18" i="16"/>
  <c r="G17" i="16"/>
  <c r="I17" i="16" s="1"/>
  <c r="H16" i="16"/>
  <c r="F16" i="16"/>
  <c r="G16" i="16" s="1"/>
  <c r="I16" i="16" s="1"/>
  <c r="E16" i="16"/>
  <c r="G15" i="16"/>
  <c r="I15" i="16" s="1"/>
  <c r="I14" i="16"/>
  <c r="G14" i="16"/>
  <c r="G13" i="16"/>
  <c r="I13" i="16" s="1"/>
  <c r="I12" i="16"/>
  <c r="G12" i="16"/>
  <c r="H11" i="16"/>
  <c r="G11" i="16"/>
  <c r="I11" i="16" s="1"/>
  <c r="F11" i="16"/>
  <c r="F10" i="16" s="1"/>
  <c r="E11" i="16"/>
  <c r="H10" i="16"/>
  <c r="I9" i="16"/>
  <c r="G9" i="16"/>
  <c r="H8" i="16"/>
  <c r="G8" i="16"/>
  <c r="I8" i="16" s="1"/>
  <c r="F8" i="16"/>
  <c r="F7" i="16" s="1"/>
  <c r="E8" i="16"/>
  <c r="H7" i="16"/>
  <c r="H24" i="16" s="1"/>
  <c r="E7" i="16"/>
  <c r="H80" i="18" l="1"/>
  <c r="H94" i="18" s="1"/>
  <c r="G7" i="18"/>
  <c r="I7" i="18" s="1"/>
  <c r="G68" i="18"/>
  <c r="I68" i="18" s="1"/>
  <c r="E93" i="18"/>
  <c r="G93" i="18" s="1"/>
  <c r="G86" i="18"/>
  <c r="I86" i="18" s="1"/>
  <c r="I93" i="18" s="1"/>
  <c r="G10" i="18"/>
  <c r="I10" i="18" s="1"/>
  <c r="F79" i="18"/>
  <c r="F80" i="18" s="1"/>
  <c r="F94" i="18" s="1"/>
  <c r="E24" i="18"/>
  <c r="E79" i="18"/>
  <c r="G82" i="18"/>
  <c r="I82" i="18" s="1"/>
  <c r="G10" i="17"/>
  <c r="I10" i="17" s="1"/>
  <c r="E93" i="17"/>
  <c r="G93" i="17" s="1"/>
  <c r="G86" i="17"/>
  <c r="I86" i="17" s="1"/>
  <c r="I93" i="17" s="1"/>
  <c r="H24" i="17"/>
  <c r="H80" i="17" s="1"/>
  <c r="H94" i="17" s="1"/>
  <c r="E79" i="17"/>
  <c r="F7" i="17"/>
  <c r="F24" i="17" s="1"/>
  <c r="F80" i="17" s="1"/>
  <c r="F94" i="17" s="1"/>
  <c r="F10" i="17"/>
  <c r="F68" i="17"/>
  <c r="G68" i="17" s="1"/>
  <c r="I68" i="17" s="1"/>
  <c r="F79" i="17"/>
  <c r="G7" i="17"/>
  <c r="I7" i="17" s="1"/>
  <c r="G82" i="17"/>
  <c r="I82" i="17" s="1"/>
  <c r="G7" i="16"/>
  <c r="I7" i="16" s="1"/>
  <c r="F24" i="16"/>
  <c r="F80" i="16" s="1"/>
  <c r="F94" i="16" s="1"/>
  <c r="E93" i="16"/>
  <c r="G93" i="16" s="1"/>
  <c r="H80" i="16"/>
  <c r="H94" i="16" s="1"/>
  <c r="G68" i="16"/>
  <c r="I68" i="16" s="1"/>
  <c r="E10" i="16"/>
  <c r="G10" i="16" s="1"/>
  <c r="I10" i="16" s="1"/>
  <c r="E79" i="16"/>
  <c r="G79" i="16" s="1"/>
  <c r="I79" i="16" s="1"/>
  <c r="G88" i="16"/>
  <c r="I88" i="16" s="1"/>
  <c r="G86" i="16"/>
  <c r="I86" i="16" s="1"/>
  <c r="I93" i="16" s="1"/>
  <c r="G79" i="18" l="1"/>
  <c r="I79" i="18" s="1"/>
  <c r="G24" i="18"/>
  <c r="I24" i="18" s="1"/>
  <c r="E80" i="18"/>
  <c r="G24" i="17"/>
  <c r="I24" i="17" s="1"/>
  <c r="I80" i="17" s="1"/>
  <c r="I94" i="17" s="1"/>
  <c r="G79" i="17"/>
  <c r="I79" i="17" s="1"/>
  <c r="E80" i="17"/>
  <c r="E24" i="16"/>
  <c r="E94" i="18" l="1"/>
  <c r="G94" i="18" s="1"/>
  <c r="G80" i="18"/>
  <c r="I80" i="18"/>
  <c r="I94" i="18" s="1"/>
  <c r="E94" i="17"/>
  <c r="G94" i="17" s="1"/>
  <c r="G80" i="17"/>
  <c r="G24" i="16"/>
  <c r="I24" i="16" s="1"/>
  <c r="I80" i="16" s="1"/>
  <c r="I94" i="16" s="1"/>
  <c r="E80" i="16"/>
  <c r="G80" i="16" l="1"/>
  <c r="E94" i="16"/>
  <c r="G94" i="16" s="1"/>
  <c r="R60" i="15"/>
  <c r="T60" i="15" s="1"/>
  <c r="R59" i="15"/>
  <c r="T59" i="15" s="1"/>
  <c r="R58" i="15"/>
  <c r="T58" i="15" s="1"/>
  <c r="R56" i="15"/>
  <c r="T56" i="15" s="1"/>
  <c r="S53" i="15"/>
  <c r="Q53" i="15"/>
  <c r="Q54" i="15" s="1"/>
  <c r="P53" i="15"/>
  <c r="O53" i="15"/>
  <c r="N53" i="15"/>
  <c r="M53" i="15"/>
  <c r="M54" i="15" s="1"/>
  <c r="L53" i="15"/>
  <c r="K53" i="15"/>
  <c r="J53" i="15"/>
  <c r="I53" i="15"/>
  <c r="I54" i="15" s="1"/>
  <c r="H53" i="15"/>
  <c r="G53" i="15"/>
  <c r="F53" i="15"/>
  <c r="E53" i="15"/>
  <c r="R53" i="15" s="1"/>
  <c r="T53" i="15" s="1"/>
  <c r="R52" i="15"/>
  <c r="T52" i="15" s="1"/>
  <c r="R51" i="15"/>
  <c r="T51" i="15" s="1"/>
  <c r="R50" i="15"/>
  <c r="T50" i="15" s="1"/>
  <c r="R49" i="15"/>
  <c r="T49" i="15" s="1"/>
  <c r="R48" i="15"/>
  <c r="T48" i="15" s="1"/>
  <c r="R47" i="15"/>
  <c r="T47" i="15" s="1"/>
  <c r="R46" i="15"/>
  <c r="T46" i="15" s="1"/>
  <c r="R45" i="15"/>
  <c r="T45" i="15" s="1"/>
  <c r="R44" i="15"/>
  <c r="T44" i="15" s="1"/>
  <c r="R43" i="15"/>
  <c r="T43" i="15" s="1"/>
  <c r="R42" i="15"/>
  <c r="T42" i="15" s="1"/>
  <c r="S41" i="15"/>
  <c r="S54" i="15" s="1"/>
  <c r="Q41" i="15"/>
  <c r="P41" i="15"/>
  <c r="P54" i="15" s="1"/>
  <c r="O41" i="15"/>
  <c r="O54" i="15" s="1"/>
  <c r="N41" i="15"/>
  <c r="N54" i="15" s="1"/>
  <c r="M41" i="15"/>
  <c r="L41" i="15"/>
  <c r="L54" i="15" s="1"/>
  <c r="K41" i="15"/>
  <c r="K54" i="15" s="1"/>
  <c r="J41" i="15"/>
  <c r="J54" i="15" s="1"/>
  <c r="I41" i="15"/>
  <c r="H41" i="15"/>
  <c r="H54" i="15" s="1"/>
  <c r="G41" i="15"/>
  <c r="G54" i="15" s="1"/>
  <c r="F41" i="15"/>
  <c r="F54" i="15" s="1"/>
  <c r="E41" i="15"/>
  <c r="R41" i="15" s="1"/>
  <c r="T41" i="15" s="1"/>
  <c r="T54" i="15" s="1"/>
  <c r="R40" i="15"/>
  <c r="T40" i="15" s="1"/>
  <c r="R39" i="15"/>
  <c r="T39" i="15" s="1"/>
  <c r="R38" i="15"/>
  <c r="T38" i="15" s="1"/>
  <c r="R37" i="15"/>
  <c r="T37" i="15" s="1"/>
  <c r="R36" i="15"/>
  <c r="T36" i="15" s="1"/>
  <c r="R35" i="15"/>
  <c r="T35" i="15" s="1"/>
  <c r="R34" i="15"/>
  <c r="T34" i="15" s="1"/>
  <c r="R33" i="15"/>
  <c r="T33" i="15" s="1"/>
  <c r="R32" i="15"/>
  <c r="T32" i="15" s="1"/>
  <c r="R31" i="15"/>
  <c r="T31" i="15" s="1"/>
  <c r="S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R28" i="15" s="1"/>
  <c r="T28" i="15" s="1"/>
  <c r="R27" i="15"/>
  <c r="T27" i="15" s="1"/>
  <c r="R26" i="15"/>
  <c r="T26" i="15" s="1"/>
  <c r="S25" i="15"/>
  <c r="S29" i="15" s="1"/>
  <c r="Q25" i="15"/>
  <c r="Q29" i="15" s="1"/>
  <c r="P25" i="15"/>
  <c r="P29" i="15" s="1"/>
  <c r="O25" i="15"/>
  <c r="O29" i="15" s="1"/>
  <c r="N25" i="15"/>
  <c r="N29" i="15" s="1"/>
  <c r="M25" i="15"/>
  <c r="M29" i="15" s="1"/>
  <c r="L25" i="15"/>
  <c r="L29" i="15" s="1"/>
  <c r="K25" i="15"/>
  <c r="K29" i="15" s="1"/>
  <c r="J25" i="15"/>
  <c r="J29" i="15" s="1"/>
  <c r="I25" i="15"/>
  <c r="I29" i="15" s="1"/>
  <c r="H25" i="15"/>
  <c r="H29" i="15" s="1"/>
  <c r="G25" i="15"/>
  <c r="G29" i="15" s="1"/>
  <c r="F25" i="15"/>
  <c r="F29" i="15" s="1"/>
  <c r="E25" i="15"/>
  <c r="R25" i="15" s="1"/>
  <c r="T25" i="15" s="1"/>
  <c r="T29" i="15" s="1"/>
  <c r="R24" i="15"/>
  <c r="T24" i="15" s="1"/>
  <c r="R23" i="15"/>
  <c r="T23" i="15" s="1"/>
  <c r="S21" i="15"/>
  <c r="S22" i="15" s="1"/>
  <c r="S30" i="15" s="1"/>
  <c r="S55" i="15" s="1"/>
  <c r="S57" i="15" s="1"/>
  <c r="S61" i="15" s="1"/>
  <c r="Q21" i="15"/>
  <c r="P21" i="15"/>
  <c r="O21" i="15"/>
  <c r="O22" i="15" s="1"/>
  <c r="O30" i="15" s="1"/>
  <c r="O55" i="15" s="1"/>
  <c r="O57" i="15" s="1"/>
  <c r="O61" i="15" s="1"/>
  <c r="N21" i="15"/>
  <c r="M21" i="15"/>
  <c r="L21" i="15"/>
  <c r="K21" i="15"/>
  <c r="K22" i="15" s="1"/>
  <c r="K30" i="15" s="1"/>
  <c r="K55" i="15" s="1"/>
  <c r="K57" i="15" s="1"/>
  <c r="K61" i="15" s="1"/>
  <c r="J21" i="15"/>
  <c r="I21" i="15"/>
  <c r="H21" i="15"/>
  <c r="G21" i="15"/>
  <c r="G22" i="15" s="1"/>
  <c r="G30" i="15" s="1"/>
  <c r="G55" i="15" s="1"/>
  <c r="G57" i="15" s="1"/>
  <c r="G61" i="15" s="1"/>
  <c r="F21" i="15"/>
  <c r="E21" i="15"/>
  <c r="R21" i="15" s="1"/>
  <c r="T21" i="15" s="1"/>
  <c r="R20" i="15"/>
  <c r="T20" i="15" s="1"/>
  <c r="R19" i="15"/>
  <c r="T19" i="15" s="1"/>
  <c r="R18" i="15"/>
  <c r="T18" i="15" s="1"/>
  <c r="R17" i="15"/>
  <c r="T17" i="15" s="1"/>
  <c r="R16" i="15"/>
  <c r="T16" i="15" s="1"/>
  <c r="R15" i="15"/>
  <c r="T15" i="15" s="1"/>
  <c r="R14" i="15"/>
  <c r="T14" i="15" s="1"/>
  <c r="R13" i="15"/>
  <c r="T13" i="15" s="1"/>
  <c r="R12" i="15"/>
  <c r="T12" i="15" s="1"/>
  <c r="S11" i="15"/>
  <c r="Q11" i="15"/>
  <c r="Q22" i="15" s="1"/>
  <c r="P11" i="15"/>
  <c r="P22" i="15" s="1"/>
  <c r="O11" i="15"/>
  <c r="N11" i="15"/>
  <c r="N22" i="15" s="1"/>
  <c r="N30" i="15" s="1"/>
  <c r="N55" i="15" s="1"/>
  <c r="N57" i="15" s="1"/>
  <c r="N61" i="15" s="1"/>
  <c r="M11" i="15"/>
  <c r="M22" i="15" s="1"/>
  <c r="L11" i="15"/>
  <c r="L22" i="15" s="1"/>
  <c r="K11" i="15"/>
  <c r="J11" i="15"/>
  <c r="J22" i="15" s="1"/>
  <c r="J30" i="15" s="1"/>
  <c r="J55" i="15" s="1"/>
  <c r="J57" i="15" s="1"/>
  <c r="J61" i="15" s="1"/>
  <c r="I11" i="15"/>
  <c r="I22" i="15" s="1"/>
  <c r="H11" i="15"/>
  <c r="H22" i="15" s="1"/>
  <c r="G11" i="15"/>
  <c r="F11" i="15"/>
  <c r="F22" i="15" s="1"/>
  <c r="F30" i="15" s="1"/>
  <c r="F55" i="15" s="1"/>
  <c r="F57" i="15" s="1"/>
  <c r="F61" i="15" s="1"/>
  <c r="E11" i="15"/>
  <c r="E22" i="15" s="1"/>
  <c r="R10" i="15"/>
  <c r="T10" i="15" s="1"/>
  <c r="R9" i="15"/>
  <c r="T9" i="15" s="1"/>
  <c r="R8" i="15"/>
  <c r="T8" i="15" s="1"/>
  <c r="H30" i="15" l="1"/>
  <c r="H55" i="15" s="1"/>
  <c r="H57" i="15" s="1"/>
  <c r="H61" i="15" s="1"/>
  <c r="L30" i="15"/>
  <c r="L55" i="15" s="1"/>
  <c r="L57" i="15" s="1"/>
  <c r="L61" i="15" s="1"/>
  <c r="R22" i="15"/>
  <c r="E30" i="15"/>
  <c r="I30" i="15"/>
  <c r="I55" i="15" s="1"/>
  <c r="I57" i="15" s="1"/>
  <c r="I61" i="15" s="1"/>
  <c r="M30" i="15"/>
  <c r="M55" i="15" s="1"/>
  <c r="M57" i="15" s="1"/>
  <c r="M61" i="15" s="1"/>
  <c r="Q30" i="15"/>
  <c r="Q55" i="15" s="1"/>
  <c r="Q57" i="15" s="1"/>
  <c r="Q61" i="15" s="1"/>
  <c r="P30" i="15"/>
  <c r="P55" i="15" s="1"/>
  <c r="P57" i="15" s="1"/>
  <c r="P61" i="15" s="1"/>
  <c r="E54" i="15"/>
  <c r="R54" i="15" s="1"/>
  <c r="R11" i="15"/>
  <c r="T11" i="15" s="1"/>
  <c r="T22" i="15" s="1"/>
  <c r="T30" i="15" s="1"/>
  <c r="T55" i="15" s="1"/>
  <c r="T57" i="15" s="1"/>
  <c r="T61" i="15" s="1"/>
  <c r="E29" i="15"/>
  <c r="R29" i="15" s="1"/>
  <c r="R30" i="15" l="1"/>
  <c r="E55" i="15"/>
  <c r="E57" i="15" l="1"/>
  <c r="R55" i="15"/>
  <c r="R57" i="15" l="1"/>
  <c r="E61" i="15"/>
  <c r="R61" i="15" s="1"/>
  <c r="G52" i="14" l="1"/>
  <c r="G51" i="14"/>
  <c r="G50" i="14"/>
  <c r="G48" i="14"/>
  <c r="F45" i="14"/>
  <c r="E45" i="14"/>
  <c r="G45" i="14" s="1"/>
  <c r="G44" i="14"/>
  <c r="G43" i="14"/>
  <c r="G42" i="14"/>
  <c r="G41" i="14"/>
  <c r="G40" i="14"/>
  <c r="G39" i="14"/>
  <c r="G38" i="14"/>
  <c r="G37" i="14"/>
  <c r="F37" i="14"/>
  <c r="F46" i="14" s="1"/>
  <c r="E37" i="14"/>
  <c r="E46" i="14" s="1"/>
  <c r="G46" i="14" s="1"/>
  <c r="G36" i="14"/>
  <c r="G35" i="14"/>
  <c r="G34" i="14"/>
  <c r="G33" i="14"/>
  <c r="G32" i="14"/>
  <c r="G31" i="14"/>
  <c r="G28" i="14"/>
  <c r="F28" i="14"/>
  <c r="E28" i="14"/>
  <c r="G27" i="14"/>
  <c r="G26" i="14"/>
  <c r="G25" i="14"/>
  <c r="F25" i="14"/>
  <c r="F29" i="14" s="1"/>
  <c r="E25" i="14"/>
  <c r="E29" i="14" s="1"/>
  <c r="G29" i="14" s="1"/>
  <c r="G24" i="14"/>
  <c r="G23" i="14"/>
  <c r="E22" i="14"/>
  <c r="G21" i="14"/>
  <c r="F21" i="14"/>
  <c r="E21" i="14"/>
  <c r="G20" i="14"/>
  <c r="G19" i="14"/>
  <c r="G18" i="14"/>
  <c r="G17" i="14"/>
  <c r="G16" i="14"/>
  <c r="G15" i="14"/>
  <c r="G14" i="14"/>
  <c r="G13" i="14"/>
  <c r="G12" i="14"/>
  <c r="G11" i="14"/>
  <c r="F11" i="14"/>
  <c r="F22" i="14" s="1"/>
  <c r="F30" i="14" s="1"/>
  <c r="F47" i="14" s="1"/>
  <c r="F49" i="14" s="1"/>
  <c r="F53" i="14" s="1"/>
  <c r="E11" i="14"/>
  <c r="G10" i="14"/>
  <c r="G9" i="14"/>
  <c r="G8" i="14"/>
  <c r="G22" i="14" l="1"/>
  <c r="E30" i="14"/>
  <c r="E47" i="14" l="1"/>
  <c r="G30" i="14"/>
  <c r="E49" i="14" l="1"/>
  <c r="G47" i="14"/>
  <c r="E53" i="14" l="1"/>
  <c r="G53" i="14" s="1"/>
  <c r="G49" i="14"/>
  <c r="G146" i="13"/>
  <c r="G145" i="13"/>
  <c r="G144" i="13"/>
  <c r="F143" i="13"/>
  <c r="G143" i="13" s="1"/>
  <c r="E143" i="13"/>
  <c r="G142" i="13"/>
  <c r="G141" i="13"/>
  <c r="G140" i="13"/>
  <c r="F139" i="13"/>
  <c r="E139" i="13"/>
  <c r="G139" i="13" s="1"/>
  <c r="G138" i="13"/>
  <c r="G136" i="13"/>
  <c r="G132" i="13"/>
  <c r="G131" i="13"/>
  <c r="G130" i="13"/>
  <c r="G129" i="13"/>
  <c r="G128" i="13"/>
  <c r="G127" i="13"/>
  <c r="G126" i="13"/>
  <c r="G125" i="13"/>
  <c r="G124" i="13"/>
  <c r="G123" i="13"/>
  <c r="G122" i="13"/>
  <c r="G121" i="13"/>
  <c r="F120" i="13"/>
  <c r="F133" i="13" s="1"/>
  <c r="E120" i="13"/>
  <c r="G119" i="13"/>
  <c r="G118" i="13"/>
  <c r="G116" i="13"/>
  <c r="G115" i="13"/>
  <c r="G114" i="13"/>
  <c r="F114" i="13"/>
  <c r="E114" i="13"/>
  <c r="G113" i="13"/>
  <c r="G112" i="13"/>
  <c r="G111" i="13"/>
  <c r="G110" i="13"/>
  <c r="G109" i="13"/>
  <c r="G108" i="13"/>
  <c r="F107" i="13"/>
  <c r="E107" i="13"/>
  <c r="G107" i="13" s="1"/>
  <c r="G106" i="13"/>
  <c r="G105" i="13"/>
  <c r="G104" i="13"/>
  <c r="G103" i="13"/>
  <c r="G102" i="13"/>
  <c r="F102" i="13"/>
  <c r="E102" i="13"/>
  <c r="G101" i="13"/>
  <c r="G100" i="13"/>
  <c r="G99" i="13"/>
  <c r="F98" i="13"/>
  <c r="F117" i="13" s="1"/>
  <c r="E98" i="13"/>
  <c r="G98" i="13" s="1"/>
  <c r="G97" i="13"/>
  <c r="G96" i="13"/>
  <c r="G95" i="13"/>
  <c r="G94" i="13"/>
  <c r="F94" i="13"/>
  <c r="E94" i="13"/>
  <c r="E117" i="13" s="1"/>
  <c r="F92" i="13"/>
  <c r="E91" i="13"/>
  <c r="G90" i="13"/>
  <c r="G89" i="13"/>
  <c r="G88" i="13"/>
  <c r="F87" i="13"/>
  <c r="F91" i="13" s="1"/>
  <c r="E87" i="13"/>
  <c r="G86" i="13"/>
  <c r="F85" i="13"/>
  <c r="G84" i="13"/>
  <c r="G83" i="13"/>
  <c r="G82" i="13"/>
  <c r="F81" i="13"/>
  <c r="E81" i="13"/>
  <c r="G80" i="13"/>
  <c r="G77" i="13"/>
  <c r="G76" i="13"/>
  <c r="G75" i="13"/>
  <c r="G74" i="13"/>
  <c r="G73" i="13"/>
  <c r="G72" i="13"/>
  <c r="G71" i="13"/>
  <c r="G70" i="13"/>
  <c r="G69" i="13"/>
  <c r="G68" i="13"/>
  <c r="F68" i="13"/>
  <c r="E68" i="13"/>
  <c r="E67" i="13" s="1"/>
  <c r="F67" i="13"/>
  <c r="G67" i="13" s="1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F44" i="13"/>
  <c r="E44" i="13"/>
  <c r="G43" i="13"/>
  <c r="G42" i="13"/>
  <c r="G41" i="13"/>
  <c r="G40" i="13"/>
  <c r="G39" i="13"/>
  <c r="G38" i="13"/>
  <c r="G37" i="13"/>
  <c r="G36" i="13"/>
  <c r="G35" i="13"/>
  <c r="G34" i="13"/>
  <c r="G33" i="13"/>
  <c r="F32" i="13"/>
  <c r="E32" i="13"/>
  <c r="G32" i="13" s="1"/>
  <c r="G31" i="13"/>
  <c r="G30" i="13"/>
  <c r="G29" i="13"/>
  <c r="G28" i="13"/>
  <c r="G27" i="13"/>
  <c r="G26" i="13"/>
  <c r="G25" i="13"/>
  <c r="G24" i="13"/>
  <c r="F24" i="13"/>
  <c r="E24" i="13"/>
  <c r="E78" i="13" s="1"/>
  <c r="G22" i="13"/>
  <c r="G21" i="13"/>
  <c r="G20" i="13"/>
  <c r="G19" i="13"/>
  <c r="F18" i="13"/>
  <c r="E18" i="13"/>
  <c r="G18" i="13" s="1"/>
  <c r="G17" i="13"/>
  <c r="G16" i="13"/>
  <c r="F15" i="13"/>
  <c r="G15" i="13" s="1"/>
  <c r="E15" i="13"/>
  <c r="G14" i="13"/>
  <c r="G13" i="13"/>
  <c r="G12" i="13"/>
  <c r="G11" i="13"/>
  <c r="F10" i="13"/>
  <c r="E10" i="13"/>
  <c r="G10" i="13" s="1"/>
  <c r="E9" i="13"/>
  <c r="G8" i="13"/>
  <c r="F7" i="13"/>
  <c r="F6" i="13" s="1"/>
  <c r="E7" i="13"/>
  <c r="G146" i="12"/>
  <c r="G145" i="12"/>
  <c r="G144" i="12"/>
  <c r="F143" i="12"/>
  <c r="E143" i="12"/>
  <c r="G143" i="12" s="1"/>
  <c r="G142" i="12"/>
  <c r="G141" i="12"/>
  <c r="G140" i="12"/>
  <c r="F139" i="12"/>
  <c r="G139" i="12" s="1"/>
  <c r="E139" i="12"/>
  <c r="G138" i="12"/>
  <c r="G136" i="12"/>
  <c r="F133" i="12"/>
  <c r="E133" i="12"/>
  <c r="G133" i="12" s="1"/>
  <c r="G132" i="12"/>
  <c r="G131" i="12"/>
  <c r="G130" i="12"/>
  <c r="G129" i="12"/>
  <c r="G128" i="12"/>
  <c r="G127" i="12"/>
  <c r="G126" i="12"/>
  <c r="G125" i="12"/>
  <c r="G124" i="12"/>
  <c r="G123" i="12"/>
  <c r="G122" i="12"/>
  <c r="G121" i="12"/>
  <c r="G120" i="12"/>
  <c r="F120" i="12"/>
  <c r="E120" i="12"/>
  <c r="G119" i="12"/>
  <c r="G118" i="12"/>
  <c r="G116" i="12"/>
  <c r="G115" i="12"/>
  <c r="F114" i="12"/>
  <c r="E114" i="12"/>
  <c r="G113" i="12"/>
  <c r="G112" i="12"/>
  <c r="G111" i="12"/>
  <c r="G110" i="12"/>
  <c r="G109" i="12"/>
  <c r="G108" i="12"/>
  <c r="G107" i="12"/>
  <c r="F107" i="12"/>
  <c r="E107" i="12"/>
  <c r="G106" i="12"/>
  <c r="G105" i="12"/>
  <c r="G104" i="12"/>
  <c r="G103" i="12"/>
  <c r="F102" i="12"/>
  <c r="E102" i="12"/>
  <c r="G101" i="12"/>
  <c r="G100" i="12"/>
  <c r="G99" i="12"/>
  <c r="G98" i="12"/>
  <c r="F98" i="12"/>
  <c r="E98" i="12"/>
  <c r="G97" i="12"/>
  <c r="G96" i="12"/>
  <c r="G95" i="12"/>
  <c r="F94" i="12"/>
  <c r="E94" i="12"/>
  <c r="F91" i="12"/>
  <c r="G90" i="12"/>
  <c r="G89" i="12"/>
  <c r="G88" i="12"/>
  <c r="F87" i="12"/>
  <c r="E87" i="12"/>
  <c r="G86" i="12"/>
  <c r="E85" i="12"/>
  <c r="G84" i="12"/>
  <c r="G83" i="12"/>
  <c r="G82" i="12"/>
  <c r="F81" i="12"/>
  <c r="E81" i="12"/>
  <c r="G80" i="12"/>
  <c r="G77" i="12"/>
  <c r="G76" i="12"/>
  <c r="G75" i="12"/>
  <c r="G74" i="12"/>
  <c r="G73" i="12"/>
  <c r="G72" i="12"/>
  <c r="G71" i="12"/>
  <c r="G70" i="12"/>
  <c r="G69" i="12"/>
  <c r="F68" i="12"/>
  <c r="F67" i="12" s="1"/>
  <c r="E68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F44" i="12"/>
  <c r="E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F32" i="12"/>
  <c r="E32" i="12"/>
  <c r="G31" i="12"/>
  <c r="G30" i="12"/>
  <c r="G29" i="12"/>
  <c r="G28" i="12"/>
  <c r="G27" i="12"/>
  <c r="G26" i="12"/>
  <c r="G25" i="12"/>
  <c r="F24" i="12"/>
  <c r="F78" i="12" s="1"/>
  <c r="F79" i="12" s="1"/>
  <c r="E24" i="12"/>
  <c r="G22" i="12"/>
  <c r="G21" i="12"/>
  <c r="G20" i="12"/>
  <c r="G19" i="12"/>
  <c r="G18" i="12"/>
  <c r="F18" i="12"/>
  <c r="E18" i="12"/>
  <c r="G17" i="12"/>
  <c r="G16" i="12"/>
  <c r="F15" i="12"/>
  <c r="E15" i="12"/>
  <c r="G15" i="12" s="1"/>
  <c r="G14" i="12"/>
  <c r="G13" i="12"/>
  <c r="G12" i="12"/>
  <c r="G11" i="12"/>
  <c r="G10" i="12"/>
  <c r="F10" i="12"/>
  <c r="E10" i="12"/>
  <c r="F9" i="12"/>
  <c r="G8" i="12"/>
  <c r="F7" i="12"/>
  <c r="F6" i="12" s="1"/>
  <c r="F23" i="12" s="1"/>
  <c r="E7" i="12"/>
  <c r="E6" i="12"/>
  <c r="G146" i="11"/>
  <c r="G145" i="11"/>
  <c r="G144" i="11"/>
  <c r="G143" i="11"/>
  <c r="F143" i="11"/>
  <c r="E143" i="11"/>
  <c r="G142" i="11"/>
  <c r="G141" i="11"/>
  <c r="G140" i="11"/>
  <c r="F139" i="11"/>
  <c r="E139" i="11"/>
  <c r="G139" i="11" s="1"/>
  <c r="G138" i="11"/>
  <c r="G136" i="11"/>
  <c r="G132" i="11"/>
  <c r="G131" i="11"/>
  <c r="G130" i="11"/>
  <c r="G129" i="11"/>
  <c r="G128" i="11"/>
  <c r="G127" i="11"/>
  <c r="G126" i="11"/>
  <c r="G125" i="11"/>
  <c r="G124" i="11"/>
  <c r="G123" i="11"/>
  <c r="G122" i="11"/>
  <c r="G121" i="11"/>
  <c r="F120" i="11"/>
  <c r="F133" i="11" s="1"/>
  <c r="E120" i="11"/>
  <c r="G119" i="11"/>
  <c r="G118" i="11"/>
  <c r="G116" i="11"/>
  <c r="G115" i="11"/>
  <c r="G114" i="11"/>
  <c r="F114" i="11"/>
  <c r="E114" i="11"/>
  <c r="G113" i="11"/>
  <c r="G112" i="11"/>
  <c r="G111" i="11"/>
  <c r="G110" i="11"/>
  <c r="G109" i="11"/>
  <c r="G108" i="11"/>
  <c r="F107" i="11"/>
  <c r="E107" i="11"/>
  <c r="G107" i="11" s="1"/>
  <c r="G106" i="11"/>
  <c r="G105" i="11"/>
  <c r="G104" i="11"/>
  <c r="G103" i="11"/>
  <c r="G102" i="11"/>
  <c r="F102" i="11"/>
  <c r="E102" i="11"/>
  <c r="G101" i="11"/>
  <c r="G100" i="11"/>
  <c r="G99" i="11"/>
  <c r="F98" i="11"/>
  <c r="F117" i="11" s="1"/>
  <c r="F134" i="11" s="1"/>
  <c r="E98" i="11"/>
  <c r="G97" i="11"/>
  <c r="G96" i="11"/>
  <c r="G95" i="11"/>
  <c r="G94" i="11"/>
  <c r="F94" i="11"/>
  <c r="E94" i="11"/>
  <c r="E117" i="11" s="1"/>
  <c r="E91" i="11"/>
  <c r="G91" i="11" s="1"/>
  <c r="G90" i="11"/>
  <c r="G89" i="11"/>
  <c r="G88" i="11"/>
  <c r="G87" i="11"/>
  <c r="F87" i="11"/>
  <c r="F91" i="11" s="1"/>
  <c r="E87" i="11"/>
  <c r="G86" i="11"/>
  <c r="F85" i="11"/>
  <c r="F92" i="11" s="1"/>
  <c r="G84" i="11"/>
  <c r="G83" i="11"/>
  <c r="G82" i="11"/>
  <c r="F81" i="11"/>
  <c r="E81" i="11"/>
  <c r="G80" i="11"/>
  <c r="G77" i="11"/>
  <c r="G76" i="11"/>
  <c r="G75" i="11"/>
  <c r="G74" i="11"/>
  <c r="G73" i="11"/>
  <c r="G72" i="11"/>
  <c r="G71" i="11"/>
  <c r="G70" i="11"/>
  <c r="G69" i="11"/>
  <c r="G68" i="11"/>
  <c r="F68" i="11"/>
  <c r="E68" i="11"/>
  <c r="F67" i="11"/>
  <c r="G67" i="11" s="1"/>
  <c r="E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F44" i="11"/>
  <c r="E44" i="11"/>
  <c r="G43" i="11"/>
  <c r="G42" i="11"/>
  <c r="G41" i="11"/>
  <c r="G40" i="11"/>
  <c r="G39" i="11"/>
  <c r="G38" i="11"/>
  <c r="G37" i="11"/>
  <c r="G36" i="11"/>
  <c r="G35" i="11"/>
  <c r="G34" i="11"/>
  <c r="G33" i="11"/>
  <c r="F32" i="11"/>
  <c r="E32" i="11"/>
  <c r="G31" i="11"/>
  <c r="G30" i="11"/>
  <c r="G29" i="11"/>
  <c r="G28" i="11"/>
  <c r="G27" i="11"/>
  <c r="G26" i="11"/>
  <c r="G25" i="11"/>
  <c r="G24" i="11"/>
  <c r="F24" i="11"/>
  <c r="F78" i="11" s="1"/>
  <c r="E24" i="11"/>
  <c r="E78" i="11" s="1"/>
  <c r="G78" i="11" s="1"/>
  <c r="G22" i="11"/>
  <c r="G21" i="11"/>
  <c r="G20" i="11"/>
  <c r="G19" i="11"/>
  <c r="F18" i="11"/>
  <c r="E18" i="11"/>
  <c r="G18" i="11" s="1"/>
  <c r="G17" i="11"/>
  <c r="G16" i="11"/>
  <c r="F15" i="11"/>
  <c r="G15" i="11" s="1"/>
  <c r="E15" i="11"/>
  <c r="G14" i="11"/>
  <c r="G13" i="11"/>
  <c r="G12" i="11"/>
  <c r="G11" i="11"/>
  <c r="F10" i="11"/>
  <c r="E10" i="11"/>
  <c r="G10" i="11" s="1"/>
  <c r="G8" i="11"/>
  <c r="F7" i="11"/>
  <c r="E7" i="11"/>
  <c r="F6" i="11"/>
  <c r="G146" i="10"/>
  <c r="G145" i="10"/>
  <c r="G144" i="10"/>
  <c r="F143" i="10"/>
  <c r="E143" i="10"/>
  <c r="G143" i="10" s="1"/>
  <c r="G142" i="10"/>
  <c r="G141" i="10"/>
  <c r="G140" i="10"/>
  <c r="G139" i="10"/>
  <c r="F139" i="10"/>
  <c r="E139" i="10"/>
  <c r="G138" i="10"/>
  <c r="G136" i="10"/>
  <c r="E133" i="10"/>
  <c r="G133" i="10" s="1"/>
  <c r="G132" i="10"/>
  <c r="G131" i="10"/>
  <c r="G130" i="10"/>
  <c r="G129" i="10"/>
  <c r="G128" i="10"/>
  <c r="G127" i="10"/>
  <c r="G126" i="10"/>
  <c r="G125" i="10"/>
  <c r="G124" i="10"/>
  <c r="G123" i="10"/>
  <c r="G122" i="10"/>
  <c r="G121" i="10"/>
  <c r="G120" i="10"/>
  <c r="F120" i="10"/>
  <c r="F133" i="10" s="1"/>
  <c r="E120" i="10"/>
  <c r="G119" i="10"/>
  <c r="G118" i="10"/>
  <c r="G116" i="10"/>
  <c r="G115" i="10"/>
  <c r="F114" i="10"/>
  <c r="E114" i="10"/>
  <c r="G113" i="10"/>
  <c r="G112" i="10"/>
  <c r="G111" i="10"/>
  <c r="G110" i="10"/>
  <c r="G109" i="10"/>
  <c r="G108" i="10"/>
  <c r="G107" i="10"/>
  <c r="F107" i="10"/>
  <c r="E107" i="10"/>
  <c r="G106" i="10"/>
  <c r="G105" i="10"/>
  <c r="G104" i="10"/>
  <c r="G103" i="10"/>
  <c r="F102" i="10"/>
  <c r="E102" i="10"/>
  <c r="G102" i="10" s="1"/>
  <c r="G101" i="10"/>
  <c r="G100" i="10"/>
  <c r="G99" i="10"/>
  <c r="G98" i="10"/>
  <c r="F98" i="10"/>
  <c r="E98" i="10"/>
  <c r="G97" i="10"/>
  <c r="G96" i="10"/>
  <c r="G95" i="10"/>
  <c r="F94" i="10"/>
  <c r="E94" i="10"/>
  <c r="F91" i="10"/>
  <c r="G90" i="10"/>
  <c r="G89" i="10"/>
  <c r="G88" i="10"/>
  <c r="F87" i="10"/>
  <c r="E87" i="10"/>
  <c r="G86" i="10"/>
  <c r="E85" i="10"/>
  <c r="G84" i="10"/>
  <c r="G83" i="10"/>
  <c r="G82" i="10"/>
  <c r="F81" i="10"/>
  <c r="E81" i="10"/>
  <c r="G80" i="10"/>
  <c r="G77" i="10"/>
  <c r="G76" i="10"/>
  <c r="G75" i="10"/>
  <c r="G74" i="10"/>
  <c r="G73" i="10"/>
  <c r="G72" i="10"/>
  <c r="G71" i="10"/>
  <c r="G70" i="10"/>
  <c r="G69" i="10"/>
  <c r="F68" i="10"/>
  <c r="F67" i="10" s="1"/>
  <c r="E68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F44" i="10"/>
  <c r="E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F32" i="10"/>
  <c r="E32" i="10"/>
  <c r="G31" i="10"/>
  <c r="G30" i="10"/>
  <c r="G29" i="10"/>
  <c r="G28" i="10"/>
  <c r="G27" i="10"/>
  <c r="G26" i="10"/>
  <c r="G25" i="10"/>
  <c r="F24" i="10"/>
  <c r="F78" i="10" s="1"/>
  <c r="E24" i="10"/>
  <c r="G22" i="10"/>
  <c r="G21" i="10"/>
  <c r="G20" i="10"/>
  <c r="G19" i="10"/>
  <c r="G18" i="10"/>
  <c r="F18" i="10"/>
  <c r="E18" i="10"/>
  <c r="G17" i="10"/>
  <c r="G16" i="10"/>
  <c r="F15" i="10"/>
  <c r="E15" i="10"/>
  <c r="G14" i="10"/>
  <c r="G13" i="10"/>
  <c r="G12" i="10"/>
  <c r="G11" i="10"/>
  <c r="G10" i="10"/>
  <c r="F10" i="10"/>
  <c r="E10" i="10"/>
  <c r="F9" i="10"/>
  <c r="G8" i="10"/>
  <c r="F7" i="10"/>
  <c r="E7" i="10"/>
  <c r="E6" i="10"/>
  <c r="G146" i="9"/>
  <c r="G145" i="9"/>
  <c r="G144" i="9"/>
  <c r="G143" i="9"/>
  <c r="F143" i="9"/>
  <c r="E143" i="9"/>
  <c r="G142" i="9"/>
  <c r="G141" i="9"/>
  <c r="G140" i="9"/>
  <c r="F139" i="9"/>
  <c r="E139" i="9"/>
  <c r="G139" i="9" s="1"/>
  <c r="G138" i="9"/>
  <c r="G136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F120" i="9"/>
  <c r="F133" i="9" s="1"/>
  <c r="E120" i="9"/>
  <c r="G119" i="9"/>
  <c r="G118" i="9"/>
  <c r="G116" i="9"/>
  <c r="G115" i="9"/>
  <c r="G114" i="9"/>
  <c r="F114" i="9"/>
  <c r="E114" i="9"/>
  <c r="G113" i="9"/>
  <c r="G112" i="9"/>
  <c r="G111" i="9"/>
  <c r="G110" i="9"/>
  <c r="G109" i="9"/>
  <c r="G108" i="9"/>
  <c r="F107" i="9"/>
  <c r="E107" i="9"/>
  <c r="G107" i="9" s="1"/>
  <c r="G106" i="9"/>
  <c r="G105" i="9"/>
  <c r="G104" i="9"/>
  <c r="G103" i="9"/>
  <c r="G102" i="9"/>
  <c r="F102" i="9"/>
  <c r="E102" i="9"/>
  <c r="G101" i="9"/>
  <c r="G100" i="9"/>
  <c r="G99" i="9"/>
  <c r="F98" i="9"/>
  <c r="F117" i="9" s="1"/>
  <c r="F134" i="9" s="1"/>
  <c r="E98" i="9"/>
  <c r="G97" i="9"/>
  <c r="G96" i="9"/>
  <c r="G95" i="9"/>
  <c r="G94" i="9"/>
  <c r="F94" i="9"/>
  <c r="E94" i="9"/>
  <c r="E117" i="9" s="1"/>
  <c r="E91" i="9"/>
  <c r="G91" i="9" s="1"/>
  <c r="G90" i="9"/>
  <c r="G89" i="9"/>
  <c r="G88" i="9"/>
  <c r="G87" i="9"/>
  <c r="F87" i="9"/>
  <c r="F91" i="9" s="1"/>
  <c r="E87" i="9"/>
  <c r="G86" i="9"/>
  <c r="F85" i="9"/>
  <c r="F92" i="9" s="1"/>
  <c r="G84" i="9"/>
  <c r="G83" i="9"/>
  <c r="G82" i="9"/>
  <c r="F81" i="9"/>
  <c r="E81" i="9"/>
  <c r="G80" i="9"/>
  <c r="G77" i="9"/>
  <c r="G76" i="9"/>
  <c r="G75" i="9"/>
  <c r="G74" i="9"/>
  <c r="G73" i="9"/>
  <c r="G72" i="9"/>
  <c r="G71" i="9"/>
  <c r="G70" i="9"/>
  <c r="G69" i="9"/>
  <c r="G68" i="9"/>
  <c r="F68" i="9"/>
  <c r="E68" i="9"/>
  <c r="F67" i="9"/>
  <c r="G67" i="9" s="1"/>
  <c r="E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F44" i="9"/>
  <c r="E44" i="9"/>
  <c r="G43" i="9"/>
  <c r="G42" i="9"/>
  <c r="G41" i="9"/>
  <c r="G40" i="9"/>
  <c r="G39" i="9"/>
  <c r="G38" i="9"/>
  <c r="G37" i="9"/>
  <c r="G36" i="9"/>
  <c r="G35" i="9"/>
  <c r="G34" i="9"/>
  <c r="G33" i="9"/>
  <c r="F32" i="9"/>
  <c r="E32" i="9"/>
  <c r="G31" i="9"/>
  <c r="G30" i="9"/>
  <c r="G29" i="9"/>
  <c r="G28" i="9"/>
  <c r="G27" i="9"/>
  <c r="G26" i="9"/>
  <c r="G25" i="9"/>
  <c r="G24" i="9"/>
  <c r="F24" i="9"/>
  <c r="F78" i="9" s="1"/>
  <c r="E24" i="9"/>
  <c r="E78" i="9" s="1"/>
  <c r="G78" i="9" s="1"/>
  <c r="G22" i="9"/>
  <c r="G21" i="9"/>
  <c r="G20" i="9"/>
  <c r="G19" i="9"/>
  <c r="F18" i="9"/>
  <c r="E18" i="9"/>
  <c r="G17" i="9"/>
  <c r="G16" i="9"/>
  <c r="G15" i="9"/>
  <c r="F15" i="9"/>
  <c r="E15" i="9"/>
  <c r="G14" i="9"/>
  <c r="G13" i="9"/>
  <c r="G12" i="9"/>
  <c r="G11" i="9"/>
  <c r="F10" i="9"/>
  <c r="E10" i="9"/>
  <c r="G10" i="9" s="1"/>
  <c r="G8" i="9"/>
  <c r="F7" i="9"/>
  <c r="E7" i="9"/>
  <c r="F6" i="9"/>
  <c r="G146" i="8"/>
  <c r="G145" i="8"/>
  <c r="G144" i="8"/>
  <c r="G143" i="8"/>
  <c r="F143" i="8"/>
  <c r="E143" i="8"/>
  <c r="G142" i="8"/>
  <c r="G141" i="8"/>
  <c r="G140" i="8"/>
  <c r="F139" i="8"/>
  <c r="E139" i="8"/>
  <c r="G139" i="8" s="1"/>
  <c r="G138" i="8"/>
  <c r="G136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F120" i="8"/>
  <c r="F133" i="8" s="1"/>
  <c r="E120" i="8"/>
  <c r="E133" i="8" s="1"/>
  <c r="G119" i="8"/>
  <c r="G118" i="8"/>
  <c r="G116" i="8"/>
  <c r="G115" i="8"/>
  <c r="F114" i="8"/>
  <c r="E114" i="8"/>
  <c r="G114" i="8" s="1"/>
  <c r="G113" i="8"/>
  <c r="G112" i="8"/>
  <c r="G111" i="8"/>
  <c r="G110" i="8"/>
  <c r="G109" i="8"/>
  <c r="G108" i="8"/>
  <c r="F107" i="8"/>
  <c r="E107" i="8"/>
  <c r="G106" i="8"/>
  <c r="G105" i="8"/>
  <c r="G104" i="8"/>
  <c r="G103" i="8"/>
  <c r="F102" i="8"/>
  <c r="E102" i="8"/>
  <c r="G102" i="8" s="1"/>
  <c r="G101" i="8"/>
  <c r="G100" i="8"/>
  <c r="G99" i="8"/>
  <c r="G98" i="8"/>
  <c r="F98" i="8"/>
  <c r="F117" i="8" s="1"/>
  <c r="F134" i="8" s="1"/>
  <c r="E98" i="8"/>
  <c r="G97" i="8"/>
  <c r="G96" i="8"/>
  <c r="G95" i="8"/>
  <c r="F94" i="8"/>
  <c r="E94" i="8"/>
  <c r="F91" i="8"/>
  <c r="E91" i="8"/>
  <c r="G91" i="8" s="1"/>
  <c r="G90" i="8"/>
  <c r="G89" i="8"/>
  <c r="G88" i="8"/>
  <c r="G87" i="8"/>
  <c r="F87" i="8"/>
  <c r="E87" i="8"/>
  <c r="G86" i="8"/>
  <c r="G84" i="8"/>
  <c r="G83" i="8"/>
  <c r="G82" i="8"/>
  <c r="F81" i="8"/>
  <c r="F85" i="8" s="1"/>
  <c r="F92" i="8" s="1"/>
  <c r="E81" i="8"/>
  <c r="G80" i="8"/>
  <c r="G77" i="8"/>
  <c r="G76" i="8"/>
  <c r="G75" i="8"/>
  <c r="G74" i="8"/>
  <c r="G73" i="8"/>
  <c r="G72" i="8"/>
  <c r="G71" i="8"/>
  <c r="G70" i="8"/>
  <c r="G69" i="8"/>
  <c r="F68" i="8"/>
  <c r="E68" i="8"/>
  <c r="F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F44" i="8"/>
  <c r="E44" i="8"/>
  <c r="G44" i="8" s="1"/>
  <c r="G43" i="8"/>
  <c r="G42" i="8"/>
  <c r="G41" i="8"/>
  <c r="G40" i="8"/>
  <c r="G39" i="8"/>
  <c r="G38" i="8"/>
  <c r="G37" i="8"/>
  <c r="G36" i="8"/>
  <c r="G35" i="8"/>
  <c r="G34" i="8"/>
  <c r="G33" i="8"/>
  <c r="F32" i="8"/>
  <c r="G32" i="8" s="1"/>
  <c r="E32" i="8"/>
  <c r="G31" i="8"/>
  <c r="G30" i="8"/>
  <c r="G29" i="8"/>
  <c r="G28" i="8"/>
  <c r="G27" i="8"/>
  <c r="G26" i="8"/>
  <c r="G25" i="8"/>
  <c r="F24" i="8"/>
  <c r="F78" i="8" s="1"/>
  <c r="E24" i="8"/>
  <c r="G24" i="8" s="1"/>
  <c r="G22" i="8"/>
  <c r="G21" i="8"/>
  <c r="G20" i="8"/>
  <c r="G19" i="8"/>
  <c r="F18" i="8"/>
  <c r="G18" i="8" s="1"/>
  <c r="E18" i="8"/>
  <c r="G17" i="8"/>
  <c r="G16" i="8"/>
  <c r="G15" i="8"/>
  <c r="F15" i="8"/>
  <c r="E15" i="8"/>
  <c r="G14" i="8"/>
  <c r="G13" i="8"/>
  <c r="G12" i="8"/>
  <c r="G11" i="8"/>
  <c r="F10" i="8"/>
  <c r="E10" i="8"/>
  <c r="E9" i="8"/>
  <c r="G8" i="8"/>
  <c r="F7" i="8"/>
  <c r="F6" i="8" s="1"/>
  <c r="E7" i="8"/>
  <c r="E6" i="8"/>
  <c r="G146" i="7"/>
  <c r="G145" i="7"/>
  <c r="G144" i="7"/>
  <c r="F143" i="7"/>
  <c r="E143" i="7"/>
  <c r="G142" i="7"/>
  <c r="G141" i="7"/>
  <c r="G140" i="7"/>
  <c r="G139" i="7"/>
  <c r="F139" i="7"/>
  <c r="E139" i="7"/>
  <c r="G138" i="7"/>
  <c r="G136" i="7"/>
  <c r="F133" i="7"/>
  <c r="E133" i="7"/>
  <c r="G133" i="7" s="1"/>
  <c r="G132" i="7"/>
  <c r="G131" i="7"/>
  <c r="G130" i="7"/>
  <c r="G129" i="7"/>
  <c r="G128" i="7"/>
  <c r="G127" i="7"/>
  <c r="G126" i="7"/>
  <c r="G125" i="7"/>
  <c r="G124" i="7"/>
  <c r="G123" i="7"/>
  <c r="G122" i="7"/>
  <c r="G121" i="7"/>
  <c r="F120" i="7"/>
  <c r="E120" i="7"/>
  <c r="G120" i="7" s="1"/>
  <c r="G119" i="7"/>
  <c r="G118" i="7"/>
  <c r="G116" i="7"/>
  <c r="G115" i="7"/>
  <c r="G114" i="7"/>
  <c r="F114" i="7"/>
  <c r="E114" i="7"/>
  <c r="G113" i="7"/>
  <c r="G112" i="7"/>
  <c r="G111" i="7"/>
  <c r="G110" i="7"/>
  <c r="G109" i="7"/>
  <c r="G108" i="7"/>
  <c r="G107" i="7"/>
  <c r="F107" i="7"/>
  <c r="E107" i="7"/>
  <c r="G106" i="7"/>
  <c r="G105" i="7"/>
  <c r="G104" i="7"/>
  <c r="G103" i="7"/>
  <c r="G102" i="7"/>
  <c r="F102" i="7"/>
  <c r="E102" i="7"/>
  <c r="G101" i="7"/>
  <c r="G100" i="7"/>
  <c r="G99" i="7"/>
  <c r="F98" i="7"/>
  <c r="E98" i="7"/>
  <c r="G98" i="7" s="1"/>
  <c r="G97" i="7"/>
  <c r="G96" i="7"/>
  <c r="G95" i="7"/>
  <c r="F94" i="7"/>
  <c r="G94" i="7" s="1"/>
  <c r="E94" i="7"/>
  <c r="G90" i="7"/>
  <c r="G89" i="7"/>
  <c r="G88" i="7"/>
  <c r="F87" i="7"/>
  <c r="F91" i="7" s="1"/>
  <c r="E87" i="7"/>
  <c r="G86" i="7"/>
  <c r="F85" i="7"/>
  <c r="F92" i="7" s="1"/>
  <c r="E85" i="7"/>
  <c r="G84" i="7"/>
  <c r="G83" i="7"/>
  <c r="G82" i="7"/>
  <c r="G81" i="7"/>
  <c r="F81" i="7"/>
  <c r="E81" i="7"/>
  <c r="G80" i="7"/>
  <c r="G77" i="7"/>
  <c r="G76" i="7"/>
  <c r="G75" i="7"/>
  <c r="G74" i="7"/>
  <c r="G73" i="7"/>
  <c r="G72" i="7"/>
  <c r="G71" i="7"/>
  <c r="G70" i="7"/>
  <c r="G69" i="7"/>
  <c r="G68" i="7"/>
  <c r="F68" i="7"/>
  <c r="E68" i="7"/>
  <c r="F67" i="7"/>
  <c r="E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F44" i="7"/>
  <c r="E44" i="7"/>
  <c r="G43" i="7"/>
  <c r="G42" i="7"/>
  <c r="G41" i="7"/>
  <c r="G40" i="7"/>
  <c r="G39" i="7"/>
  <c r="G38" i="7"/>
  <c r="G37" i="7"/>
  <c r="G36" i="7"/>
  <c r="G35" i="7"/>
  <c r="G34" i="7"/>
  <c r="G33" i="7"/>
  <c r="F32" i="7"/>
  <c r="E32" i="7"/>
  <c r="G32" i="7" s="1"/>
  <c r="G31" i="7"/>
  <c r="G30" i="7"/>
  <c r="G29" i="7"/>
  <c r="G28" i="7"/>
  <c r="G27" i="7"/>
  <c r="G26" i="7"/>
  <c r="G25" i="7"/>
  <c r="F24" i="7"/>
  <c r="E24" i="7"/>
  <c r="G22" i="7"/>
  <c r="G21" i="7"/>
  <c r="G20" i="7"/>
  <c r="G19" i="7"/>
  <c r="F18" i="7"/>
  <c r="E18" i="7"/>
  <c r="G18" i="7" s="1"/>
  <c r="G17" i="7"/>
  <c r="G16" i="7"/>
  <c r="F15" i="7"/>
  <c r="F9" i="7" s="1"/>
  <c r="E15" i="7"/>
  <c r="G14" i="7"/>
  <c r="G13" i="7"/>
  <c r="G12" i="7"/>
  <c r="G11" i="7"/>
  <c r="F10" i="7"/>
  <c r="E10" i="7"/>
  <c r="G8" i="7"/>
  <c r="G7" i="7"/>
  <c r="F7" i="7"/>
  <c r="E7" i="7"/>
  <c r="G6" i="7"/>
  <c r="F6" i="7"/>
  <c r="E6" i="7"/>
  <c r="G146" i="6"/>
  <c r="G145" i="6"/>
  <c r="G144" i="6"/>
  <c r="G143" i="6"/>
  <c r="F143" i="6"/>
  <c r="E143" i="6"/>
  <c r="G142" i="6"/>
  <c r="G141" i="6"/>
  <c r="G140" i="6"/>
  <c r="F139" i="6"/>
  <c r="E139" i="6"/>
  <c r="G139" i="6" s="1"/>
  <c r="G138" i="6"/>
  <c r="G136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F120" i="6"/>
  <c r="F133" i="6" s="1"/>
  <c r="E120" i="6"/>
  <c r="E133" i="6" s="1"/>
  <c r="G119" i="6"/>
  <c r="G118" i="6"/>
  <c r="G116" i="6"/>
  <c r="G115" i="6"/>
  <c r="F114" i="6"/>
  <c r="E114" i="6"/>
  <c r="G114" i="6" s="1"/>
  <c r="G113" i="6"/>
  <c r="G112" i="6"/>
  <c r="G111" i="6"/>
  <c r="G110" i="6"/>
  <c r="G109" i="6"/>
  <c r="G108" i="6"/>
  <c r="F107" i="6"/>
  <c r="E107" i="6"/>
  <c r="G106" i="6"/>
  <c r="G105" i="6"/>
  <c r="G104" i="6"/>
  <c r="G103" i="6"/>
  <c r="G102" i="6"/>
  <c r="F102" i="6"/>
  <c r="E102" i="6"/>
  <c r="G101" i="6"/>
  <c r="G100" i="6"/>
  <c r="G99" i="6"/>
  <c r="F98" i="6"/>
  <c r="E98" i="6"/>
  <c r="G98" i="6" s="1"/>
  <c r="G97" i="6"/>
  <c r="G96" i="6"/>
  <c r="G95" i="6"/>
  <c r="G94" i="6"/>
  <c r="F94" i="6"/>
  <c r="E94" i="6"/>
  <c r="F91" i="6"/>
  <c r="E91" i="6"/>
  <c r="G91" i="6" s="1"/>
  <c r="G90" i="6"/>
  <c r="G89" i="6"/>
  <c r="G88" i="6"/>
  <c r="G87" i="6"/>
  <c r="F87" i="6"/>
  <c r="E87" i="6"/>
  <c r="G86" i="6"/>
  <c r="G84" i="6"/>
  <c r="G83" i="6"/>
  <c r="G82" i="6"/>
  <c r="F81" i="6"/>
  <c r="F85" i="6" s="1"/>
  <c r="F92" i="6" s="1"/>
  <c r="E81" i="6"/>
  <c r="G80" i="6"/>
  <c r="G77" i="6"/>
  <c r="G76" i="6"/>
  <c r="G75" i="6"/>
  <c r="G74" i="6"/>
  <c r="G73" i="6"/>
  <c r="G72" i="6"/>
  <c r="G71" i="6"/>
  <c r="G70" i="6"/>
  <c r="G69" i="6"/>
  <c r="F68" i="6"/>
  <c r="E68" i="6"/>
  <c r="E67" i="6" s="1"/>
  <c r="G67" i="6"/>
  <c r="F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F44" i="6"/>
  <c r="E44" i="6"/>
  <c r="G43" i="6"/>
  <c r="G42" i="6"/>
  <c r="G41" i="6"/>
  <c r="G40" i="6"/>
  <c r="G39" i="6"/>
  <c r="G38" i="6"/>
  <c r="G37" i="6"/>
  <c r="G36" i="6"/>
  <c r="G35" i="6"/>
  <c r="G34" i="6"/>
  <c r="G33" i="6"/>
  <c r="F32" i="6"/>
  <c r="E32" i="6"/>
  <c r="G31" i="6"/>
  <c r="G30" i="6"/>
  <c r="G29" i="6"/>
  <c r="G28" i="6"/>
  <c r="G27" i="6"/>
  <c r="G26" i="6"/>
  <c r="G25" i="6"/>
  <c r="G24" i="6"/>
  <c r="F24" i="6"/>
  <c r="E24" i="6"/>
  <c r="G22" i="6"/>
  <c r="G21" i="6"/>
  <c r="G20" i="6"/>
  <c r="G19" i="6"/>
  <c r="F18" i="6"/>
  <c r="E18" i="6"/>
  <c r="G18" i="6" s="1"/>
  <c r="G17" i="6"/>
  <c r="G16" i="6"/>
  <c r="F15" i="6"/>
  <c r="G15" i="6" s="1"/>
  <c r="E15" i="6"/>
  <c r="G14" i="6"/>
  <c r="G13" i="6"/>
  <c r="G12" i="6"/>
  <c r="G11" i="6"/>
  <c r="F10" i="6"/>
  <c r="E10" i="6"/>
  <c r="G10" i="6" s="1"/>
  <c r="F9" i="6"/>
  <c r="G8" i="6"/>
  <c r="F7" i="6"/>
  <c r="E7" i="6"/>
  <c r="E6" i="6"/>
  <c r="G146" i="5"/>
  <c r="G145" i="5"/>
  <c r="G144" i="5"/>
  <c r="F143" i="5"/>
  <c r="G143" i="5" s="1"/>
  <c r="E143" i="5"/>
  <c r="G142" i="5"/>
  <c r="G141" i="5"/>
  <c r="G140" i="5"/>
  <c r="F139" i="5"/>
  <c r="E139" i="5"/>
  <c r="G139" i="5" s="1"/>
  <c r="G138" i="5"/>
  <c r="G136" i="5"/>
  <c r="F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F120" i="5"/>
  <c r="E120" i="5"/>
  <c r="G119" i="5"/>
  <c r="G118" i="5"/>
  <c r="F117" i="5"/>
  <c r="F134" i="5" s="1"/>
  <c r="G116" i="5"/>
  <c r="G115" i="5"/>
  <c r="G114" i="5"/>
  <c r="F114" i="5"/>
  <c r="E114" i="5"/>
  <c r="G113" i="5"/>
  <c r="G112" i="5"/>
  <c r="G111" i="5"/>
  <c r="G110" i="5"/>
  <c r="G109" i="5"/>
  <c r="G108" i="5"/>
  <c r="F107" i="5"/>
  <c r="E107" i="5"/>
  <c r="G107" i="5" s="1"/>
  <c r="G106" i="5"/>
  <c r="G105" i="5"/>
  <c r="G104" i="5"/>
  <c r="G103" i="5"/>
  <c r="G102" i="5"/>
  <c r="F102" i="5"/>
  <c r="E102" i="5"/>
  <c r="G101" i="5"/>
  <c r="G100" i="5"/>
  <c r="G99" i="5"/>
  <c r="F98" i="5"/>
  <c r="E98" i="5"/>
  <c r="G97" i="5"/>
  <c r="G96" i="5"/>
  <c r="G95" i="5"/>
  <c r="G94" i="5"/>
  <c r="F94" i="5"/>
  <c r="E94" i="5"/>
  <c r="E91" i="5"/>
  <c r="G90" i="5"/>
  <c r="G89" i="5"/>
  <c r="G88" i="5"/>
  <c r="F87" i="5"/>
  <c r="E87" i="5"/>
  <c r="G86" i="5"/>
  <c r="F85" i="5"/>
  <c r="G84" i="5"/>
  <c r="G83" i="5"/>
  <c r="G82" i="5"/>
  <c r="F81" i="5"/>
  <c r="E81" i="5"/>
  <c r="E85" i="5" s="1"/>
  <c r="G85" i="5" s="1"/>
  <c r="G80" i="5"/>
  <c r="G77" i="5"/>
  <c r="G76" i="5"/>
  <c r="G75" i="5"/>
  <c r="G74" i="5"/>
  <c r="G73" i="5"/>
  <c r="G72" i="5"/>
  <c r="G71" i="5"/>
  <c r="G70" i="5"/>
  <c r="G69" i="5"/>
  <c r="G68" i="5"/>
  <c r="F68" i="5"/>
  <c r="E68" i="5"/>
  <c r="F67" i="5"/>
  <c r="G67" i="5" s="1"/>
  <c r="E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F44" i="5"/>
  <c r="E44" i="5"/>
  <c r="G43" i="5"/>
  <c r="G42" i="5"/>
  <c r="G41" i="5"/>
  <c r="G40" i="5"/>
  <c r="G39" i="5"/>
  <c r="G38" i="5"/>
  <c r="G37" i="5"/>
  <c r="G36" i="5"/>
  <c r="G35" i="5"/>
  <c r="G34" i="5"/>
  <c r="G33" i="5"/>
  <c r="F32" i="5"/>
  <c r="E32" i="5"/>
  <c r="G32" i="5" s="1"/>
  <c r="G31" i="5"/>
  <c r="G30" i="5"/>
  <c r="G29" i="5"/>
  <c r="G28" i="5"/>
  <c r="G27" i="5"/>
  <c r="G26" i="5"/>
  <c r="G25" i="5"/>
  <c r="G24" i="5"/>
  <c r="F24" i="5"/>
  <c r="F78" i="5" s="1"/>
  <c r="E24" i="5"/>
  <c r="G22" i="5"/>
  <c r="G21" i="5"/>
  <c r="G20" i="5"/>
  <c r="G19" i="5"/>
  <c r="F18" i="5"/>
  <c r="E18" i="5"/>
  <c r="G18" i="5" s="1"/>
  <c r="G17" i="5"/>
  <c r="G16" i="5"/>
  <c r="F15" i="5"/>
  <c r="G15" i="5" s="1"/>
  <c r="E15" i="5"/>
  <c r="G14" i="5"/>
  <c r="G13" i="5"/>
  <c r="G12" i="5"/>
  <c r="G11" i="5"/>
  <c r="F10" i="5"/>
  <c r="E10" i="5"/>
  <c r="G8" i="5"/>
  <c r="F7" i="5"/>
  <c r="E7" i="5"/>
  <c r="G7" i="5" s="1"/>
  <c r="F6" i="5"/>
  <c r="G146" i="4"/>
  <c r="G145" i="4"/>
  <c r="G144" i="4"/>
  <c r="F143" i="4"/>
  <c r="E143" i="4"/>
  <c r="G143" i="4" s="1"/>
  <c r="G142" i="4"/>
  <c r="G141" i="4"/>
  <c r="G140" i="4"/>
  <c r="F139" i="4"/>
  <c r="G139" i="4" s="1"/>
  <c r="E139" i="4"/>
  <c r="G138" i="4"/>
  <c r="G136" i="4"/>
  <c r="E133" i="4"/>
  <c r="G133" i="4" s="1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F120" i="4"/>
  <c r="F133" i="4" s="1"/>
  <c r="E120" i="4"/>
  <c r="G119" i="4"/>
  <c r="G118" i="4"/>
  <c r="G116" i="4"/>
  <c r="G115" i="4"/>
  <c r="F114" i="4"/>
  <c r="E114" i="4"/>
  <c r="G114" i="4" s="1"/>
  <c r="G113" i="4"/>
  <c r="G112" i="4"/>
  <c r="G111" i="4"/>
  <c r="G110" i="4"/>
  <c r="G109" i="4"/>
  <c r="G108" i="4"/>
  <c r="F107" i="4"/>
  <c r="G107" i="4" s="1"/>
  <c r="E107" i="4"/>
  <c r="G106" i="4"/>
  <c r="G105" i="4"/>
  <c r="G104" i="4"/>
  <c r="G103" i="4"/>
  <c r="F102" i="4"/>
  <c r="E102" i="4"/>
  <c r="G101" i="4"/>
  <c r="G100" i="4"/>
  <c r="G99" i="4"/>
  <c r="G98" i="4"/>
  <c r="F98" i="4"/>
  <c r="E98" i="4"/>
  <c r="G97" i="4"/>
  <c r="G96" i="4"/>
  <c r="G95" i="4"/>
  <c r="F94" i="4"/>
  <c r="E94" i="4"/>
  <c r="F91" i="4"/>
  <c r="G90" i="4"/>
  <c r="G89" i="4"/>
  <c r="G88" i="4"/>
  <c r="F87" i="4"/>
  <c r="E87" i="4"/>
  <c r="G86" i="4"/>
  <c r="E85" i="4"/>
  <c r="G84" i="4"/>
  <c r="G83" i="4"/>
  <c r="G82" i="4"/>
  <c r="F81" i="4"/>
  <c r="F85" i="4" s="1"/>
  <c r="F92" i="4" s="1"/>
  <c r="E81" i="4"/>
  <c r="G80" i="4"/>
  <c r="G77" i="4"/>
  <c r="G76" i="4"/>
  <c r="G75" i="4"/>
  <c r="G74" i="4"/>
  <c r="G73" i="4"/>
  <c r="G72" i="4"/>
  <c r="G71" i="4"/>
  <c r="G70" i="4"/>
  <c r="G69" i="4"/>
  <c r="F68" i="4"/>
  <c r="F67" i="4" s="1"/>
  <c r="E68" i="4"/>
  <c r="E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F44" i="4"/>
  <c r="E44" i="4"/>
  <c r="G44" i="4" s="1"/>
  <c r="G43" i="4"/>
  <c r="G42" i="4"/>
  <c r="G41" i="4"/>
  <c r="G40" i="4"/>
  <c r="G39" i="4"/>
  <c r="G38" i="4"/>
  <c r="G37" i="4"/>
  <c r="G36" i="4"/>
  <c r="G35" i="4"/>
  <c r="G34" i="4"/>
  <c r="G33" i="4"/>
  <c r="G32" i="4"/>
  <c r="F32" i="4"/>
  <c r="E32" i="4"/>
  <c r="G31" i="4"/>
  <c r="G30" i="4"/>
  <c r="G29" i="4"/>
  <c r="G28" i="4"/>
  <c r="G27" i="4"/>
  <c r="G26" i="4"/>
  <c r="G25" i="4"/>
  <c r="F24" i="4"/>
  <c r="F78" i="4" s="1"/>
  <c r="E24" i="4"/>
  <c r="E78" i="4" s="1"/>
  <c r="G22" i="4"/>
  <c r="G21" i="4"/>
  <c r="G20" i="4"/>
  <c r="G19" i="4"/>
  <c r="G18" i="4"/>
  <c r="F18" i="4"/>
  <c r="E18" i="4"/>
  <c r="G17" i="4"/>
  <c r="G16" i="4"/>
  <c r="F15" i="4"/>
  <c r="E15" i="4"/>
  <c r="G14" i="4"/>
  <c r="G13" i="4"/>
  <c r="G12" i="4"/>
  <c r="G11" i="4"/>
  <c r="G10" i="4"/>
  <c r="F10" i="4"/>
  <c r="E10" i="4"/>
  <c r="F9" i="4"/>
  <c r="G8" i="4"/>
  <c r="G7" i="4"/>
  <c r="F7" i="4"/>
  <c r="F6" i="4" s="1"/>
  <c r="F23" i="4" s="1"/>
  <c r="E7" i="4"/>
  <c r="E6" i="4"/>
  <c r="G146" i="3"/>
  <c r="G145" i="3"/>
  <c r="G144" i="3"/>
  <c r="F143" i="3"/>
  <c r="G143" i="3" s="1"/>
  <c r="E143" i="3"/>
  <c r="G142" i="3"/>
  <c r="G141" i="3"/>
  <c r="G140" i="3"/>
  <c r="F139" i="3"/>
  <c r="E139" i="3"/>
  <c r="G139" i="3" s="1"/>
  <c r="G138" i="3"/>
  <c r="G136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F120" i="3"/>
  <c r="F133" i="3" s="1"/>
  <c r="E120" i="3"/>
  <c r="G119" i="3"/>
  <c r="G118" i="3"/>
  <c r="G116" i="3"/>
  <c r="G115" i="3"/>
  <c r="G114" i="3"/>
  <c r="F114" i="3"/>
  <c r="E114" i="3"/>
  <c r="G113" i="3"/>
  <c r="G112" i="3"/>
  <c r="G111" i="3"/>
  <c r="G110" i="3"/>
  <c r="G109" i="3"/>
  <c r="G108" i="3"/>
  <c r="F107" i="3"/>
  <c r="E107" i="3"/>
  <c r="G107" i="3" s="1"/>
  <c r="G106" i="3"/>
  <c r="G105" i="3"/>
  <c r="G104" i="3"/>
  <c r="G103" i="3"/>
  <c r="G102" i="3"/>
  <c r="F102" i="3"/>
  <c r="E102" i="3"/>
  <c r="G101" i="3"/>
  <c r="G100" i="3"/>
  <c r="G99" i="3"/>
  <c r="F98" i="3"/>
  <c r="F117" i="3" s="1"/>
  <c r="E98" i="3"/>
  <c r="G97" i="3"/>
  <c r="G96" i="3"/>
  <c r="G95" i="3"/>
  <c r="G94" i="3"/>
  <c r="F94" i="3"/>
  <c r="E94" i="3"/>
  <c r="E91" i="3"/>
  <c r="G90" i="3"/>
  <c r="G89" i="3"/>
  <c r="G88" i="3"/>
  <c r="F87" i="3"/>
  <c r="F91" i="3" s="1"/>
  <c r="E87" i="3"/>
  <c r="G86" i="3"/>
  <c r="F85" i="3"/>
  <c r="F92" i="3" s="1"/>
  <c r="G84" i="3"/>
  <c r="G83" i="3"/>
  <c r="G82" i="3"/>
  <c r="F81" i="3"/>
  <c r="E81" i="3"/>
  <c r="G80" i="3"/>
  <c r="G77" i="3"/>
  <c r="G76" i="3"/>
  <c r="G75" i="3"/>
  <c r="G74" i="3"/>
  <c r="G73" i="3"/>
  <c r="G72" i="3"/>
  <c r="G71" i="3"/>
  <c r="G70" i="3"/>
  <c r="G69" i="3"/>
  <c r="G68" i="3"/>
  <c r="F68" i="3"/>
  <c r="E68" i="3"/>
  <c r="F67" i="3"/>
  <c r="G67" i="3" s="1"/>
  <c r="E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F44" i="3"/>
  <c r="E44" i="3"/>
  <c r="G43" i="3"/>
  <c r="G42" i="3"/>
  <c r="G41" i="3"/>
  <c r="G40" i="3"/>
  <c r="G39" i="3"/>
  <c r="G38" i="3"/>
  <c r="G37" i="3"/>
  <c r="G36" i="3"/>
  <c r="G35" i="3"/>
  <c r="G34" i="3"/>
  <c r="G33" i="3"/>
  <c r="F32" i="3"/>
  <c r="E32" i="3"/>
  <c r="G31" i="3"/>
  <c r="G30" i="3"/>
  <c r="G29" i="3"/>
  <c r="G28" i="3"/>
  <c r="G27" i="3"/>
  <c r="G26" i="3"/>
  <c r="G25" i="3"/>
  <c r="G24" i="3"/>
  <c r="F24" i="3"/>
  <c r="F78" i="3" s="1"/>
  <c r="G78" i="3" s="1"/>
  <c r="E24" i="3"/>
  <c r="E78" i="3" s="1"/>
  <c r="G22" i="3"/>
  <c r="G21" i="3"/>
  <c r="G20" i="3"/>
  <c r="G19" i="3"/>
  <c r="F18" i="3"/>
  <c r="E18" i="3"/>
  <c r="G17" i="3"/>
  <c r="G16" i="3"/>
  <c r="G15" i="3"/>
  <c r="F15" i="3"/>
  <c r="E15" i="3"/>
  <c r="G14" i="3"/>
  <c r="G13" i="3"/>
  <c r="G12" i="3"/>
  <c r="G11" i="3"/>
  <c r="F10" i="3"/>
  <c r="E10" i="3"/>
  <c r="G10" i="3" s="1"/>
  <c r="G8" i="3"/>
  <c r="F7" i="3"/>
  <c r="E7" i="3"/>
  <c r="F6" i="3"/>
  <c r="G146" i="2"/>
  <c r="G145" i="2"/>
  <c r="G144" i="2"/>
  <c r="F143" i="2"/>
  <c r="E143" i="2"/>
  <c r="G143" i="2" s="1"/>
  <c r="G142" i="2"/>
  <c r="G141" i="2"/>
  <c r="G140" i="2"/>
  <c r="F139" i="2"/>
  <c r="G139" i="2" s="1"/>
  <c r="E139" i="2"/>
  <c r="G138" i="2"/>
  <c r="G136" i="2"/>
  <c r="E133" i="2"/>
  <c r="G133" i="2" s="1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F120" i="2"/>
  <c r="F133" i="2" s="1"/>
  <c r="E120" i="2"/>
  <c r="G119" i="2"/>
  <c r="G118" i="2"/>
  <c r="G116" i="2"/>
  <c r="G115" i="2"/>
  <c r="F114" i="2"/>
  <c r="E114" i="2"/>
  <c r="G114" i="2" s="1"/>
  <c r="G113" i="2"/>
  <c r="G112" i="2"/>
  <c r="G111" i="2"/>
  <c r="G110" i="2"/>
  <c r="G109" i="2"/>
  <c r="G108" i="2"/>
  <c r="F107" i="2"/>
  <c r="G107" i="2" s="1"/>
  <c r="E107" i="2"/>
  <c r="G106" i="2"/>
  <c r="G105" i="2"/>
  <c r="G104" i="2"/>
  <c r="G103" i="2"/>
  <c r="F102" i="2"/>
  <c r="E102" i="2"/>
  <c r="G101" i="2"/>
  <c r="G100" i="2"/>
  <c r="G99" i="2"/>
  <c r="G98" i="2"/>
  <c r="F98" i="2"/>
  <c r="E98" i="2"/>
  <c r="G97" i="2"/>
  <c r="G96" i="2"/>
  <c r="G95" i="2"/>
  <c r="F94" i="2"/>
  <c r="E94" i="2"/>
  <c r="G94" i="2" s="1"/>
  <c r="F91" i="2"/>
  <c r="G90" i="2"/>
  <c r="G89" i="2"/>
  <c r="G88" i="2"/>
  <c r="F87" i="2"/>
  <c r="E87" i="2"/>
  <c r="G86" i="2"/>
  <c r="E85" i="2"/>
  <c r="G84" i="2"/>
  <c r="G83" i="2"/>
  <c r="G82" i="2"/>
  <c r="F81" i="2"/>
  <c r="F85" i="2" s="1"/>
  <c r="F92" i="2" s="1"/>
  <c r="E81" i="2"/>
  <c r="G80" i="2"/>
  <c r="G77" i="2"/>
  <c r="G76" i="2"/>
  <c r="G75" i="2"/>
  <c r="G74" i="2"/>
  <c r="G73" i="2"/>
  <c r="G72" i="2"/>
  <c r="G71" i="2"/>
  <c r="G70" i="2"/>
  <c r="G69" i="2"/>
  <c r="F68" i="2"/>
  <c r="F67" i="2" s="1"/>
  <c r="E68" i="2"/>
  <c r="E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F44" i="2"/>
  <c r="E44" i="2"/>
  <c r="G44" i="2" s="1"/>
  <c r="G43" i="2"/>
  <c r="G42" i="2"/>
  <c r="G41" i="2"/>
  <c r="G40" i="2"/>
  <c r="G39" i="2"/>
  <c r="G38" i="2"/>
  <c r="G37" i="2"/>
  <c r="G36" i="2"/>
  <c r="G35" i="2"/>
  <c r="G34" i="2"/>
  <c r="G33" i="2"/>
  <c r="G32" i="2"/>
  <c r="F32" i="2"/>
  <c r="E32" i="2"/>
  <c r="G31" i="2"/>
  <c r="G30" i="2"/>
  <c r="G29" i="2"/>
  <c r="G28" i="2"/>
  <c r="G27" i="2"/>
  <c r="G26" i="2"/>
  <c r="G25" i="2"/>
  <c r="F24" i="2"/>
  <c r="F78" i="2" s="1"/>
  <c r="E24" i="2"/>
  <c r="E78" i="2" s="1"/>
  <c r="G22" i="2"/>
  <c r="G21" i="2"/>
  <c r="G20" i="2"/>
  <c r="G19" i="2"/>
  <c r="G18" i="2"/>
  <c r="F18" i="2"/>
  <c r="E18" i="2"/>
  <c r="G17" i="2"/>
  <c r="G16" i="2"/>
  <c r="F15" i="2"/>
  <c r="E15" i="2"/>
  <c r="G14" i="2"/>
  <c r="G13" i="2"/>
  <c r="G12" i="2"/>
  <c r="G11" i="2"/>
  <c r="G10" i="2"/>
  <c r="F10" i="2"/>
  <c r="E10" i="2"/>
  <c r="F9" i="2"/>
  <c r="G8" i="2"/>
  <c r="G7" i="2"/>
  <c r="F7" i="2"/>
  <c r="F6" i="2" s="1"/>
  <c r="F23" i="2" s="1"/>
  <c r="E7" i="2"/>
  <c r="E6" i="2"/>
  <c r="G146" i="1"/>
  <c r="G145" i="1"/>
  <c r="G144" i="1"/>
  <c r="F143" i="1"/>
  <c r="G143" i="1" s="1"/>
  <c r="E143" i="1"/>
  <c r="G142" i="1"/>
  <c r="G141" i="1"/>
  <c r="G140" i="1"/>
  <c r="F139" i="1"/>
  <c r="E139" i="1"/>
  <c r="G139" i="1" s="1"/>
  <c r="G138" i="1"/>
  <c r="G136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F120" i="1"/>
  <c r="F133" i="1" s="1"/>
  <c r="E120" i="1"/>
  <c r="G119" i="1"/>
  <c r="G118" i="1"/>
  <c r="G116" i="1"/>
  <c r="G115" i="1"/>
  <c r="G114" i="1"/>
  <c r="F114" i="1"/>
  <c r="E114" i="1"/>
  <c r="G113" i="1"/>
  <c r="G112" i="1"/>
  <c r="G111" i="1"/>
  <c r="G110" i="1"/>
  <c r="G109" i="1"/>
  <c r="G108" i="1"/>
  <c r="F107" i="1"/>
  <c r="E107" i="1"/>
  <c r="G107" i="1" s="1"/>
  <c r="G106" i="1"/>
  <c r="G105" i="1"/>
  <c r="G104" i="1"/>
  <c r="G103" i="1"/>
  <c r="G102" i="1"/>
  <c r="F102" i="1"/>
  <c r="E102" i="1"/>
  <c r="G101" i="1"/>
  <c r="G100" i="1"/>
  <c r="G99" i="1"/>
  <c r="F98" i="1"/>
  <c r="F117" i="1" s="1"/>
  <c r="F134" i="1" s="1"/>
  <c r="E98" i="1"/>
  <c r="G97" i="1"/>
  <c r="G96" i="1"/>
  <c r="G95" i="1"/>
  <c r="G94" i="1"/>
  <c r="F94" i="1"/>
  <c r="E94" i="1"/>
  <c r="E91" i="1"/>
  <c r="G90" i="1"/>
  <c r="G89" i="1"/>
  <c r="G88" i="1"/>
  <c r="F87" i="1"/>
  <c r="F91" i="1" s="1"/>
  <c r="E87" i="1"/>
  <c r="G86" i="1"/>
  <c r="F85" i="1"/>
  <c r="F92" i="1" s="1"/>
  <c r="G84" i="1"/>
  <c r="G83" i="1"/>
  <c r="G82" i="1"/>
  <c r="F81" i="1"/>
  <c r="E81" i="1"/>
  <c r="G80" i="1"/>
  <c r="G77" i="1"/>
  <c r="G76" i="1"/>
  <c r="G75" i="1"/>
  <c r="G74" i="1"/>
  <c r="G73" i="1"/>
  <c r="G72" i="1"/>
  <c r="G71" i="1"/>
  <c r="G70" i="1"/>
  <c r="G69" i="1"/>
  <c r="G68" i="1"/>
  <c r="F68" i="1"/>
  <c r="E68" i="1"/>
  <c r="F67" i="1"/>
  <c r="G67" i="1" s="1"/>
  <c r="E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F44" i="1"/>
  <c r="E44" i="1"/>
  <c r="G43" i="1"/>
  <c r="G42" i="1"/>
  <c r="G41" i="1"/>
  <c r="G40" i="1"/>
  <c r="G39" i="1"/>
  <c r="G38" i="1"/>
  <c r="G37" i="1"/>
  <c r="G36" i="1"/>
  <c r="G35" i="1"/>
  <c r="G34" i="1"/>
  <c r="G33" i="1"/>
  <c r="F32" i="1"/>
  <c r="E32" i="1"/>
  <c r="G31" i="1"/>
  <c r="G30" i="1"/>
  <c r="G29" i="1"/>
  <c r="G28" i="1"/>
  <c r="G27" i="1"/>
  <c r="G26" i="1"/>
  <c r="G25" i="1"/>
  <c r="G24" i="1"/>
  <c r="F24" i="1"/>
  <c r="F78" i="1" s="1"/>
  <c r="G78" i="1" s="1"/>
  <c r="E24" i="1"/>
  <c r="E78" i="1" s="1"/>
  <c r="G22" i="1"/>
  <c r="G21" i="1"/>
  <c r="G20" i="1"/>
  <c r="G19" i="1"/>
  <c r="F18" i="1"/>
  <c r="E18" i="1"/>
  <c r="G17" i="1"/>
  <c r="G16" i="1"/>
  <c r="G15" i="1"/>
  <c r="F15" i="1"/>
  <c r="E15" i="1"/>
  <c r="G14" i="1"/>
  <c r="G13" i="1"/>
  <c r="G12" i="1"/>
  <c r="G11" i="1"/>
  <c r="F10" i="1"/>
  <c r="E10" i="1"/>
  <c r="G10" i="1" s="1"/>
  <c r="G8" i="1"/>
  <c r="F7" i="1"/>
  <c r="E7" i="1"/>
  <c r="F6" i="1"/>
  <c r="F79" i="2" l="1"/>
  <c r="F93" i="2" s="1"/>
  <c r="F79" i="4"/>
  <c r="F93" i="4" s="1"/>
  <c r="G78" i="2"/>
  <c r="F134" i="3"/>
  <c r="G78" i="4"/>
  <c r="G6" i="2"/>
  <c r="G7" i="3"/>
  <c r="E6" i="3"/>
  <c r="E117" i="4"/>
  <c r="G94" i="4"/>
  <c r="G68" i="12"/>
  <c r="E67" i="12"/>
  <c r="G67" i="12" s="1"/>
  <c r="G78" i="13"/>
  <c r="F9" i="1"/>
  <c r="F23" i="1" s="1"/>
  <c r="F79" i="1" s="1"/>
  <c r="F93" i="1" s="1"/>
  <c r="F135" i="1" s="1"/>
  <c r="F137" i="1" s="1"/>
  <c r="F147" i="1" s="1"/>
  <c r="G32" i="1"/>
  <c r="E85" i="1"/>
  <c r="G81" i="1"/>
  <c r="G81" i="2"/>
  <c r="G85" i="2"/>
  <c r="F117" i="2"/>
  <c r="F134" i="2" s="1"/>
  <c r="F9" i="3"/>
  <c r="F23" i="3" s="1"/>
  <c r="F79" i="3" s="1"/>
  <c r="F93" i="3" s="1"/>
  <c r="F135" i="3" s="1"/>
  <c r="F137" i="3" s="1"/>
  <c r="F147" i="3" s="1"/>
  <c r="G32" i="3"/>
  <c r="E85" i="3"/>
  <c r="G81" i="3"/>
  <c r="G81" i="4"/>
  <c r="G85" i="4"/>
  <c r="F117" i="4"/>
  <c r="F134" i="4" s="1"/>
  <c r="E9" i="5"/>
  <c r="G9" i="5" s="1"/>
  <c r="G10" i="5"/>
  <c r="G7" i="6"/>
  <c r="F6" i="6"/>
  <c r="F23" i="6" s="1"/>
  <c r="G68" i="8"/>
  <c r="E67" i="8"/>
  <c r="G67" i="8" s="1"/>
  <c r="F6" i="10"/>
  <c r="F23" i="10" s="1"/>
  <c r="F79" i="10" s="1"/>
  <c r="G7" i="10"/>
  <c r="E9" i="11"/>
  <c r="G9" i="11" s="1"/>
  <c r="G7" i="1"/>
  <c r="E6" i="1"/>
  <c r="G15" i="10"/>
  <c r="E9" i="10"/>
  <c r="G9" i="10" s="1"/>
  <c r="E117" i="1"/>
  <c r="G98" i="1"/>
  <c r="E23" i="2"/>
  <c r="G67" i="2"/>
  <c r="E117" i="2"/>
  <c r="E117" i="3"/>
  <c r="G98" i="3"/>
  <c r="G67" i="4"/>
  <c r="F9" i="5"/>
  <c r="F23" i="5" s="1"/>
  <c r="F79" i="5" s="1"/>
  <c r="E78" i="5"/>
  <c r="G78" i="5" s="1"/>
  <c r="G87" i="5"/>
  <c r="F91" i="5"/>
  <c r="G91" i="5"/>
  <c r="F117" i="7"/>
  <c r="F134" i="7" s="1"/>
  <c r="G10" i="8"/>
  <c r="F9" i="8"/>
  <c r="G117" i="9"/>
  <c r="G6" i="12"/>
  <c r="E23" i="12"/>
  <c r="G94" i="12"/>
  <c r="E117" i="12"/>
  <c r="G6" i="4"/>
  <c r="E133" i="9"/>
  <c r="G133" i="9" s="1"/>
  <c r="G120" i="9"/>
  <c r="E9" i="1"/>
  <c r="G18" i="1"/>
  <c r="G87" i="1"/>
  <c r="G91" i="1"/>
  <c r="E133" i="1"/>
  <c r="G133" i="1" s="1"/>
  <c r="G120" i="1"/>
  <c r="G15" i="2"/>
  <c r="E9" i="2"/>
  <c r="G9" i="2" s="1"/>
  <c r="G24" i="2"/>
  <c r="G68" i="2"/>
  <c r="E91" i="2"/>
  <c r="G91" i="2" s="1"/>
  <c r="G87" i="2"/>
  <c r="G102" i="2"/>
  <c r="E9" i="3"/>
  <c r="G18" i="3"/>
  <c r="G87" i="3"/>
  <c r="G91" i="3"/>
  <c r="E133" i="3"/>
  <c r="G133" i="3" s="1"/>
  <c r="G120" i="3"/>
  <c r="G15" i="4"/>
  <c r="E9" i="4"/>
  <c r="G9" i="4" s="1"/>
  <c r="G24" i="4"/>
  <c r="G68" i="4"/>
  <c r="E91" i="4"/>
  <c r="G91" i="4" s="1"/>
  <c r="G87" i="4"/>
  <c r="G102" i="4"/>
  <c r="F92" i="5"/>
  <c r="E92" i="5"/>
  <c r="E117" i="5"/>
  <c r="G98" i="5"/>
  <c r="E133" i="5"/>
  <c r="G133" i="5" s="1"/>
  <c r="G120" i="5"/>
  <c r="G6" i="6"/>
  <c r="E78" i="6"/>
  <c r="G32" i="6"/>
  <c r="F23" i="7"/>
  <c r="F78" i="7"/>
  <c r="G24" i="7"/>
  <c r="G6" i="8"/>
  <c r="E23" i="8"/>
  <c r="F23" i="9"/>
  <c r="F79" i="9" s="1"/>
  <c r="F93" i="9" s="1"/>
  <c r="F135" i="9" s="1"/>
  <c r="F137" i="9" s="1"/>
  <c r="F147" i="9" s="1"/>
  <c r="F85" i="10"/>
  <c r="F92" i="10" s="1"/>
  <c r="G81" i="10"/>
  <c r="G7" i="11"/>
  <c r="E6" i="11"/>
  <c r="G24" i="12"/>
  <c r="E78" i="12"/>
  <c r="G78" i="12" s="1"/>
  <c r="F78" i="13"/>
  <c r="F134" i="13"/>
  <c r="G117" i="13"/>
  <c r="E6" i="5"/>
  <c r="E85" i="6"/>
  <c r="G81" i="6"/>
  <c r="F117" i="6"/>
  <c r="F134" i="6" s="1"/>
  <c r="G107" i="6"/>
  <c r="E91" i="7"/>
  <c r="G87" i="7"/>
  <c r="G7" i="8"/>
  <c r="G107" i="8"/>
  <c r="E9" i="9"/>
  <c r="G18" i="9"/>
  <c r="G6" i="10"/>
  <c r="E23" i="10"/>
  <c r="G68" i="10"/>
  <c r="E67" i="10"/>
  <c r="G67" i="10" s="1"/>
  <c r="G94" i="10"/>
  <c r="E117" i="10"/>
  <c r="E133" i="11"/>
  <c r="G133" i="11" s="1"/>
  <c r="G120" i="11"/>
  <c r="G10" i="7"/>
  <c r="E9" i="7"/>
  <c r="G9" i="8"/>
  <c r="G94" i="8"/>
  <c r="E117" i="8"/>
  <c r="E91" i="12"/>
  <c r="G91" i="12" s="1"/>
  <c r="G87" i="12"/>
  <c r="G81" i="5"/>
  <c r="E9" i="6"/>
  <c r="G9" i="6" s="1"/>
  <c r="F78" i="6"/>
  <c r="G68" i="6"/>
  <c r="E117" i="6"/>
  <c r="G15" i="7"/>
  <c r="E78" i="7"/>
  <c r="G78" i="7" s="1"/>
  <c r="G67" i="7"/>
  <c r="G85" i="7"/>
  <c r="E117" i="7"/>
  <c r="G143" i="7"/>
  <c r="F23" i="8"/>
  <c r="F79" i="8" s="1"/>
  <c r="F93" i="8" s="1"/>
  <c r="F135" i="8" s="1"/>
  <c r="F137" i="8" s="1"/>
  <c r="F147" i="8" s="1"/>
  <c r="E78" i="8"/>
  <c r="G78" i="8" s="1"/>
  <c r="E85" i="8"/>
  <c r="G81" i="8"/>
  <c r="G7" i="9"/>
  <c r="E6" i="9"/>
  <c r="G24" i="10"/>
  <c r="E78" i="10"/>
  <c r="G78" i="10" s="1"/>
  <c r="E91" i="10"/>
  <c r="G91" i="10" s="1"/>
  <c r="G87" i="10"/>
  <c r="E134" i="11"/>
  <c r="G134" i="11" s="1"/>
  <c r="G117" i="11"/>
  <c r="G7" i="12"/>
  <c r="E9" i="12"/>
  <c r="G9" i="12" s="1"/>
  <c r="F85" i="12"/>
  <c r="F92" i="12" s="1"/>
  <c r="F93" i="12" s="1"/>
  <c r="F135" i="12" s="1"/>
  <c r="F137" i="12" s="1"/>
  <c r="F147" i="12" s="1"/>
  <c r="G81" i="12"/>
  <c r="G102" i="12"/>
  <c r="G7" i="13"/>
  <c r="E6" i="13"/>
  <c r="E85" i="13"/>
  <c r="G81" i="13"/>
  <c r="F9" i="9"/>
  <c r="G32" i="9"/>
  <c r="E85" i="9"/>
  <c r="G81" i="9"/>
  <c r="E92" i="10"/>
  <c r="F117" i="10"/>
  <c r="F134" i="10" s="1"/>
  <c r="F9" i="11"/>
  <c r="F23" i="11" s="1"/>
  <c r="F79" i="11" s="1"/>
  <c r="F93" i="11" s="1"/>
  <c r="F135" i="11" s="1"/>
  <c r="F137" i="11" s="1"/>
  <c r="F147" i="11" s="1"/>
  <c r="G32" i="11"/>
  <c r="E85" i="11"/>
  <c r="G81" i="11"/>
  <c r="F117" i="12"/>
  <c r="F134" i="12" s="1"/>
  <c r="F9" i="13"/>
  <c r="F23" i="13" s="1"/>
  <c r="F79" i="13" s="1"/>
  <c r="F93" i="13" s="1"/>
  <c r="F135" i="13" s="1"/>
  <c r="F137" i="13" s="1"/>
  <c r="F147" i="13" s="1"/>
  <c r="G98" i="9"/>
  <c r="G44" i="10"/>
  <c r="G114" i="10"/>
  <c r="G98" i="11"/>
  <c r="G44" i="12"/>
  <c r="G114" i="12"/>
  <c r="G87" i="13"/>
  <c r="G91" i="13"/>
  <c r="E133" i="13"/>
  <c r="G133" i="13" s="1"/>
  <c r="G120" i="13"/>
  <c r="E92" i="9" l="1"/>
  <c r="G92" i="9" s="1"/>
  <c r="G85" i="9"/>
  <c r="G9" i="13"/>
  <c r="E92" i="11"/>
  <c r="G92" i="11" s="1"/>
  <c r="G85" i="11"/>
  <c r="E23" i="13"/>
  <c r="G6" i="13"/>
  <c r="E92" i="8"/>
  <c r="G92" i="8" s="1"/>
  <c r="G85" i="8"/>
  <c r="E23" i="7"/>
  <c r="G9" i="7"/>
  <c r="E92" i="12"/>
  <c r="G92" i="12" s="1"/>
  <c r="G85" i="10"/>
  <c r="E23" i="9"/>
  <c r="G6" i="9"/>
  <c r="E134" i="6"/>
  <c r="G134" i="6" s="1"/>
  <c r="G117" i="6"/>
  <c r="G117" i="8"/>
  <c r="E134" i="8"/>
  <c r="G134" i="8" s="1"/>
  <c r="G9" i="9"/>
  <c r="G91" i="7"/>
  <c r="E92" i="7"/>
  <c r="G92" i="7" s="1"/>
  <c r="E92" i="6"/>
  <c r="G92" i="6" s="1"/>
  <c r="G85" i="6"/>
  <c r="G23" i="8"/>
  <c r="E79" i="8"/>
  <c r="F79" i="7"/>
  <c r="F93" i="7" s="1"/>
  <c r="F135" i="7" s="1"/>
  <c r="F137" i="7" s="1"/>
  <c r="F147" i="7" s="1"/>
  <c r="E23" i="6"/>
  <c r="G117" i="5"/>
  <c r="E134" i="5"/>
  <c r="G134" i="5" s="1"/>
  <c r="G9" i="1"/>
  <c r="G117" i="12"/>
  <c r="E134" i="12"/>
  <c r="G134" i="12" s="1"/>
  <c r="F93" i="5"/>
  <c r="F135" i="5" s="1"/>
  <c r="F137" i="5" s="1"/>
  <c r="F147" i="5" s="1"/>
  <c r="G117" i="2"/>
  <c r="E134" i="2"/>
  <c r="G134" i="2" s="1"/>
  <c r="E134" i="1"/>
  <c r="G134" i="1" s="1"/>
  <c r="G117" i="1"/>
  <c r="F93" i="10"/>
  <c r="F135" i="10" s="1"/>
  <c r="F137" i="10" s="1"/>
  <c r="F147" i="10" s="1"/>
  <c r="E92" i="4"/>
  <c r="G92" i="4" s="1"/>
  <c r="G85" i="3"/>
  <c r="E92" i="3"/>
  <c r="G92" i="3" s="1"/>
  <c r="E92" i="2"/>
  <c r="G92" i="2" s="1"/>
  <c r="G85" i="1"/>
  <c r="E92" i="1"/>
  <c r="G92" i="1" s="1"/>
  <c r="E23" i="3"/>
  <c r="G6" i="3"/>
  <c r="E23" i="4"/>
  <c r="F135" i="4"/>
  <c r="F137" i="4" s="1"/>
  <c r="F147" i="4" s="1"/>
  <c r="G85" i="13"/>
  <c r="E92" i="13"/>
  <c r="G92" i="13" s="1"/>
  <c r="G78" i="6"/>
  <c r="E79" i="12"/>
  <c r="G23" i="12"/>
  <c r="E79" i="2"/>
  <c r="G23" i="2"/>
  <c r="G92" i="10"/>
  <c r="E134" i="7"/>
  <c r="G134" i="7" s="1"/>
  <c r="G117" i="7"/>
  <c r="E134" i="9"/>
  <c r="G134" i="9" s="1"/>
  <c r="E23" i="11"/>
  <c r="G6" i="11"/>
  <c r="G9" i="3"/>
  <c r="E134" i="3"/>
  <c r="G134" i="3" s="1"/>
  <c r="G117" i="3"/>
  <c r="E23" i="1"/>
  <c r="G6" i="1"/>
  <c r="F79" i="6"/>
  <c r="F93" i="6" s="1"/>
  <c r="F135" i="6" s="1"/>
  <c r="F137" i="6" s="1"/>
  <c r="F147" i="6" s="1"/>
  <c r="G117" i="4"/>
  <c r="E134" i="4"/>
  <c r="G134" i="4" s="1"/>
  <c r="G85" i="12"/>
  <c r="E134" i="13"/>
  <c r="G134" i="13" s="1"/>
  <c r="G117" i="10"/>
  <c r="E134" i="10"/>
  <c r="G134" i="10" s="1"/>
  <c r="E79" i="10"/>
  <c r="G23" i="10"/>
  <c r="E23" i="5"/>
  <c r="G6" i="5"/>
  <c r="G92" i="5"/>
  <c r="F135" i="2"/>
  <c r="F137" i="2" s="1"/>
  <c r="F147" i="2" s="1"/>
  <c r="E79" i="4" l="1"/>
  <c r="G23" i="4"/>
  <c r="G79" i="10"/>
  <c r="E93" i="10"/>
  <c r="E79" i="1"/>
  <c r="G23" i="1"/>
  <c r="E79" i="3"/>
  <c r="G23" i="3"/>
  <c r="E93" i="8"/>
  <c r="G79" i="8"/>
  <c r="G23" i="9"/>
  <c r="E79" i="9"/>
  <c r="E79" i="7"/>
  <c r="G23" i="7"/>
  <c r="E79" i="13"/>
  <c r="G23" i="13"/>
  <c r="E79" i="6"/>
  <c r="G23" i="6"/>
  <c r="E93" i="2"/>
  <c r="G79" i="2"/>
  <c r="E79" i="5"/>
  <c r="G23" i="5"/>
  <c r="G23" i="11"/>
  <c r="E79" i="11"/>
  <c r="G79" i="12"/>
  <c r="E93" i="12"/>
  <c r="E93" i="11" l="1"/>
  <c r="G79" i="11"/>
  <c r="E93" i="9"/>
  <c r="G79" i="9"/>
  <c r="E135" i="10"/>
  <c r="G93" i="10"/>
  <c r="E135" i="2"/>
  <c r="G93" i="2"/>
  <c r="E93" i="13"/>
  <c r="G79" i="13"/>
  <c r="E93" i="3"/>
  <c r="G79" i="3"/>
  <c r="E135" i="12"/>
  <c r="G93" i="12"/>
  <c r="E93" i="5"/>
  <c r="G79" i="5"/>
  <c r="E93" i="6"/>
  <c r="G79" i="6"/>
  <c r="G79" i="7"/>
  <c r="E93" i="7"/>
  <c r="E135" i="8"/>
  <c r="G93" i="8"/>
  <c r="E93" i="1"/>
  <c r="G79" i="1"/>
  <c r="E93" i="4"/>
  <c r="G79" i="4"/>
  <c r="E135" i="7" l="1"/>
  <c r="G93" i="7"/>
  <c r="G93" i="1"/>
  <c r="E135" i="1"/>
  <c r="E135" i="5"/>
  <c r="G93" i="5"/>
  <c r="G93" i="3"/>
  <c r="E135" i="3"/>
  <c r="E137" i="2"/>
  <c r="G135" i="2"/>
  <c r="E135" i="9"/>
  <c r="G93" i="9"/>
  <c r="E135" i="4"/>
  <c r="G93" i="4"/>
  <c r="G135" i="8"/>
  <c r="E137" i="8"/>
  <c r="E135" i="6"/>
  <c r="G93" i="6"/>
  <c r="E137" i="12"/>
  <c r="G135" i="12"/>
  <c r="G93" i="13"/>
  <c r="E135" i="13"/>
  <c r="E137" i="10"/>
  <c r="G135" i="10"/>
  <c r="E135" i="11"/>
  <c r="G93" i="11"/>
  <c r="G135" i="3" l="1"/>
  <c r="E137" i="3"/>
  <c r="E147" i="10"/>
  <c r="G147" i="10" s="1"/>
  <c r="G137" i="10"/>
  <c r="E147" i="12"/>
  <c r="G147" i="12" s="1"/>
  <c r="G137" i="12"/>
  <c r="G135" i="9"/>
  <c r="E137" i="9"/>
  <c r="G135" i="1"/>
  <c r="E137" i="1"/>
  <c r="G135" i="13"/>
  <c r="E137" i="13"/>
  <c r="G137" i="8"/>
  <c r="E147" i="8"/>
  <c r="G147" i="8" s="1"/>
  <c r="G135" i="11"/>
  <c r="E137" i="11"/>
  <c r="G135" i="6"/>
  <c r="E137" i="6"/>
  <c r="E137" i="4"/>
  <c r="G135" i="4"/>
  <c r="E147" i="2"/>
  <c r="G147" i="2" s="1"/>
  <c r="G137" i="2"/>
  <c r="G135" i="5"/>
  <c r="E137" i="5"/>
  <c r="E137" i="7"/>
  <c r="G135" i="7"/>
  <c r="G137" i="5" l="1"/>
  <c r="E147" i="5"/>
  <c r="G147" i="5" s="1"/>
  <c r="G137" i="11"/>
  <c r="E147" i="11"/>
  <c r="G147" i="11" s="1"/>
  <c r="G137" i="13"/>
  <c r="E147" i="13"/>
  <c r="G147" i="13" s="1"/>
  <c r="G137" i="9"/>
  <c r="E147" i="9"/>
  <c r="G147" i="9" s="1"/>
  <c r="E147" i="4"/>
  <c r="G147" i="4" s="1"/>
  <c r="G137" i="4"/>
  <c r="G137" i="6"/>
  <c r="E147" i="6"/>
  <c r="G147" i="6" s="1"/>
  <c r="G137" i="1"/>
  <c r="E147" i="1"/>
  <c r="G147" i="1" s="1"/>
  <c r="G137" i="3"/>
  <c r="E147" i="3"/>
  <c r="G147" i="3" s="1"/>
  <c r="E147" i="7"/>
  <c r="G147" i="7" s="1"/>
  <c r="G137" i="7"/>
</calcChain>
</file>

<file path=xl/sharedStrings.xml><?xml version="1.0" encoding="utf-8"?>
<sst xmlns="http://schemas.openxmlformats.org/spreadsheetml/2006/main" count="2544" uniqueCount="197">
  <si>
    <t>第二号第四様式（第二十三条第四項関係）</t>
    <rPh sb="0" eb="1">
      <t>ダイ</t>
    </rPh>
    <rPh sb="1" eb="2">
      <t>ニ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</si>
  <si>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法人本部拠点区分  事業活動計算書</t>
    <phoneticPr fontId="4"/>
  </si>
  <si>
    <t>（自）令和4年4月1日  （至）令和5年3月31日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</si>
  <si>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</si>
  <si>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</si>
  <si>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</si>
  <si>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</si>
  <si>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</si>
  <si>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</si>
  <si>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</si>
  <si>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就労支援事業収益</t>
  </si>
  <si>
    <t>　就労継続支援事業収益</t>
  </si>
  <si>
    <t>　　就労継続支援B型事業収益</t>
  </si>
  <si>
    <t>障害福祉サービス等事業収益</t>
  </si>
  <si>
    <t>　自立支援給付費収益</t>
  </si>
  <si>
    <t>　　介護給付費収益</t>
  </si>
  <si>
    <t>　　訓練等給付費収益</t>
  </si>
  <si>
    <t>　　計画相談支援給付費収益</t>
  </si>
  <si>
    <t>　利用者負担金収益</t>
  </si>
  <si>
    <t>　補足給付費収益</t>
  </si>
  <si>
    <t>　　特定障害者特別給付費収益</t>
  </si>
  <si>
    <t>　特定費用収益</t>
  </si>
  <si>
    <t>　その他の事業収益</t>
  </si>
  <si>
    <t>　　補助金事業収益（公費）</t>
  </si>
  <si>
    <t>　　補助金事業収益（一般）</t>
  </si>
  <si>
    <t>　　その他の事業収益</t>
  </si>
  <si>
    <t>経常経費寄附金収益</t>
  </si>
  <si>
    <t>サービス活動収益計（１）</t>
  </si>
  <si>
    <t>費用</t>
  </si>
  <si>
    <t>人件費</t>
  </si>
  <si>
    <t>　役員報酬</t>
  </si>
  <si>
    <t>　職員給料</t>
  </si>
  <si>
    <t>　職員賞与</t>
  </si>
  <si>
    <t>　賞与引当金繰入</t>
  </si>
  <si>
    <t>　非常勤職員給与</t>
  </si>
  <si>
    <t>　退職給付費用</t>
  </si>
  <si>
    <t>　法定福利費</t>
  </si>
  <si>
    <t>事業費</t>
  </si>
  <si>
    <t>　給食費</t>
  </si>
  <si>
    <t>　保健衛生費</t>
  </si>
  <si>
    <t>　被服費</t>
  </si>
  <si>
    <t>　教養娯楽費</t>
  </si>
  <si>
    <t>　水道光熱費</t>
  </si>
  <si>
    <t>　消耗器具備品費</t>
  </si>
  <si>
    <t>　保険料</t>
  </si>
  <si>
    <t>　賃借料</t>
  </si>
  <si>
    <t>　教育指導費</t>
  </si>
  <si>
    <t>　車輌費</t>
  </si>
  <si>
    <t>　雑費</t>
  </si>
  <si>
    <t>事務費</t>
  </si>
  <si>
    <t>　福利厚生費</t>
  </si>
  <si>
    <t>　職員被服費</t>
  </si>
  <si>
    <t>　旅費交通費</t>
  </si>
  <si>
    <t>　研修研究費</t>
  </si>
  <si>
    <t>　事務消耗品費</t>
  </si>
  <si>
    <t>　印刷製本費</t>
  </si>
  <si>
    <t>　修繕費</t>
  </si>
  <si>
    <t>　通信運搬費</t>
  </si>
  <si>
    <t>　会議費</t>
  </si>
  <si>
    <t>　広報費</t>
  </si>
  <si>
    <t>　業務委託費</t>
  </si>
  <si>
    <t>　手数料</t>
  </si>
  <si>
    <t>　土地・建物賃借料</t>
  </si>
  <si>
    <t>　租税公課</t>
  </si>
  <si>
    <t>　保守料</t>
  </si>
  <si>
    <t>　渉外費</t>
  </si>
  <si>
    <t>　諸会費</t>
  </si>
  <si>
    <t>　その他の事務費</t>
  </si>
  <si>
    <t>就労支援事業費用</t>
  </si>
  <si>
    <t>　就労支援事業販売原価</t>
  </si>
  <si>
    <t>　　期首製品（商品）棚卸高</t>
  </si>
  <si>
    <t>　　当期就労支援事業製造原価</t>
  </si>
  <si>
    <t>　　当期就労支援事業仕入高</t>
  </si>
  <si>
    <t>　　期末製品（商品）棚卸高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</si>
  <si>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</si>
  <si>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</si>
  <si>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</si>
  <si>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</si>
  <si>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</si>
  <si>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</si>
  <si>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</si>
  <si>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</si>
  <si>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受取利息配当金収益</t>
  </si>
  <si>
    <t>その他のサービス活動外収益</t>
  </si>
  <si>
    <t>　受入研修費収益</t>
  </si>
  <si>
    <t>　利用者等外給食収益</t>
  </si>
  <si>
    <t>　雑収益</t>
  </si>
  <si>
    <t>サービス活動外収益計（４）</t>
  </si>
  <si>
    <t>支払利息</t>
  </si>
  <si>
    <t>その他のサービス活動外費用</t>
  </si>
  <si>
    <t>　利用者等外給食費</t>
  </si>
  <si>
    <t>　為替差損</t>
  </si>
  <si>
    <t>　雑損失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</si>
  <si>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</si>
  <si>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</si>
  <si>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</si>
  <si>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</si>
  <si>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</si>
  <si>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　施設整備等補助金収益</t>
  </si>
  <si>
    <t>　設備資金借入金元金償還補助金収益</t>
  </si>
  <si>
    <t>　県共同募金会施設整備助成金収益</t>
  </si>
  <si>
    <t>施設整備等寄附金収益</t>
  </si>
  <si>
    <t>　施設整備等寄附金収益</t>
  </si>
  <si>
    <t>　設備資金借入金元金償還寄附金収益</t>
  </si>
  <si>
    <t>長期運営資金借入金元金償還寄附金収益</t>
  </si>
  <si>
    <t>固定資産受贈額</t>
  </si>
  <si>
    <t>　土地・建物受贈額</t>
  </si>
  <si>
    <t>　車輛運搬具受贈額</t>
  </si>
  <si>
    <t>　器具及び備品受贈額</t>
  </si>
  <si>
    <t>　その他の固定資産受贈額</t>
  </si>
  <si>
    <t>固定資産売却益</t>
  </si>
  <si>
    <t>　車輌運搬具売却益</t>
  </si>
  <si>
    <t>　器具及び備品売却益</t>
  </si>
  <si>
    <t>事業区分間繰入金収益</t>
  </si>
  <si>
    <t>拠点区分間繰入金収益</t>
  </si>
  <si>
    <t>事業区分間固定資産移管収益</t>
  </si>
  <si>
    <t>拠点区分間固定資産移管収益</t>
  </si>
  <si>
    <t>その他の特別収益</t>
  </si>
  <si>
    <t>　徴収不能引当金戻入益</t>
  </si>
  <si>
    <t>　その他の特別収益</t>
  </si>
  <si>
    <t>特別収益計（８）</t>
  </si>
  <si>
    <t>基本金組入額</t>
  </si>
  <si>
    <t>資産評価損</t>
  </si>
  <si>
    <t>固定資産売却損・処分損</t>
  </si>
  <si>
    <t>　建物売却損・処分損</t>
  </si>
  <si>
    <t>　車輌運搬具売却損・処分損</t>
  </si>
  <si>
    <t>　器具及び備品売却損・処分損</t>
  </si>
  <si>
    <t>　その他の固定資産売却損・処分損</t>
  </si>
  <si>
    <t>国庫補助金等特別積立金取崩額（除却等）</t>
  </si>
  <si>
    <t>国庫補助金等特別積立金積立額</t>
  </si>
  <si>
    <t>災害損失</t>
  </si>
  <si>
    <t>事業区分間繰入金費用</t>
  </si>
  <si>
    <t>拠点区分間繰入金費用</t>
  </si>
  <si>
    <t>事業区分間固定資産移管費用</t>
  </si>
  <si>
    <t>拠点区分間固定資産移管費用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</si>
  <si>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</si>
  <si>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</si>
  <si>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</si>
  <si>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</si>
  <si>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</si>
  <si>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</si>
  <si>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</si>
  <si>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</si>
  <si>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</si>
  <si>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　施設充実積立金取崩額</t>
  </si>
  <si>
    <t>　設備等整備積立金取崩額</t>
  </si>
  <si>
    <t>　基盤整備積立金取崩額</t>
  </si>
  <si>
    <t>その他の積立金積立額（１６）</t>
  </si>
  <si>
    <t>　施設充実積立金積立額</t>
  </si>
  <si>
    <t>　設備等整備積立金積立額</t>
  </si>
  <si>
    <t>　基盤整備積立金積立額</t>
  </si>
  <si>
    <t>次期繰越活動増減差額（１７）＝（１３）＋（１４）＋（１５）－（１６）</t>
  </si>
  <si>
    <t>ラポール安倍川拠点区分  事業活動計算書</t>
    <phoneticPr fontId="4"/>
  </si>
  <si>
    <t>ラポール古庄拠点区分  事業活動計算書</t>
    <phoneticPr fontId="4"/>
  </si>
  <si>
    <t>ラポールたけみ拠点区分  事業活動計算書</t>
    <phoneticPr fontId="4"/>
  </si>
  <si>
    <t>ラポールあおい拠点区分  事業活動計算書</t>
    <phoneticPr fontId="4"/>
  </si>
  <si>
    <t>ラポール川原拠点区分  事業活動計算書</t>
    <phoneticPr fontId="4"/>
  </si>
  <si>
    <t>ラポール・ファーム拠点区分  事業活動計算書</t>
    <phoneticPr fontId="4"/>
  </si>
  <si>
    <t>ラポール・チャクラ拠点区分  事業活動計算書</t>
    <phoneticPr fontId="4"/>
  </si>
  <si>
    <t>ラポール・タスカ拠点区分  事業活動計算書</t>
    <phoneticPr fontId="4"/>
  </si>
  <si>
    <t>チャイム拠点区分  事業活動計算書</t>
    <phoneticPr fontId="4"/>
  </si>
  <si>
    <t>ラポールみなみ拠点区分  事業活動計算書</t>
    <phoneticPr fontId="4"/>
  </si>
  <si>
    <t>ラポール・フレンズ拠点区分  事業活動計算書</t>
    <phoneticPr fontId="4"/>
  </si>
  <si>
    <t>ラポールぽけっと拠点区分  事業活動計算書</t>
    <phoneticPr fontId="4"/>
  </si>
  <si>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</si>
  <si>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4"/>
  </si>
  <si>
    <t>第二号第三様式（第二十三条第四項関係）</t>
    <rPh sb="0" eb="1">
      <t>ダイ</t>
    </rPh>
    <rPh sb="1" eb="2">
      <t>ニ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</si>
  <si>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社会福祉事業区分  事業活動内訳表</t>
    <phoneticPr fontId="4"/>
  </si>
  <si>
    <t>法人本部</t>
    <phoneticPr fontId="10"/>
  </si>
  <si>
    <t>ラポール安倍川</t>
    <phoneticPr fontId="10"/>
  </si>
  <si>
    <t>ラポール古庄</t>
    <phoneticPr fontId="10"/>
  </si>
  <si>
    <t>ラポールたけみ</t>
    <phoneticPr fontId="10"/>
  </si>
  <si>
    <t>ラポールあおい</t>
    <phoneticPr fontId="10"/>
  </si>
  <si>
    <t>ラポール川原</t>
    <phoneticPr fontId="10"/>
  </si>
  <si>
    <t>ラポール・ファーム</t>
    <phoneticPr fontId="10"/>
  </si>
  <si>
    <t>ラポール・チャクラ</t>
    <phoneticPr fontId="10"/>
  </si>
  <si>
    <t>ラポール・タスカ</t>
    <phoneticPr fontId="10"/>
  </si>
  <si>
    <t>チャイム</t>
    <phoneticPr fontId="10"/>
  </si>
  <si>
    <t>ラポールみなみ</t>
    <phoneticPr fontId="10"/>
  </si>
  <si>
    <t>ラポール・フレンズ</t>
    <phoneticPr fontId="10"/>
  </si>
  <si>
    <t>ラポールぽけっと</t>
    <phoneticPr fontId="10"/>
  </si>
  <si>
    <t>合計</t>
    <rPh sb="0" eb="2">
      <t>ゴウケイ</t>
    </rPh>
    <phoneticPr fontId="1"/>
  </si>
  <si>
    <t>内部取引消去</t>
    <rPh sb="0" eb="2">
      <t>ナイブ</t>
    </rPh>
    <rPh sb="2" eb="4">
      <t>トリヒキ</t>
    </rPh>
    <rPh sb="4" eb="6">
      <t>ショウキョ</t>
    </rPh>
    <phoneticPr fontId="1"/>
  </si>
  <si>
    <t>事業区分合計</t>
    <rPh sb="0" eb="2">
      <t>ジギョウ</t>
    </rPh>
    <rPh sb="2" eb="4">
      <t>クブン</t>
    </rPh>
    <rPh sb="4" eb="6">
      <t>ゴウケイ</t>
    </rPh>
    <phoneticPr fontId="1"/>
  </si>
  <si>
    <t>別紙３（⑪）</t>
    <rPh sb="0" eb="2">
      <t>ベッシ</t>
    </rPh>
    <phoneticPr fontId="4"/>
  </si>
  <si>
    <t>ラポール安倍川  事業活動明細書</t>
    <phoneticPr fontId="4"/>
  </si>
  <si>
    <t>サービス区分</t>
  </si>
  <si>
    <t>内部取引
消去</t>
    <rPh sb="0" eb="2">
      <t>ナイブ</t>
    </rPh>
    <rPh sb="2" eb="4">
      <t>トリヒキ</t>
    </rPh>
    <rPh sb="5" eb="7">
      <t>ショウキョ</t>
    </rPh>
    <phoneticPr fontId="1"/>
  </si>
  <si>
    <t>拠点区分合計</t>
    <rPh sb="0" eb="2">
      <t>キョテン</t>
    </rPh>
    <rPh sb="2" eb="4">
      <t>クブン</t>
    </rPh>
    <rPh sb="4" eb="6">
      <t>ゴウケイ</t>
    </rPh>
    <phoneticPr fontId="1"/>
  </si>
  <si>
    <t>障害福祉サービス事業（生活介護）_ラポール安倍川</t>
    <phoneticPr fontId="10"/>
  </si>
  <si>
    <t>障害福祉サービス事業（就労継続支援Ｂ型）_ラポール安倍川</t>
  </si>
  <si>
    <t>ラポールたけみ  事業活動明細書</t>
    <phoneticPr fontId="4"/>
  </si>
  <si>
    <t>障害福祉サービス事業（生活介護）_ラポールたけみ</t>
    <phoneticPr fontId="10"/>
  </si>
  <si>
    <t>障害福祉サービス事業（就労継続支援Ｂ型）_ラポールたけみ</t>
  </si>
  <si>
    <t>ラポール・タスカ  事業活動明細書</t>
    <phoneticPr fontId="4"/>
  </si>
  <si>
    <t>障害福祉サービス事業（就労継続支援Ｂ型）_ラポール・タスカ　ﾍﾞﾝﾁﾀｲﾑ</t>
    <phoneticPr fontId="10"/>
  </si>
  <si>
    <t>障害福祉サービス事業（就労継続支援Ｂ型）_ラポール・タスカ　麦の会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</si>
</sst>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1">
    <font>
      <sz val="11"/>
      <color theme="1"/>
      <name val="Yu Gothic"/>
      <family val="2"/>
      <charset val="128"/>
    </font>
    <font>
      <sz val="16"/>
      <color theme="1"/>
      <name val="Meiryo UI"/>
      <family val="3"/>
      <charset val="128"/>
    </font>
    <font>
      <sz val="6"/>
      <name val="Yu Gothic"/>
      <family val="2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57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horizontal="left" vertical="top" shrinkToFit="1"/>
    </xf>
    <xf numFmtId="176" fontId="9" fillId="0" borderId="2" xfId="2" applyNumberFormat="1" applyFont="1" applyBorder="1" applyAlignment="1" applyProtection="1">
      <alignment vertical="top" shrinkToFit="1"/>
      <protection locked="0"/>
    </xf>
    <xf numFmtId="0" fontId="7" fillId="0" borderId="3" xfId="2" applyFont="1" applyBorder="1" applyAlignment="1">
      <alignment horizontal="left"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1" xfId="2" applyFont="1" applyBorder="1" applyAlignment="1">
      <alignment horizontal="left"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 shrinkToFit="1"/>
    </xf>
    <xf numFmtId="176" fontId="9" fillId="0" borderId="7" xfId="2" applyNumberFormat="1" applyFont="1" applyBorder="1" applyAlignment="1" applyProtection="1">
      <alignment vertical="center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horizontal="left" vertical="top" shrinkToFit="1"/>
    </xf>
    <xf numFmtId="176" fontId="9" fillId="0" borderId="10" xfId="2" applyNumberFormat="1" applyFont="1" applyBorder="1" applyAlignment="1" applyProtection="1">
      <alignment vertical="top" shrinkToFit="1"/>
      <protection locked="0"/>
    </xf>
    <xf numFmtId="0" fontId="7" fillId="0" borderId="5" xfId="2" applyFont="1" applyBorder="1">
      <alignment horizontal="left" vertical="top"/>
    </xf>
    <xf numFmtId="0" fontId="7" fillId="0" borderId="6" xfId="2" applyFont="1" applyBorder="1" applyAlignment="1">
      <alignment horizontal="left" vertical="top" shrinkToFit="1"/>
    </xf>
    <xf numFmtId="176" fontId="9" fillId="0" borderId="6" xfId="2" applyNumberFormat="1" applyFont="1" applyBorder="1" applyAlignment="1" applyProtection="1">
      <alignment vertical="top" shrinkToFit="1"/>
      <protection locked="0"/>
    </xf>
    <xf numFmtId="0" fontId="7" fillId="0" borderId="11" xfId="2" applyFont="1" applyBorder="1">
      <alignment horizontal="left" vertical="top"/>
    </xf>
    <xf numFmtId="0" fontId="7" fillId="0" borderId="2" xfId="2" applyFont="1" applyBorder="1" applyAlignment="1">
      <alignment vertical="center" textRotation="255" shrinkToFit="1"/>
    </xf>
    <xf numFmtId="0" fontId="7" fillId="0" borderId="3" xfId="2" applyFont="1" applyBorder="1" applyAlignment="1">
      <alignment vertical="center" textRotation="255" shrinkToFit="1"/>
    </xf>
    <xf numFmtId="0" fontId="7" fillId="0" borderId="4" xfId="2" applyFont="1" applyBorder="1" applyAlignment="1">
      <alignment vertical="center" textRotation="255" shrinkToFit="1"/>
    </xf>
    <xf numFmtId="0" fontId="7" fillId="0" borderId="2" xfId="2" applyFont="1" applyBorder="1" applyAlignment="1">
      <alignment horizontal="left" vertical="center" textRotation="255"/>
    </xf>
    <xf numFmtId="0" fontId="7" fillId="0" borderId="3" xfId="2" applyFont="1" applyBorder="1" applyAlignment="1">
      <alignment horizontal="left" vertical="center" textRotation="255"/>
    </xf>
    <xf numFmtId="0" fontId="7" fillId="0" borderId="4" xfId="2" applyFont="1" applyBorder="1" applyAlignment="1">
      <alignment horizontal="left" vertical="center" textRotation="255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7" fillId="0" borderId="1" xfId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176" fontId="9" fillId="0" borderId="2" xfId="0" applyNumberFormat="1" applyFont="1" applyBorder="1" applyProtection="1">
      <alignment vertical="center"/>
      <protection locked="0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176" fontId="9" fillId="0" borderId="1" xfId="0" applyNumberFormat="1" applyFont="1" applyBorder="1" applyProtection="1">
      <alignment vertical="center"/>
      <protection locked="0"/>
    </xf>
    <xf numFmtId="49" fontId="7" fillId="0" borderId="5" xfId="1" applyNumberFormat="1" applyFont="1" applyBorder="1" applyAlignment="1">
      <alignment horizontal="center" vertical="center" shrinkToFit="1"/>
    </xf>
    <xf numFmtId="49" fontId="7" fillId="0" borderId="8" xfId="1" applyNumberFormat="1" applyFont="1" applyBorder="1" applyAlignment="1">
      <alignment horizontal="center" vertical="center" shrinkToFit="1"/>
    </xf>
    <xf numFmtId="49" fontId="7" fillId="0" borderId="6" xfId="1" applyNumberFormat="1" applyFont="1" applyBorder="1" applyAlignment="1">
      <alignment horizontal="center" vertical="center" shrinkToFit="1"/>
    </xf>
    <xf numFmtId="49" fontId="7" fillId="0" borderId="1" xfId="1" applyNumberFormat="1" applyFont="1" applyBorder="1" applyAlignment="1">
      <alignment horizontal="center" vertical="center" wrapText="1" shrinkToFit="1"/>
    </xf>
    <xf numFmtId="49" fontId="7" fillId="0" borderId="1" xfId="1" applyNumberFormat="1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right" vertical="center" shrinkToFit="1"/>
    </xf>
    <xf numFmtId="0" fontId="7" fillId="0" borderId="9" xfId="1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center" vertical="center" shrinkToFit="1"/>
    </xf>
    <xf numFmtId="0" fontId="7" fillId="0" borderId="13" xfId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14" xfId="1" applyFont="1" applyBorder="1" applyAlignment="1">
      <alignment horizontal="center" vertical="center" shrinkToFit="1"/>
    </xf>
    <xf numFmtId="0" fontId="7" fillId="0" borderId="15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wrapText="1" shrinkToFit="1"/>
    </xf>
    <xf numFmtId="0" fontId="7" fillId="0" borderId="4" xfId="1" applyFont="1" applyBorder="1" applyAlignment="1">
      <alignment horizontal="center" vertical="center" wrapText="1" shrinkToFit="1"/>
    </xf>
    <xf numFmtId="0" fontId="7" fillId="0" borderId="4" xfId="1" applyFont="1" applyBorder="1" applyAlignment="1">
      <alignment horizontal="center" vertical="center" shrinkToFit="1"/>
    </xf>
  </cellXfs>
  <cellStyles count="3">
    <cellStyle name="標準" xfId="0" builtinId="0"/>
    <cellStyle name="標準 2" xfId="2" xr:uid="{5BBF0218-BCDD-4503-B3EC-F3079DA843DC}"/>
    <cellStyle name="標準 3" xfId="1" xr:uid="{827F1503-6D50-4E13-AF51-035312A41B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0399C-A878-40AF-9467-EA078329BF49}">
  <dimension ref="B2:G53"/>
  <sheetViews>
    <sheetView workbookViewId="0">
      <selection activeCell="B3" sqref="B3:G3"/>
    </sheetView>
  </sheetViews>
  <sheetFormatPr defaultRowHeight="18.75"/>
  <cols>
    <col min="1" max="3" width="2.875" customWidth="1"/>
    <col min="4" max="4" width="60.25" customWidth="1"/>
    <col min="5" max="7" width="20.75" customWidth="1"/>
  </cols>
  <sheetData>
    <row r="2" spans="2:7" ht="21">
      <c r="B2" s="1"/>
      <c r="C2" s="1"/>
      <c r="D2" s="1"/>
      <c r="E2" s="2"/>
      <c r="F2" s="2"/>
      <c r="G2" s="3" t="s">
        <v>164</v>
      </c>
    </row>
    <row r="3" spans="2:7" ht="21">
      <c r="B3" s="31" t="s">
        <v>165</v>
      </c>
      <c r="C3" s="31"/>
      <c r="D3" s="31"/>
      <c r="E3" s="31"/>
      <c r="F3" s="31"/>
      <c r="G3" s="31"/>
    </row>
    <row r="4" spans="2:7">
      <c r="B4" s="34"/>
      <c r="C4" s="34"/>
      <c r="D4" s="34"/>
      <c r="E4" s="34"/>
      <c r="F4" s="34"/>
      <c r="G4" s="2"/>
    </row>
    <row r="5" spans="2:7" ht="21">
      <c r="B5" s="32" t="s">
        <v>2</v>
      </c>
      <c r="C5" s="32"/>
      <c r="D5" s="32"/>
      <c r="E5" s="32"/>
      <c r="F5" s="32"/>
      <c r="G5" s="32"/>
    </row>
    <row r="6" spans="2:7">
      <c r="B6" s="4"/>
      <c r="C6" s="4"/>
      <c r="D6" s="4"/>
      <c r="E6" s="4"/>
      <c r="F6" s="2"/>
      <c r="G6" s="4" t="s">
        <v>3</v>
      </c>
    </row>
    <row r="7" spans="2:7">
      <c r="B7" s="33" t="s">
        <v>4</v>
      </c>
      <c r="C7" s="33"/>
      <c r="D7" s="33"/>
      <c r="E7" s="5" t="s">
        <v>5</v>
      </c>
      <c r="F7" s="5" t="s">
        <v>6</v>
      </c>
      <c r="G7" s="5" t="s">
        <v>7</v>
      </c>
    </row>
    <row r="8" spans="2:7">
      <c r="B8" s="28" t="s">
        <v>8</v>
      </c>
      <c r="C8" s="28" t="s">
        <v>9</v>
      </c>
      <c r="D8" s="6" t="s">
        <v>10</v>
      </c>
      <c r="E8" s="7">
        <v>48990354</v>
      </c>
      <c r="F8" s="35">
        <v>49882188</v>
      </c>
      <c r="G8" s="7">
        <f>E8-F8</f>
        <v>-891834</v>
      </c>
    </row>
    <row r="9" spans="2:7">
      <c r="B9" s="29"/>
      <c r="C9" s="29"/>
      <c r="D9" s="8" t="s">
        <v>13</v>
      </c>
      <c r="E9" s="9">
        <v>393705249</v>
      </c>
      <c r="F9" s="36">
        <v>375726859</v>
      </c>
      <c r="G9" s="9">
        <f t="shared" ref="G9:G53" si="0">E9-F9</f>
        <v>17978390</v>
      </c>
    </row>
    <row r="10" spans="2:7">
      <c r="B10" s="29"/>
      <c r="C10" s="29"/>
      <c r="D10" s="8" t="s">
        <v>26</v>
      </c>
      <c r="E10" s="9">
        <v>1699601</v>
      </c>
      <c r="F10" s="37">
        <v>3594000</v>
      </c>
      <c r="G10" s="9">
        <f t="shared" si="0"/>
        <v>-1894399</v>
      </c>
    </row>
    <row r="11" spans="2:7">
      <c r="B11" s="29"/>
      <c r="C11" s="30"/>
      <c r="D11" s="10" t="s">
        <v>27</v>
      </c>
      <c r="E11" s="11">
        <f>+E8+E9+E10</f>
        <v>444395204</v>
      </c>
      <c r="F11" s="38">
        <f>+F8+F9+F10</f>
        <v>429203047</v>
      </c>
      <c r="G11" s="11">
        <f t="shared" si="0"/>
        <v>15192157</v>
      </c>
    </row>
    <row r="12" spans="2:7">
      <c r="B12" s="29"/>
      <c r="C12" s="28" t="s">
        <v>28</v>
      </c>
      <c r="D12" s="8" t="s">
        <v>29</v>
      </c>
      <c r="E12" s="9">
        <v>324064926</v>
      </c>
      <c r="F12" s="35">
        <v>310740449</v>
      </c>
      <c r="G12" s="9">
        <f t="shared" si="0"/>
        <v>13324477</v>
      </c>
    </row>
    <row r="13" spans="2:7">
      <c r="B13" s="29"/>
      <c r="C13" s="29"/>
      <c r="D13" s="8" t="s">
        <v>37</v>
      </c>
      <c r="E13" s="9">
        <v>15372469</v>
      </c>
      <c r="F13" s="36">
        <v>16680371</v>
      </c>
      <c r="G13" s="9">
        <f t="shared" si="0"/>
        <v>-1307902</v>
      </c>
    </row>
    <row r="14" spans="2:7">
      <c r="B14" s="29"/>
      <c r="C14" s="29"/>
      <c r="D14" s="8" t="s">
        <v>49</v>
      </c>
      <c r="E14" s="9">
        <v>46977424</v>
      </c>
      <c r="F14" s="36">
        <v>36074499</v>
      </c>
      <c r="G14" s="9">
        <f t="shared" si="0"/>
        <v>10902925</v>
      </c>
    </row>
    <row r="15" spans="2:7">
      <c r="B15" s="29"/>
      <c r="C15" s="29"/>
      <c r="D15" s="8" t="s">
        <v>68</v>
      </c>
      <c r="E15" s="9">
        <v>49652196</v>
      </c>
      <c r="F15" s="36">
        <v>51517457</v>
      </c>
      <c r="G15" s="9">
        <f t="shared" si="0"/>
        <v>-1865261</v>
      </c>
    </row>
    <row r="16" spans="2:7">
      <c r="B16" s="29"/>
      <c r="C16" s="29"/>
      <c r="D16" s="8" t="s">
        <v>74</v>
      </c>
      <c r="E16" s="9">
        <v>20176810</v>
      </c>
      <c r="F16" s="36">
        <v>19892174</v>
      </c>
      <c r="G16" s="9">
        <f t="shared" si="0"/>
        <v>284636</v>
      </c>
    </row>
    <row r="17" spans="2:7">
      <c r="B17" s="29"/>
      <c r="C17" s="29"/>
      <c r="D17" s="8" t="s">
        <v>75</v>
      </c>
      <c r="E17" s="9">
        <v>-4206257</v>
      </c>
      <c r="F17" s="36">
        <v>-4461065</v>
      </c>
      <c r="G17" s="9">
        <f t="shared" si="0"/>
        <v>254808</v>
      </c>
    </row>
    <row r="18" spans="2:7">
      <c r="B18" s="29"/>
      <c r="C18" s="29"/>
      <c r="D18" s="8" t="s">
        <v>76</v>
      </c>
      <c r="E18" s="9">
        <v>0</v>
      </c>
      <c r="F18" s="36">
        <v>0</v>
      </c>
      <c r="G18" s="9">
        <f t="shared" si="0"/>
        <v>0</v>
      </c>
    </row>
    <row r="19" spans="2:7">
      <c r="B19" s="29"/>
      <c r="C19" s="29"/>
      <c r="D19" s="8" t="s">
        <v>77</v>
      </c>
      <c r="E19" s="9">
        <v>0</v>
      </c>
      <c r="F19" s="36">
        <v>0</v>
      </c>
      <c r="G19" s="9">
        <f t="shared" si="0"/>
        <v>0</v>
      </c>
    </row>
    <row r="20" spans="2:7">
      <c r="B20" s="29"/>
      <c r="C20" s="29"/>
      <c r="D20" s="8" t="s">
        <v>78</v>
      </c>
      <c r="E20" s="9">
        <v>0</v>
      </c>
      <c r="F20" s="37">
        <v>0</v>
      </c>
      <c r="G20" s="9">
        <f t="shared" si="0"/>
        <v>0</v>
      </c>
    </row>
    <row r="21" spans="2:7">
      <c r="B21" s="29"/>
      <c r="C21" s="30"/>
      <c r="D21" s="10" t="s">
        <v>79</v>
      </c>
      <c r="E21" s="11">
        <f>+E12+E13+E14+E15+E16+E17+E18+E19+E20</f>
        <v>452037568</v>
      </c>
      <c r="F21" s="38">
        <f>+F12+F13+F14+F15+F16+F17+F18+F19+F20</f>
        <v>430443885</v>
      </c>
      <c r="G21" s="11">
        <f t="shared" si="0"/>
        <v>21593683</v>
      </c>
    </row>
    <row r="22" spans="2:7">
      <c r="B22" s="30"/>
      <c r="C22" s="12" t="s">
        <v>80</v>
      </c>
      <c r="D22" s="13"/>
      <c r="E22" s="14">
        <f xml:space="preserve"> +E11 - E21</f>
        <v>-7642364</v>
      </c>
      <c r="F22" s="38">
        <f xml:space="preserve"> +F11 - F21</f>
        <v>-1240838</v>
      </c>
      <c r="G22" s="14">
        <f t="shared" si="0"/>
        <v>-6401526</v>
      </c>
    </row>
    <row r="23" spans="2:7">
      <c r="B23" s="28" t="s">
        <v>81</v>
      </c>
      <c r="C23" s="28" t="s">
        <v>9</v>
      </c>
      <c r="D23" s="8" t="s">
        <v>82</v>
      </c>
      <c r="E23" s="9">
        <v>11488</v>
      </c>
      <c r="F23" s="35">
        <v>14312</v>
      </c>
      <c r="G23" s="9">
        <f t="shared" si="0"/>
        <v>-2824</v>
      </c>
    </row>
    <row r="24" spans="2:7">
      <c r="B24" s="29"/>
      <c r="C24" s="29"/>
      <c r="D24" s="8" t="s">
        <v>83</v>
      </c>
      <c r="E24" s="9">
        <v>9007810</v>
      </c>
      <c r="F24" s="37">
        <v>2824140</v>
      </c>
      <c r="G24" s="9">
        <f t="shared" si="0"/>
        <v>6183670</v>
      </c>
    </row>
    <row r="25" spans="2:7">
      <c r="B25" s="29"/>
      <c r="C25" s="30"/>
      <c r="D25" s="10" t="s">
        <v>87</v>
      </c>
      <c r="E25" s="11">
        <f>+E23+E24</f>
        <v>9019298</v>
      </c>
      <c r="F25" s="38">
        <f>+F23+F24</f>
        <v>2838452</v>
      </c>
      <c r="G25" s="11">
        <f t="shared" si="0"/>
        <v>6180846</v>
      </c>
    </row>
    <row r="26" spans="2:7">
      <c r="B26" s="29"/>
      <c r="C26" s="28" t="s">
        <v>28</v>
      </c>
      <c r="D26" s="8" t="s">
        <v>88</v>
      </c>
      <c r="E26" s="9">
        <v>914625</v>
      </c>
      <c r="F26" s="35">
        <v>939078</v>
      </c>
      <c r="G26" s="9">
        <f t="shared" si="0"/>
        <v>-24453</v>
      </c>
    </row>
    <row r="27" spans="2:7">
      <c r="B27" s="29"/>
      <c r="C27" s="29"/>
      <c r="D27" s="8" t="s">
        <v>89</v>
      </c>
      <c r="E27" s="9">
        <v>0</v>
      </c>
      <c r="F27" s="37">
        <v>0</v>
      </c>
      <c r="G27" s="9">
        <f t="shared" si="0"/>
        <v>0</v>
      </c>
    </row>
    <row r="28" spans="2:7">
      <c r="B28" s="29"/>
      <c r="C28" s="30"/>
      <c r="D28" s="10" t="s">
        <v>93</v>
      </c>
      <c r="E28" s="11">
        <f>+E26+E27</f>
        <v>914625</v>
      </c>
      <c r="F28" s="38">
        <f>+F26+F27</f>
        <v>939078</v>
      </c>
      <c r="G28" s="11">
        <f t="shared" si="0"/>
        <v>-24453</v>
      </c>
    </row>
    <row r="29" spans="2:7">
      <c r="B29" s="30"/>
      <c r="C29" s="12" t="s">
        <v>94</v>
      </c>
      <c r="D29" s="15"/>
      <c r="E29" s="16">
        <f xml:space="preserve"> +E25 - E28</f>
        <v>8104673</v>
      </c>
      <c r="F29" s="38">
        <f xml:space="preserve"> +F25 - F28</f>
        <v>1899374</v>
      </c>
      <c r="G29" s="16">
        <f t="shared" si="0"/>
        <v>6205299</v>
      </c>
    </row>
    <row r="30" spans="2:7">
      <c r="B30" s="12" t="s">
        <v>95</v>
      </c>
      <c r="C30" s="17"/>
      <c r="D30" s="13"/>
      <c r="E30" s="14">
        <f xml:space="preserve"> +E22 +E29</f>
        <v>462309</v>
      </c>
      <c r="F30" s="38">
        <f xml:space="preserve"> +F22 +F29</f>
        <v>658536</v>
      </c>
      <c r="G30" s="14">
        <f t="shared" si="0"/>
        <v>-196227</v>
      </c>
    </row>
    <row r="31" spans="2:7">
      <c r="B31" s="28" t="s">
        <v>96</v>
      </c>
      <c r="C31" s="28" t="s">
        <v>9</v>
      </c>
      <c r="D31" s="8" t="s">
        <v>97</v>
      </c>
      <c r="E31" s="9">
        <v>1722000</v>
      </c>
      <c r="F31" s="35">
        <v>0</v>
      </c>
      <c r="G31" s="9">
        <f t="shared" si="0"/>
        <v>1722000</v>
      </c>
    </row>
    <row r="32" spans="2:7">
      <c r="B32" s="29"/>
      <c r="C32" s="29"/>
      <c r="D32" s="8" t="s">
        <v>101</v>
      </c>
      <c r="E32" s="9">
        <v>0</v>
      </c>
      <c r="F32" s="36">
        <v>0</v>
      </c>
      <c r="G32" s="9">
        <f t="shared" si="0"/>
        <v>0</v>
      </c>
    </row>
    <row r="33" spans="2:7">
      <c r="B33" s="29"/>
      <c r="C33" s="29"/>
      <c r="D33" s="8" t="s">
        <v>104</v>
      </c>
      <c r="E33" s="9">
        <v>0</v>
      </c>
      <c r="F33" s="36">
        <v>0</v>
      </c>
      <c r="G33" s="9">
        <f t="shared" si="0"/>
        <v>0</v>
      </c>
    </row>
    <row r="34" spans="2:7">
      <c r="B34" s="29"/>
      <c r="C34" s="29"/>
      <c r="D34" s="8" t="s">
        <v>105</v>
      </c>
      <c r="E34" s="9">
        <v>104000</v>
      </c>
      <c r="F34" s="36">
        <v>2470995</v>
      </c>
      <c r="G34" s="9">
        <f t="shared" si="0"/>
        <v>-2366995</v>
      </c>
    </row>
    <row r="35" spans="2:7">
      <c r="B35" s="29"/>
      <c r="C35" s="29"/>
      <c r="D35" s="8" t="s">
        <v>110</v>
      </c>
      <c r="E35" s="9">
        <v>0</v>
      </c>
      <c r="F35" s="36">
        <v>0</v>
      </c>
      <c r="G35" s="9">
        <f t="shared" si="0"/>
        <v>0</v>
      </c>
    </row>
    <row r="36" spans="2:7">
      <c r="B36" s="29"/>
      <c r="C36" s="29"/>
      <c r="D36" s="8" t="s">
        <v>117</v>
      </c>
      <c r="E36" s="9">
        <v>0</v>
      </c>
      <c r="F36" s="37">
        <v>0</v>
      </c>
      <c r="G36" s="9">
        <f t="shared" si="0"/>
        <v>0</v>
      </c>
    </row>
    <row r="37" spans="2:7">
      <c r="B37" s="29"/>
      <c r="C37" s="30"/>
      <c r="D37" s="10" t="s">
        <v>120</v>
      </c>
      <c r="E37" s="11">
        <f>+E31+E32+E33+E34+E35+E36</f>
        <v>1826000</v>
      </c>
      <c r="F37" s="38">
        <f>+F31+F32+F33+F34+F35+F36</f>
        <v>2470995</v>
      </c>
      <c r="G37" s="11">
        <f t="shared" si="0"/>
        <v>-644995</v>
      </c>
    </row>
    <row r="38" spans="2:7">
      <c r="B38" s="29"/>
      <c r="C38" s="28" t="s">
        <v>28</v>
      </c>
      <c r="D38" s="8" t="s">
        <v>121</v>
      </c>
      <c r="E38" s="9">
        <v>0</v>
      </c>
      <c r="F38" s="35">
        <v>0</v>
      </c>
      <c r="G38" s="9">
        <f t="shared" si="0"/>
        <v>0</v>
      </c>
    </row>
    <row r="39" spans="2:7">
      <c r="B39" s="29"/>
      <c r="C39" s="29"/>
      <c r="D39" s="8" t="s">
        <v>122</v>
      </c>
      <c r="E39" s="9">
        <v>0</v>
      </c>
      <c r="F39" s="36">
        <v>0</v>
      </c>
      <c r="G39" s="9">
        <f t="shared" si="0"/>
        <v>0</v>
      </c>
    </row>
    <row r="40" spans="2:7">
      <c r="B40" s="29"/>
      <c r="C40" s="29"/>
      <c r="D40" s="8" t="s">
        <v>123</v>
      </c>
      <c r="E40" s="9">
        <v>147826</v>
      </c>
      <c r="F40" s="36">
        <v>0</v>
      </c>
      <c r="G40" s="9">
        <f t="shared" si="0"/>
        <v>147826</v>
      </c>
    </row>
    <row r="41" spans="2:7">
      <c r="B41" s="29"/>
      <c r="C41" s="29"/>
      <c r="D41" s="8" t="s">
        <v>128</v>
      </c>
      <c r="E41" s="9">
        <v>0</v>
      </c>
      <c r="F41" s="36">
        <v>0</v>
      </c>
      <c r="G41" s="9">
        <f t="shared" si="0"/>
        <v>0</v>
      </c>
    </row>
    <row r="42" spans="2:7">
      <c r="B42" s="29"/>
      <c r="C42" s="29"/>
      <c r="D42" s="8" t="s">
        <v>129</v>
      </c>
      <c r="E42" s="9">
        <v>2022000</v>
      </c>
      <c r="F42" s="36">
        <v>110000</v>
      </c>
      <c r="G42" s="9">
        <f t="shared" si="0"/>
        <v>1912000</v>
      </c>
    </row>
    <row r="43" spans="2:7">
      <c r="B43" s="29"/>
      <c r="C43" s="29"/>
      <c r="D43" s="8" t="s">
        <v>130</v>
      </c>
      <c r="E43" s="9">
        <v>0</v>
      </c>
      <c r="F43" s="36">
        <v>0</v>
      </c>
      <c r="G43" s="9">
        <f t="shared" si="0"/>
        <v>0</v>
      </c>
    </row>
    <row r="44" spans="2:7">
      <c r="B44" s="29"/>
      <c r="C44" s="29"/>
      <c r="D44" s="8" t="s">
        <v>135</v>
      </c>
      <c r="E44" s="9">
        <v>0</v>
      </c>
      <c r="F44" s="37">
        <v>0</v>
      </c>
      <c r="G44" s="9">
        <f t="shared" si="0"/>
        <v>0</v>
      </c>
    </row>
    <row r="45" spans="2:7">
      <c r="B45" s="29"/>
      <c r="C45" s="30"/>
      <c r="D45" s="10" t="s">
        <v>136</v>
      </c>
      <c r="E45" s="11">
        <f>+E38+E39+E40+E41+E42+E43+E44</f>
        <v>2169826</v>
      </c>
      <c r="F45" s="38">
        <f>+F38+F39+F40+F41+F42+F43+F44</f>
        <v>110000</v>
      </c>
      <c r="G45" s="11">
        <f t="shared" si="0"/>
        <v>2059826</v>
      </c>
    </row>
    <row r="46" spans="2:7">
      <c r="B46" s="30"/>
      <c r="C46" s="18" t="s">
        <v>137</v>
      </c>
      <c r="D46" s="19"/>
      <c r="E46" s="20">
        <f xml:space="preserve"> +E37 - E45</f>
        <v>-343826</v>
      </c>
      <c r="F46" s="38">
        <f xml:space="preserve"> +F37 - F45</f>
        <v>2360995</v>
      </c>
      <c r="G46" s="20">
        <f t="shared" si="0"/>
        <v>-2704821</v>
      </c>
    </row>
    <row r="47" spans="2:7">
      <c r="B47" s="12" t="s">
        <v>138</v>
      </c>
      <c r="C47" s="21"/>
      <c r="D47" s="22"/>
      <c r="E47" s="23">
        <f xml:space="preserve"> +E30 +E46</f>
        <v>118483</v>
      </c>
      <c r="F47" s="38">
        <f xml:space="preserve"> +F30 +F46</f>
        <v>3019531</v>
      </c>
      <c r="G47" s="23">
        <f t="shared" si="0"/>
        <v>-2901048</v>
      </c>
    </row>
    <row r="48" spans="2:7">
      <c r="B48" s="25" t="s">
        <v>139</v>
      </c>
      <c r="C48" s="21" t="s">
        <v>140</v>
      </c>
      <c r="D48" s="22"/>
      <c r="E48" s="23">
        <v>198858127</v>
      </c>
      <c r="F48" s="38">
        <v>198538596</v>
      </c>
      <c r="G48" s="23">
        <f t="shared" si="0"/>
        <v>319531</v>
      </c>
    </row>
    <row r="49" spans="2:7">
      <c r="B49" s="26"/>
      <c r="C49" s="21" t="s">
        <v>141</v>
      </c>
      <c r="D49" s="22"/>
      <c r="E49" s="23">
        <f xml:space="preserve"> +E47 +E48</f>
        <v>198976610</v>
      </c>
      <c r="F49" s="38">
        <f xml:space="preserve"> +F47 +F48</f>
        <v>201558127</v>
      </c>
      <c r="G49" s="23">
        <f t="shared" si="0"/>
        <v>-2581517</v>
      </c>
    </row>
    <row r="50" spans="2:7">
      <c r="B50" s="26"/>
      <c r="C50" s="21" t="s">
        <v>142</v>
      </c>
      <c r="D50" s="22"/>
      <c r="E50" s="23">
        <v>0</v>
      </c>
      <c r="F50" s="38">
        <v>0</v>
      </c>
      <c r="G50" s="23">
        <f t="shared" si="0"/>
        <v>0</v>
      </c>
    </row>
    <row r="51" spans="2:7">
      <c r="B51" s="26"/>
      <c r="C51" s="21" t="s">
        <v>143</v>
      </c>
      <c r="D51" s="22"/>
      <c r="E51" s="23">
        <v>3000000</v>
      </c>
      <c r="F51" s="38">
        <v>300000</v>
      </c>
      <c r="G51" s="23">
        <f t="shared" si="0"/>
        <v>2700000</v>
      </c>
    </row>
    <row r="52" spans="2:7">
      <c r="B52" s="26"/>
      <c r="C52" s="21" t="s">
        <v>147</v>
      </c>
      <c r="D52" s="22"/>
      <c r="E52" s="23">
        <v>300000</v>
      </c>
      <c r="F52" s="38">
        <v>3000000</v>
      </c>
      <c r="G52" s="23">
        <f t="shared" si="0"/>
        <v>-2700000</v>
      </c>
    </row>
    <row r="53" spans="2:7">
      <c r="B53" s="27"/>
      <c r="C53" s="21" t="s">
        <v>151</v>
      </c>
      <c r="D53" s="22"/>
      <c r="E53" s="23">
        <f xml:space="preserve"> +E49 +E50 +E51 - E52</f>
        <v>201676610</v>
      </c>
      <c r="F53" s="38">
        <f xml:space="preserve"> +F49 +F50 +F51 - F52</f>
        <v>198858127</v>
      </c>
      <c r="G53" s="23">
        <f t="shared" si="0"/>
        <v>2818483</v>
      </c>
    </row>
  </sheetData>
  <mergeCells count="13">
    <mergeCell ref="B48:B53"/>
    <mergeCell ref="B23:B29"/>
    <mergeCell ref="C23:C25"/>
    <mergeCell ref="C26:C28"/>
    <mergeCell ref="B31:B46"/>
    <mergeCell ref="C31:C37"/>
    <mergeCell ref="C38:C45"/>
    <mergeCell ref="B3:G3"/>
    <mergeCell ref="B5:G5"/>
    <mergeCell ref="B7:D7"/>
    <mergeCell ref="B8:B22"/>
    <mergeCell ref="C8:C11"/>
    <mergeCell ref="C12:C21"/>
  </mergeCells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E77D3-F5C2-4ED2-913B-0C32C197B3AF}">
  <sheetPr>
    <pageSetUpPr fitToPage="1"/>
  </sheetPr>
  <dimension ref="B1:G147"/>
  <sheetViews>
    <sheetView showGridLines="0" workbookViewId="0"/>
  </sheetViews>
  <sheetFormatPr defaultRowHeight="18.75"/>
  <cols>
    <col min="1" max="3" width="2.875" customWidth="1"/>
    <col min="4" max="4" width="59.75" customWidth="1"/>
    <col min="5" max="7" width="20.75" customWidth="1"/>
  </cols>
  <sheetData>
    <row r="1" spans="2:7" ht="21">
      <c r="B1" s="1"/>
      <c r="C1" s="1"/>
      <c r="D1" s="1"/>
      <c r="E1" s="2"/>
      <c r="F1" s="2"/>
      <c r="G1" s="3" t="s">
        <v>0</v>
      </c>
    </row>
    <row r="2" spans="2:7" ht="21">
      <c r="B2" s="31" t="s">
        <v>156</v>
      </c>
      <c r="C2" s="31"/>
      <c r="D2" s="31"/>
      <c r="E2" s="31"/>
      <c r="F2" s="31"/>
      <c r="G2" s="31"/>
    </row>
    <row r="3" spans="2:7" ht="21">
      <c r="B3" s="32" t="s">
        <v>2</v>
      </c>
      <c r="C3" s="32"/>
      <c r="D3" s="32"/>
      <c r="E3" s="32"/>
      <c r="F3" s="32"/>
      <c r="G3" s="32"/>
    </row>
    <row r="4" spans="2:7">
      <c r="B4" s="4"/>
      <c r="C4" s="4"/>
      <c r="D4" s="4"/>
      <c r="E4" s="4"/>
      <c r="F4" s="2"/>
      <c r="G4" s="4" t="s">
        <v>3</v>
      </c>
    </row>
    <row r="5" spans="2:7">
      <c r="B5" s="33" t="s">
        <v>4</v>
      </c>
      <c r="C5" s="33"/>
      <c r="D5" s="33"/>
      <c r="E5" s="5" t="s">
        <v>5</v>
      </c>
      <c r="F5" s="5" t="s">
        <v>6</v>
      </c>
      <c r="G5" s="5" t="s">
        <v>7</v>
      </c>
    </row>
    <row r="6" spans="2:7">
      <c r="B6" s="28" t="s">
        <v>8</v>
      </c>
      <c r="C6" s="28" t="s">
        <v>9</v>
      </c>
      <c r="D6" s="6" t="s">
        <v>10</v>
      </c>
      <c r="E6" s="7">
        <f>+E7</f>
        <v>8154167</v>
      </c>
      <c r="F6" s="7">
        <f>+F7</f>
        <v>8518407</v>
      </c>
      <c r="G6" s="7">
        <f>E6-F6</f>
        <v>-364240</v>
      </c>
    </row>
    <row r="7" spans="2:7">
      <c r="B7" s="29"/>
      <c r="C7" s="29"/>
      <c r="D7" s="8" t="s">
        <v>11</v>
      </c>
      <c r="E7" s="9">
        <f>+E8</f>
        <v>8154167</v>
      </c>
      <c r="F7" s="9">
        <f>+F8</f>
        <v>8518407</v>
      </c>
      <c r="G7" s="9">
        <f t="shared" ref="G7:G70" si="0">E7-F7</f>
        <v>-364240</v>
      </c>
    </row>
    <row r="8" spans="2:7">
      <c r="B8" s="29"/>
      <c r="C8" s="29"/>
      <c r="D8" s="8" t="s">
        <v>12</v>
      </c>
      <c r="E8" s="9">
        <v>8154167</v>
      </c>
      <c r="F8" s="9">
        <v>8518407</v>
      </c>
      <c r="G8" s="9">
        <f t="shared" si="0"/>
        <v>-364240</v>
      </c>
    </row>
    <row r="9" spans="2:7">
      <c r="B9" s="29"/>
      <c r="C9" s="29"/>
      <c r="D9" s="8" t="s">
        <v>13</v>
      </c>
      <c r="E9" s="9">
        <f>+E10+E14+E15+E17+E18</f>
        <v>39005956</v>
      </c>
      <c r="F9" s="9">
        <f>+F10+F14+F15+F17+F18</f>
        <v>37216974</v>
      </c>
      <c r="G9" s="9">
        <f t="shared" si="0"/>
        <v>1788982</v>
      </c>
    </row>
    <row r="10" spans="2:7">
      <c r="B10" s="29"/>
      <c r="C10" s="29"/>
      <c r="D10" s="8" t="s">
        <v>14</v>
      </c>
      <c r="E10" s="9">
        <f>+E11+E12+E13</f>
        <v>38690340</v>
      </c>
      <c r="F10" s="9">
        <f>+F11+F12+F13</f>
        <v>35947644</v>
      </c>
      <c r="G10" s="9">
        <f t="shared" si="0"/>
        <v>2742696</v>
      </c>
    </row>
    <row r="11" spans="2:7">
      <c r="B11" s="29"/>
      <c r="C11" s="29"/>
      <c r="D11" s="8" t="s">
        <v>15</v>
      </c>
      <c r="E11" s="9"/>
      <c r="F11" s="9"/>
      <c r="G11" s="9">
        <f t="shared" si="0"/>
        <v>0</v>
      </c>
    </row>
    <row r="12" spans="2:7">
      <c r="B12" s="29"/>
      <c r="C12" s="29"/>
      <c r="D12" s="8" t="s">
        <v>16</v>
      </c>
      <c r="E12" s="9">
        <v>38690340</v>
      </c>
      <c r="F12" s="9">
        <v>35947644</v>
      </c>
      <c r="G12" s="9">
        <f t="shared" si="0"/>
        <v>2742696</v>
      </c>
    </row>
    <row r="13" spans="2:7">
      <c r="B13" s="29"/>
      <c r="C13" s="29"/>
      <c r="D13" s="8" t="s">
        <v>17</v>
      </c>
      <c r="E13" s="9"/>
      <c r="F13" s="9"/>
      <c r="G13" s="9">
        <f t="shared" si="0"/>
        <v>0</v>
      </c>
    </row>
    <row r="14" spans="2:7">
      <c r="B14" s="29"/>
      <c r="C14" s="29"/>
      <c r="D14" s="8" t="s">
        <v>18</v>
      </c>
      <c r="E14" s="9">
        <v>43900</v>
      </c>
      <c r="F14" s="9">
        <v>116330</v>
      </c>
      <c r="G14" s="9">
        <f t="shared" si="0"/>
        <v>-72430</v>
      </c>
    </row>
    <row r="15" spans="2:7">
      <c r="B15" s="29"/>
      <c r="C15" s="29"/>
      <c r="D15" s="8" t="s">
        <v>19</v>
      </c>
      <c r="E15" s="9">
        <f>+E16</f>
        <v>0</v>
      </c>
      <c r="F15" s="9">
        <f>+F16</f>
        <v>0</v>
      </c>
      <c r="G15" s="9">
        <f t="shared" si="0"/>
        <v>0</v>
      </c>
    </row>
    <row r="16" spans="2:7">
      <c r="B16" s="29"/>
      <c r="C16" s="29"/>
      <c r="D16" s="8" t="s">
        <v>20</v>
      </c>
      <c r="E16" s="9"/>
      <c r="F16" s="9"/>
      <c r="G16" s="9">
        <f t="shared" si="0"/>
        <v>0</v>
      </c>
    </row>
    <row r="17" spans="2:7">
      <c r="B17" s="29"/>
      <c r="C17" s="29"/>
      <c r="D17" s="8" t="s">
        <v>21</v>
      </c>
      <c r="E17" s="9"/>
      <c r="F17" s="9"/>
      <c r="G17" s="9">
        <f t="shared" si="0"/>
        <v>0</v>
      </c>
    </row>
    <row r="18" spans="2:7">
      <c r="B18" s="29"/>
      <c r="C18" s="29"/>
      <c r="D18" s="8" t="s">
        <v>22</v>
      </c>
      <c r="E18" s="9">
        <f>+E19+E20+E21</f>
        <v>271716</v>
      </c>
      <c r="F18" s="9">
        <f>+F19+F20+F21</f>
        <v>1153000</v>
      </c>
      <c r="G18" s="9">
        <f t="shared" si="0"/>
        <v>-881284</v>
      </c>
    </row>
    <row r="19" spans="2:7">
      <c r="B19" s="29"/>
      <c r="C19" s="29"/>
      <c r="D19" s="8" t="s">
        <v>23</v>
      </c>
      <c r="E19" s="9">
        <v>187680</v>
      </c>
      <c r="F19" s="9">
        <v>979000</v>
      </c>
      <c r="G19" s="9">
        <f t="shared" si="0"/>
        <v>-791320</v>
      </c>
    </row>
    <row r="20" spans="2:7">
      <c r="B20" s="29"/>
      <c r="C20" s="29"/>
      <c r="D20" s="8" t="s">
        <v>24</v>
      </c>
      <c r="E20" s="9">
        <v>84036</v>
      </c>
      <c r="F20" s="9">
        <v>174000</v>
      </c>
      <c r="G20" s="9">
        <f t="shared" si="0"/>
        <v>-89964</v>
      </c>
    </row>
    <row r="21" spans="2:7">
      <c r="B21" s="29"/>
      <c r="C21" s="29"/>
      <c r="D21" s="8" t="s">
        <v>25</v>
      </c>
      <c r="E21" s="9"/>
      <c r="F21" s="9"/>
      <c r="G21" s="9">
        <f t="shared" si="0"/>
        <v>0</v>
      </c>
    </row>
    <row r="22" spans="2:7">
      <c r="B22" s="29"/>
      <c r="C22" s="29"/>
      <c r="D22" s="8" t="s">
        <v>26</v>
      </c>
      <c r="E22" s="9">
        <v>45000</v>
      </c>
      <c r="F22" s="9">
        <v>45000</v>
      </c>
      <c r="G22" s="9">
        <f t="shared" si="0"/>
        <v>0</v>
      </c>
    </row>
    <row r="23" spans="2:7">
      <c r="B23" s="29"/>
      <c r="C23" s="30"/>
      <c r="D23" s="10" t="s">
        <v>27</v>
      </c>
      <c r="E23" s="11">
        <f>+E6+E9+E22</f>
        <v>47205123</v>
      </c>
      <c r="F23" s="11">
        <f>+F6+F9+F22</f>
        <v>45780381</v>
      </c>
      <c r="G23" s="11">
        <f t="shared" si="0"/>
        <v>1424742</v>
      </c>
    </row>
    <row r="24" spans="2:7">
      <c r="B24" s="29"/>
      <c r="C24" s="28" t="s">
        <v>28</v>
      </c>
      <c r="D24" s="8" t="s">
        <v>29</v>
      </c>
      <c r="E24" s="9">
        <f>+E25+E26+E27+E28+E29+E30+E31</f>
        <v>26891679</v>
      </c>
      <c r="F24" s="9">
        <f>+F25+F26+F27+F28+F29+F30+F31</f>
        <v>25285990</v>
      </c>
      <c r="G24" s="9">
        <f t="shared" si="0"/>
        <v>1605689</v>
      </c>
    </row>
    <row r="25" spans="2:7">
      <c r="B25" s="29"/>
      <c r="C25" s="29"/>
      <c r="D25" s="8" t="s">
        <v>30</v>
      </c>
      <c r="E25" s="9"/>
      <c r="F25" s="9"/>
      <c r="G25" s="9">
        <f t="shared" si="0"/>
        <v>0</v>
      </c>
    </row>
    <row r="26" spans="2:7">
      <c r="B26" s="29"/>
      <c r="C26" s="29"/>
      <c r="D26" s="8" t="s">
        <v>31</v>
      </c>
      <c r="E26" s="9">
        <v>16099738</v>
      </c>
      <c r="F26" s="9">
        <v>14949224</v>
      </c>
      <c r="G26" s="9">
        <f t="shared" si="0"/>
        <v>1150514</v>
      </c>
    </row>
    <row r="27" spans="2:7">
      <c r="B27" s="29"/>
      <c r="C27" s="29"/>
      <c r="D27" s="8" t="s">
        <v>32</v>
      </c>
      <c r="E27" s="9">
        <v>2483900</v>
      </c>
      <c r="F27" s="9">
        <v>2258900</v>
      </c>
      <c r="G27" s="9">
        <f t="shared" si="0"/>
        <v>225000</v>
      </c>
    </row>
    <row r="28" spans="2:7">
      <c r="B28" s="29"/>
      <c r="C28" s="29"/>
      <c r="D28" s="8" t="s">
        <v>33</v>
      </c>
      <c r="E28" s="9">
        <v>1570800</v>
      </c>
      <c r="F28" s="9">
        <v>1513300</v>
      </c>
      <c r="G28" s="9">
        <f t="shared" si="0"/>
        <v>57500</v>
      </c>
    </row>
    <row r="29" spans="2:7">
      <c r="B29" s="29"/>
      <c r="C29" s="29"/>
      <c r="D29" s="8" t="s">
        <v>34</v>
      </c>
      <c r="E29" s="9">
        <v>3096381</v>
      </c>
      <c r="F29" s="9">
        <v>2952441</v>
      </c>
      <c r="G29" s="9">
        <f t="shared" si="0"/>
        <v>143940</v>
      </c>
    </row>
    <row r="30" spans="2:7">
      <c r="B30" s="29"/>
      <c r="C30" s="29"/>
      <c r="D30" s="8" t="s">
        <v>35</v>
      </c>
      <c r="E30" s="9">
        <v>445000</v>
      </c>
      <c r="F30" s="9">
        <v>445000</v>
      </c>
      <c r="G30" s="9">
        <f t="shared" si="0"/>
        <v>0</v>
      </c>
    </row>
    <row r="31" spans="2:7">
      <c r="B31" s="29"/>
      <c r="C31" s="29"/>
      <c r="D31" s="8" t="s">
        <v>36</v>
      </c>
      <c r="E31" s="9">
        <v>3195860</v>
      </c>
      <c r="F31" s="9">
        <v>3167125</v>
      </c>
      <c r="G31" s="9">
        <f t="shared" si="0"/>
        <v>28735</v>
      </c>
    </row>
    <row r="32" spans="2:7">
      <c r="B32" s="29"/>
      <c r="C32" s="29"/>
      <c r="D32" s="8" t="s">
        <v>37</v>
      </c>
      <c r="E32" s="9">
        <f>+E33+E34+E35+E36+E37+E38+E39+E40+E41+E42+E43</f>
        <v>1243651</v>
      </c>
      <c r="F32" s="9">
        <f>+F33+F34+F35+F36+F37+F38+F39+F40+F41+F42+F43</f>
        <v>1883180</v>
      </c>
      <c r="G32" s="9">
        <f t="shared" si="0"/>
        <v>-639529</v>
      </c>
    </row>
    <row r="33" spans="2:7">
      <c r="B33" s="29"/>
      <c r="C33" s="29"/>
      <c r="D33" s="8" t="s">
        <v>38</v>
      </c>
      <c r="E33" s="9"/>
      <c r="F33" s="9"/>
      <c r="G33" s="9">
        <f t="shared" si="0"/>
        <v>0</v>
      </c>
    </row>
    <row r="34" spans="2:7">
      <c r="B34" s="29"/>
      <c r="C34" s="29"/>
      <c r="D34" s="8" t="s">
        <v>39</v>
      </c>
      <c r="E34" s="9">
        <v>57629</v>
      </c>
      <c r="F34" s="9">
        <v>57579</v>
      </c>
      <c r="G34" s="9">
        <f t="shared" si="0"/>
        <v>50</v>
      </c>
    </row>
    <row r="35" spans="2:7">
      <c r="B35" s="29"/>
      <c r="C35" s="29"/>
      <c r="D35" s="8" t="s">
        <v>40</v>
      </c>
      <c r="E35" s="9">
        <v>429</v>
      </c>
      <c r="F35" s="9"/>
      <c r="G35" s="9">
        <f t="shared" si="0"/>
        <v>429</v>
      </c>
    </row>
    <row r="36" spans="2:7">
      <c r="B36" s="29"/>
      <c r="C36" s="29"/>
      <c r="D36" s="8" t="s">
        <v>41</v>
      </c>
      <c r="E36" s="9">
        <v>133809</v>
      </c>
      <c r="F36" s="9">
        <v>82329</v>
      </c>
      <c r="G36" s="9">
        <f t="shared" si="0"/>
        <v>51480</v>
      </c>
    </row>
    <row r="37" spans="2:7">
      <c r="B37" s="29"/>
      <c r="C37" s="29"/>
      <c r="D37" s="8" t="s">
        <v>42</v>
      </c>
      <c r="E37" s="9">
        <v>93495</v>
      </c>
      <c r="F37" s="9">
        <v>176808</v>
      </c>
      <c r="G37" s="9">
        <f t="shared" si="0"/>
        <v>-83313</v>
      </c>
    </row>
    <row r="38" spans="2:7">
      <c r="B38" s="29"/>
      <c r="C38" s="29"/>
      <c r="D38" s="8" t="s">
        <v>43</v>
      </c>
      <c r="E38" s="9">
        <v>144204</v>
      </c>
      <c r="F38" s="9">
        <v>814704</v>
      </c>
      <c r="G38" s="9">
        <f t="shared" si="0"/>
        <v>-670500</v>
      </c>
    </row>
    <row r="39" spans="2:7">
      <c r="B39" s="29"/>
      <c r="C39" s="29"/>
      <c r="D39" s="8" t="s">
        <v>44</v>
      </c>
      <c r="E39" s="9">
        <v>22584</v>
      </c>
      <c r="F39" s="9">
        <v>18260</v>
      </c>
      <c r="G39" s="9">
        <f t="shared" si="0"/>
        <v>4324</v>
      </c>
    </row>
    <row r="40" spans="2:7">
      <c r="B40" s="29"/>
      <c r="C40" s="29"/>
      <c r="D40" s="8" t="s">
        <v>45</v>
      </c>
      <c r="E40" s="9"/>
      <c r="F40" s="9"/>
      <c r="G40" s="9">
        <f t="shared" si="0"/>
        <v>0</v>
      </c>
    </row>
    <row r="41" spans="2:7">
      <c r="B41" s="29"/>
      <c r="C41" s="29"/>
      <c r="D41" s="8" t="s">
        <v>46</v>
      </c>
      <c r="E41" s="9">
        <v>4680</v>
      </c>
      <c r="F41" s="9">
        <v>5036</v>
      </c>
      <c r="G41" s="9">
        <f t="shared" si="0"/>
        <v>-356</v>
      </c>
    </row>
    <row r="42" spans="2:7">
      <c r="B42" s="29"/>
      <c r="C42" s="29"/>
      <c r="D42" s="8" t="s">
        <v>47</v>
      </c>
      <c r="E42" s="9">
        <v>707117</v>
      </c>
      <c r="F42" s="9">
        <v>524535</v>
      </c>
      <c r="G42" s="9">
        <f t="shared" si="0"/>
        <v>182582</v>
      </c>
    </row>
    <row r="43" spans="2:7">
      <c r="B43" s="29"/>
      <c r="C43" s="29"/>
      <c r="D43" s="8" t="s">
        <v>48</v>
      </c>
      <c r="E43" s="9">
        <v>79704</v>
      </c>
      <c r="F43" s="9">
        <v>203929</v>
      </c>
      <c r="G43" s="9">
        <f t="shared" si="0"/>
        <v>-124225</v>
      </c>
    </row>
    <row r="44" spans="2:7">
      <c r="B44" s="29"/>
      <c r="C44" s="29"/>
      <c r="D44" s="8" t="s">
        <v>49</v>
      </c>
      <c r="E44" s="9">
        <f>+E45+E46+E47+E48+E49+E50+E51+E52+E53+E54+E55+E56+E57+E58+E59+E60+E61+E62+E63+E64+E65+E66</f>
        <v>5847911</v>
      </c>
      <c r="F44" s="9">
        <f>+F45+F46+F47+F48+F49+F50+F51+F52+F53+F54+F55+F56+F57+F58+F59+F60+F61+F62+F63+F64+F65+F66</f>
        <v>6125185</v>
      </c>
      <c r="G44" s="9">
        <f t="shared" si="0"/>
        <v>-277274</v>
      </c>
    </row>
    <row r="45" spans="2:7">
      <c r="B45" s="29"/>
      <c r="C45" s="29"/>
      <c r="D45" s="8" t="s">
        <v>50</v>
      </c>
      <c r="E45" s="9">
        <v>57290</v>
      </c>
      <c r="F45" s="9">
        <v>45470</v>
      </c>
      <c r="G45" s="9">
        <f t="shared" si="0"/>
        <v>11820</v>
      </c>
    </row>
    <row r="46" spans="2:7">
      <c r="B46" s="29"/>
      <c r="C46" s="29"/>
      <c r="D46" s="8" t="s">
        <v>51</v>
      </c>
      <c r="E46" s="9">
        <v>2050</v>
      </c>
      <c r="F46" s="9"/>
      <c r="G46" s="9">
        <f t="shared" si="0"/>
        <v>2050</v>
      </c>
    </row>
    <row r="47" spans="2:7">
      <c r="B47" s="29"/>
      <c r="C47" s="29"/>
      <c r="D47" s="8" t="s">
        <v>52</v>
      </c>
      <c r="E47" s="9">
        <v>21990</v>
      </c>
      <c r="F47" s="9">
        <v>18270</v>
      </c>
      <c r="G47" s="9">
        <f t="shared" si="0"/>
        <v>3720</v>
      </c>
    </row>
    <row r="48" spans="2:7">
      <c r="B48" s="29"/>
      <c r="C48" s="29"/>
      <c r="D48" s="8" t="s">
        <v>53</v>
      </c>
      <c r="E48" s="9">
        <v>308400</v>
      </c>
      <c r="F48" s="9">
        <v>298940</v>
      </c>
      <c r="G48" s="9">
        <f t="shared" si="0"/>
        <v>9460</v>
      </c>
    </row>
    <row r="49" spans="2:7">
      <c r="B49" s="29"/>
      <c r="C49" s="29"/>
      <c r="D49" s="8" t="s">
        <v>54</v>
      </c>
      <c r="E49" s="9">
        <v>48068</v>
      </c>
      <c r="F49" s="9">
        <v>271026</v>
      </c>
      <c r="G49" s="9">
        <f t="shared" si="0"/>
        <v>-222958</v>
      </c>
    </row>
    <row r="50" spans="2:7">
      <c r="B50" s="29"/>
      <c r="C50" s="29"/>
      <c r="D50" s="8" t="s">
        <v>55</v>
      </c>
      <c r="E50" s="9">
        <v>76460</v>
      </c>
      <c r="F50" s="9">
        <v>103620</v>
      </c>
      <c r="G50" s="9">
        <f t="shared" si="0"/>
        <v>-27160</v>
      </c>
    </row>
    <row r="51" spans="2:7">
      <c r="B51" s="29"/>
      <c r="C51" s="29"/>
      <c r="D51" s="8" t="s">
        <v>42</v>
      </c>
      <c r="E51" s="9">
        <v>31166</v>
      </c>
      <c r="F51" s="9">
        <v>58936</v>
      </c>
      <c r="G51" s="9">
        <f t="shared" si="0"/>
        <v>-27770</v>
      </c>
    </row>
    <row r="52" spans="2:7">
      <c r="B52" s="29"/>
      <c r="C52" s="29"/>
      <c r="D52" s="8" t="s">
        <v>56</v>
      </c>
      <c r="E52" s="9"/>
      <c r="F52" s="9">
        <v>77080</v>
      </c>
      <c r="G52" s="9">
        <f t="shared" si="0"/>
        <v>-77080</v>
      </c>
    </row>
    <row r="53" spans="2:7">
      <c r="B53" s="29"/>
      <c r="C53" s="29"/>
      <c r="D53" s="8" t="s">
        <v>57</v>
      </c>
      <c r="E53" s="9">
        <v>270414</v>
      </c>
      <c r="F53" s="9">
        <v>272908</v>
      </c>
      <c r="G53" s="9">
        <f t="shared" si="0"/>
        <v>-2494</v>
      </c>
    </row>
    <row r="54" spans="2:7">
      <c r="B54" s="29"/>
      <c r="C54" s="29"/>
      <c r="D54" s="8" t="s">
        <v>58</v>
      </c>
      <c r="E54" s="9"/>
      <c r="F54" s="9"/>
      <c r="G54" s="9">
        <f t="shared" si="0"/>
        <v>0</v>
      </c>
    </row>
    <row r="55" spans="2:7">
      <c r="B55" s="29"/>
      <c r="C55" s="29"/>
      <c r="D55" s="8" t="s">
        <v>59</v>
      </c>
      <c r="E55" s="9"/>
      <c r="F55" s="9">
        <v>2700</v>
      </c>
      <c r="G55" s="9">
        <f t="shared" si="0"/>
        <v>-2700</v>
      </c>
    </row>
    <row r="56" spans="2:7">
      <c r="B56" s="29"/>
      <c r="C56" s="29"/>
      <c r="D56" s="8" t="s">
        <v>60</v>
      </c>
      <c r="E56" s="9">
        <v>156660</v>
      </c>
      <c r="F56" s="9">
        <v>159432</v>
      </c>
      <c r="G56" s="9">
        <f t="shared" si="0"/>
        <v>-2772</v>
      </c>
    </row>
    <row r="57" spans="2:7">
      <c r="B57" s="29"/>
      <c r="C57" s="29"/>
      <c r="D57" s="8" t="s">
        <v>61</v>
      </c>
      <c r="E57" s="9">
        <v>9930</v>
      </c>
      <c r="F57" s="9">
        <v>15930</v>
      </c>
      <c r="G57" s="9">
        <f t="shared" si="0"/>
        <v>-6000</v>
      </c>
    </row>
    <row r="58" spans="2:7">
      <c r="B58" s="29"/>
      <c r="C58" s="29"/>
      <c r="D58" s="8" t="s">
        <v>44</v>
      </c>
      <c r="E58" s="9">
        <v>165101</v>
      </c>
      <c r="F58" s="9">
        <v>191747</v>
      </c>
      <c r="G58" s="9">
        <f t="shared" si="0"/>
        <v>-26646</v>
      </c>
    </row>
    <row r="59" spans="2:7">
      <c r="B59" s="29"/>
      <c r="C59" s="29"/>
      <c r="D59" s="8" t="s">
        <v>45</v>
      </c>
      <c r="E59" s="9">
        <v>438905</v>
      </c>
      <c r="F59" s="9">
        <v>291709</v>
      </c>
      <c r="G59" s="9">
        <f t="shared" si="0"/>
        <v>147196</v>
      </c>
    </row>
    <row r="60" spans="2:7">
      <c r="B60" s="29"/>
      <c r="C60" s="29"/>
      <c r="D60" s="8" t="s">
        <v>62</v>
      </c>
      <c r="E60" s="9">
        <v>3840000</v>
      </c>
      <c r="F60" s="9">
        <v>3840000</v>
      </c>
      <c r="G60" s="9">
        <f t="shared" si="0"/>
        <v>0</v>
      </c>
    </row>
    <row r="61" spans="2:7">
      <c r="B61" s="29"/>
      <c r="C61" s="29"/>
      <c r="D61" s="8" t="s">
        <v>63</v>
      </c>
      <c r="E61" s="9">
        <v>284778</v>
      </c>
      <c r="F61" s="9">
        <v>281340</v>
      </c>
      <c r="G61" s="9">
        <f t="shared" si="0"/>
        <v>3438</v>
      </c>
    </row>
    <row r="62" spans="2:7">
      <c r="B62" s="29"/>
      <c r="C62" s="29"/>
      <c r="D62" s="8" t="s">
        <v>64</v>
      </c>
      <c r="E62" s="9">
        <v>35090</v>
      </c>
      <c r="F62" s="9">
        <v>44000</v>
      </c>
      <c r="G62" s="9">
        <f t="shared" si="0"/>
        <v>-8910</v>
      </c>
    </row>
    <row r="63" spans="2:7">
      <c r="B63" s="29"/>
      <c r="C63" s="29"/>
      <c r="D63" s="8" t="s">
        <v>65</v>
      </c>
      <c r="E63" s="9"/>
      <c r="F63" s="9"/>
      <c r="G63" s="9">
        <f t="shared" si="0"/>
        <v>0</v>
      </c>
    </row>
    <row r="64" spans="2:7">
      <c r="B64" s="29"/>
      <c r="C64" s="29"/>
      <c r="D64" s="8" t="s">
        <v>66</v>
      </c>
      <c r="E64" s="9">
        <v>75040</v>
      </c>
      <c r="F64" s="9">
        <v>84100</v>
      </c>
      <c r="G64" s="9">
        <f t="shared" si="0"/>
        <v>-9060</v>
      </c>
    </row>
    <row r="65" spans="2:7">
      <c r="B65" s="29"/>
      <c r="C65" s="29"/>
      <c r="D65" s="8" t="s">
        <v>48</v>
      </c>
      <c r="E65" s="9">
        <v>26569</v>
      </c>
      <c r="F65" s="9">
        <v>67977</v>
      </c>
      <c r="G65" s="9">
        <f t="shared" si="0"/>
        <v>-41408</v>
      </c>
    </row>
    <row r="66" spans="2:7">
      <c r="B66" s="29"/>
      <c r="C66" s="29"/>
      <c r="D66" s="8" t="s">
        <v>67</v>
      </c>
      <c r="E66" s="9"/>
      <c r="F66" s="9"/>
      <c r="G66" s="9">
        <f t="shared" si="0"/>
        <v>0</v>
      </c>
    </row>
    <row r="67" spans="2:7">
      <c r="B67" s="29"/>
      <c r="C67" s="29"/>
      <c r="D67" s="8" t="s">
        <v>68</v>
      </c>
      <c r="E67" s="9">
        <f>+E68</f>
        <v>8499313</v>
      </c>
      <c r="F67" s="9">
        <f>+F68</f>
        <v>8712943</v>
      </c>
      <c r="G67" s="9">
        <f t="shared" si="0"/>
        <v>-213630</v>
      </c>
    </row>
    <row r="68" spans="2:7">
      <c r="B68" s="29"/>
      <c r="C68" s="29"/>
      <c r="D68" s="8" t="s">
        <v>69</v>
      </c>
      <c r="E68" s="9">
        <f>+E69+E70+E71-E72</f>
        <v>8499313</v>
      </c>
      <c r="F68" s="9">
        <f>+F69+F70+F71-F72</f>
        <v>8712943</v>
      </c>
      <c r="G68" s="9">
        <f t="shared" si="0"/>
        <v>-213630</v>
      </c>
    </row>
    <row r="69" spans="2:7">
      <c r="B69" s="29"/>
      <c r="C69" s="29"/>
      <c r="D69" s="8" t="s">
        <v>70</v>
      </c>
      <c r="E69" s="9">
        <v>378875</v>
      </c>
      <c r="F69" s="9">
        <v>368081</v>
      </c>
      <c r="G69" s="9">
        <f t="shared" si="0"/>
        <v>10794</v>
      </c>
    </row>
    <row r="70" spans="2:7">
      <c r="B70" s="29"/>
      <c r="C70" s="29"/>
      <c r="D70" s="8" t="s">
        <v>71</v>
      </c>
      <c r="E70" s="9">
        <v>8463732</v>
      </c>
      <c r="F70" s="9">
        <v>8723737</v>
      </c>
      <c r="G70" s="9">
        <f t="shared" si="0"/>
        <v>-260005</v>
      </c>
    </row>
    <row r="71" spans="2:7">
      <c r="B71" s="29"/>
      <c r="C71" s="29"/>
      <c r="D71" s="8" t="s">
        <v>72</v>
      </c>
      <c r="E71" s="9"/>
      <c r="F71" s="9"/>
      <c r="G71" s="9">
        <f t="shared" ref="G71:G134" si="1">E71-F71</f>
        <v>0</v>
      </c>
    </row>
    <row r="72" spans="2:7">
      <c r="B72" s="29"/>
      <c r="C72" s="29"/>
      <c r="D72" s="8" t="s">
        <v>73</v>
      </c>
      <c r="E72" s="9">
        <v>343294</v>
      </c>
      <c r="F72" s="9">
        <v>378875</v>
      </c>
      <c r="G72" s="9">
        <f t="shared" si="1"/>
        <v>-35581</v>
      </c>
    </row>
    <row r="73" spans="2:7">
      <c r="B73" s="29"/>
      <c r="C73" s="29"/>
      <c r="D73" s="8" t="s">
        <v>74</v>
      </c>
      <c r="E73" s="9">
        <v>1027908</v>
      </c>
      <c r="F73" s="9">
        <v>1080361</v>
      </c>
      <c r="G73" s="9">
        <f t="shared" si="1"/>
        <v>-52453</v>
      </c>
    </row>
    <row r="74" spans="2:7">
      <c r="B74" s="29"/>
      <c r="C74" s="29"/>
      <c r="D74" s="8" t="s">
        <v>75</v>
      </c>
      <c r="E74" s="9">
        <v>-426579</v>
      </c>
      <c r="F74" s="9">
        <v>-440850</v>
      </c>
      <c r="G74" s="9">
        <f t="shared" si="1"/>
        <v>14271</v>
      </c>
    </row>
    <row r="75" spans="2:7">
      <c r="B75" s="29"/>
      <c r="C75" s="29"/>
      <c r="D75" s="8" t="s">
        <v>76</v>
      </c>
      <c r="E75" s="9"/>
      <c r="F75" s="9"/>
      <c r="G75" s="9">
        <f t="shared" si="1"/>
        <v>0</v>
      </c>
    </row>
    <row r="76" spans="2:7">
      <c r="B76" s="29"/>
      <c r="C76" s="29"/>
      <c r="D76" s="8" t="s">
        <v>77</v>
      </c>
      <c r="E76" s="9"/>
      <c r="F76" s="9"/>
      <c r="G76" s="9">
        <f t="shared" si="1"/>
        <v>0</v>
      </c>
    </row>
    <row r="77" spans="2:7">
      <c r="B77" s="29"/>
      <c r="C77" s="29"/>
      <c r="D77" s="8" t="s">
        <v>78</v>
      </c>
      <c r="E77" s="9"/>
      <c r="F77" s="9"/>
      <c r="G77" s="9">
        <f t="shared" si="1"/>
        <v>0</v>
      </c>
    </row>
    <row r="78" spans="2:7">
      <c r="B78" s="29"/>
      <c r="C78" s="30"/>
      <c r="D78" s="10" t="s">
        <v>79</v>
      </c>
      <c r="E78" s="11">
        <f>+E24+E32+E44+E67+E73+E74+E75+E76+E77</f>
        <v>43083883</v>
      </c>
      <c r="F78" s="11">
        <f>+F24+F32+F44+F67+F73+F74+F75+F76+F77</f>
        <v>42646809</v>
      </c>
      <c r="G78" s="11">
        <f t="shared" si="1"/>
        <v>437074</v>
      </c>
    </row>
    <row r="79" spans="2:7">
      <c r="B79" s="30"/>
      <c r="C79" s="12" t="s">
        <v>80</v>
      </c>
      <c r="D79" s="13"/>
      <c r="E79" s="14">
        <f xml:space="preserve"> +E23 - E78</f>
        <v>4121240</v>
      </c>
      <c r="F79" s="14">
        <f xml:space="preserve"> +F23 - F78</f>
        <v>3133572</v>
      </c>
      <c r="G79" s="14">
        <f t="shared" si="1"/>
        <v>987668</v>
      </c>
    </row>
    <row r="80" spans="2:7">
      <c r="B80" s="28" t="s">
        <v>81</v>
      </c>
      <c r="C80" s="28" t="s">
        <v>9</v>
      </c>
      <c r="D80" s="8" t="s">
        <v>82</v>
      </c>
      <c r="E80" s="9">
        <v>83</v>
      </c>
      <c r="F80" s="9">
        <v>81</v>
      </c>
      <c r="G80" s="9">
        <f t="shared" si="1"/>
        <v>2</v>
      </c>
    </row>
    <row r="81" spans="2:7">
      <c r="B81" s="29"/>
      <c r="C81" s="29"/>
      <c r="D81" s="8" t="s">
        <v>83</v>
      </c>
      <c r="E81" s="9">
        <f>+E82+E83+E84</f>
        <v>19500</v>
      </c>
      <c r="F81" s="9">
        <f>+F82+F83+F84</f>
        <v>5000</v>
      </c>
      <c r="G81" s="9">
        <f t="shared" si="1"/>
        <v>14500</v>
      </c>
    </row>
    <row r="82" spans="2:7">
      <c r="B82" s="29"/>
      <c r="C82" s="29"/>
      <c r="D82" s="8" t="s">
        <v>84</v>
      </c>
      <c r="E82" s="9"/>
      <c r="F82" s="9"/>
      <c r="G82" s="9">
        <f t="shared" si="1"/>
        <v>0</v>
      </c>
    </row>
    <row r="83" spans="2:7">
      <c r="B83" s="29"/>
      <c r="C83" s="29"/>
      <c r="D83" s="8" t="s">
        <v>85</v>
      </c>
      <c r="E83" s="9"/>
      <c r="F83" s="9"/>
      <c r="G83" s="9">
        <f t="shared" si="1"/>
        <v>0</v>
      </c>
    </row>
    <row r="84" spans="2:7">
      <c r="B84" s="29"/>
      <c r="C84" s="29"/>
      <c r="D84" s="8" t="s">
        <v>86</v>
      </c>
      <c r="E84" s="9">
        <v>19500</v>
      </c>
      <c r="F84" s="9">
        <v>5000</v>
      </c>
      <c r="G84" s="9">
        <f t="shared" si="1"/>
        <v>14500</v>
      </c>
    </row>
    <row r="85" spans="2:7">
      <c r="B85" s="29"/>
      <c r="C85" s="30"/>
      <c r="D85" s="10" t="s">
        <v>87</v>
      </c>
      <c r="E85" s="11">
        <f>+E80+E81</f>
        <v>19583</v>
      </c>
      <c r="F85" s="11">
        <f>+F80+F81</f>
        <v>5081</v>
      </c>
      <c r="G85" s="11">
        <f t="shared" si="1"/>
        <v>14502</v>
      </c>
    </row>
    <row r="86" spans="2:7">
      <c r="B86" s="29"/>
      <c r="C86" s="28" t="s">
        <v>28</v>
      </c>
      <c r="D86" s="8" t="s">
        <v>88</v>
      </c>
      <c r="E86" s="9"/>
      <c r="F86" s="9"/>
      <c r="G86" s="9">
        <f t="shared" si="1"/>
        <v>0</v>
      </c>
    </row>
    <row r="87" spans="2:7">
      <c r="B87" s="29"/>
      <c r="C87" s="29"/>
      <c r="D87" s="8" t="s">
        <v>89</v>
      </c>
      <c r="E87" s="9">
        <f>+E88+E89+E90</f>
        <v>0</v>
      </c>
      <c r="F87" s="9">
        <f>+F88+F89+F90</f>
        <v>0</v>
      </c>
      <c r="G87" s="9">
        <f t="shared" si="1"/>
        <v>0</v>
      </c>
    </row>
    <row r="88" spans="2:7">
      <c r="B88" s="29"/>
      <c r="C88" s="29"/>
      <c r="D88" s="8" t="s">
        <v>90</v>
      </c>
      <c r="E88" s="9"/>
      <c r="F88" s="9"/>
      <c r="G88" s="9">
        <f t="shared" si="1"/>
        <v>0</v>
      </c>
    </row>
    <row r="89" spans="2:7">
      <c r="B89" s="29"/>
      <c r="C89" s="29"/>
      <c r="D89" s="8" t="s">
        <v>91</v>
      </c>
      <c r="E89" s="9"/>
      <c r="F89" s="9"/>
      <c r="G89" s="9">
        <f t="shared" si="1"/>
        <v>0</v>
      </c>
    </row>
    <row r="90" spans="2:7">
      <c r="B90" s="29"/>
      <c r="C90" s="29"/>
      <c r="D90" s="8" t="s">
        <v>92</v>
      </c>
      <c r="E90" s="9"/>
      <c r="F90" s="9"/>
      <c r="G90" s="9">
        <f t="shared" si="1"/>
        <v>0</v>
      </c>
    </row>
    <row r="91" spans="2:7">
      <c r="B91" s="29"/>
      <c r="C91" s="30"/>
      <c r="D91" s="10" t="s">
        <v>93</v>
      </c>
      <c r="E91" s="11">
        <f>+E86+E87</f>
        <v>0</v>
      </c>
      <c r="F91" s="11">
        <f>+F86+F87</f>
        <v>0</v>
      </c>
      <c r="G91" s="11">
        <f t="shared" si="1"/>
        <v>0</v>
      </c>
    </row>
    <row r="92" spans="2:7">
      <c r="B92" s="30"/>
      <c r="C92" s="12" t="s">
        <v>94</v>
      </c>
      <c r="D92" s="15"/>
      <c r="E92" s="16">
        <f xml:space="preserve"> +E85 - E91</f>
        <v>19583</v>
      </c>
      <c r="F92" s="16">
        <f xml:space="preserve"> +F85 - F91</f>
        <v>5081</v>
      </c>
      <c r="G92" s="16">
        <f t="shared" si="1"/>
        <v>14502</v>
      </c>
    </row>
    <row r="93" spans="2:7">
      <c r="B93" s="12" t="s">
        <v>95</v>
      </c>
      <c r="C93" s="17"/>
      <c r="D93" s="13"/>
      <c r="E93" s="14">
        <f xml:space="preserve"> +E79 +E92</f>
        <v>4140823</v>
      </c>
      <c r="F93" s="14">
        <f xml:space="preserve"> +F79 +F92</f>
        <v>3138653</v>
      </c>
      <c r="G93" s="14">
        <f t="shared" si="1"/>
        <v>1002170</v>
      </c>
    </row>
    <row r="94" spans="2:7">
      <c r="B94" s="28" t="s">
        <v>96</v>
      </c>
      <c r="C94" s="28" t="s">
        <v>9</v>
      </c>
      <c r="D94" s="8" t="s">
        <v>97</v>
      </c>
      <c r="E94" s="9">
        <f>+E95+E96+E97</f>
        <v>0</v>
      </c>
      <c r="F94" s="9">
        <f>+F95+F96+F97</f>
        <v>0</v>
      </c>
      <c r="G94" s="9">
        <f t="shared" si="1"/>
        <v>0</v>
      </c>
    </row>
    <row r="95" spans="2:7">
      <c r="B95" s="29"/>
      <c r="C95" s="29"/>
      <c r="D95" s="8" t="s">
        <v>98</v>
      </c>
      <c r="E95" s="9"/>
      <c r="F95" s="9"/>
      <c r="G95" s="9">
        <f t="shared" si="1"/>
        <v>0</v>
      </c>
    </row>
    <row r="96" spans="2:7">
      <c r="B96" s="29"/>
      <c r="C96" s="29"/>
      <c r="D96" s="8" t="s">
        <v>99</v>
      </c>
      <c r="E96" s="9"/>
      <c r="F96" s="9"/>
      <c r="G96" s="9">
        <f t="shared" si="1"/>
        <v>0</v>
      </c>
    </row>
    <row r="97" spans="2:7">
      <c r="B97" s="29"/>
      <c r="C97" s="29"/>
      <c r="D97" s="8" t="s">
        <v>100</v>
      </c>
      <c r="E97" s="9"/>
      <c r="F97" s="9"/>
      <c r="G97" s="9">
        <f t="shared" si="1"/>
        <v>0</v>
      </c>
    </row>
    <row r="98" spans="2:7">
      <c r="B98" s="29"/>
      <c r="C98" s="29"/>
      <c r="D98" s="8" t="s">
        <v>101</v>
      </c>
      <c r="E98" s="9">
        <f>+E99+E100</f>
        <v>0</v>
      </c>
      <c r="F98" s="9">
        <f>+F99+F100</f>
        <v>0</v>
      </c>
      <c r="G98" s="9">
        <f t="shared" si="1"/>
        <v>0</v>
      </c>
    </row>
    <row r="99" spans="2:7">
      <c r="B99" s="29"/>
      <c r="C99" s="29"/>
      <c r="D99" s="8" t="s">
        <v>102</v>
      </c>
      <c r="E99" s="9"/>
      <c r="F99" s="9"/>
      <c r="G99" s="9">
        <f t="shared" si="1"/>
        <v>0</v>
      </c>
    </row>
    <row r="100" spans="2:7">
      <c r="B100" s="29"/>
      <c r="C100" s="29"/>
      <c r="D100" s="8" t="s">
        <v>103</v>
      </c>
      <c r="E100" s="9"/>
      <c r="F100" s="9"/>
      <c r="G100" s="9">
        <f t="shared" si="1"/>
        <v>0</v>
      </c>
    </row>
    <row r="101" spans="2:7">
      <c r="B101" s="29"/>
      <c r="C101" s="29"/>
      <c r="D101" s="8" t="s">
        <v>104</v>
      </c>
      <c r="E101" s="9"/>
      <c r="F101" s="9"/>
      <c r="G101" s="9">
        <f t="shared" si="1"/>
        <v>0</v>
      </c>
    </row>
    <row r="102" spans="2:7">
      <c r="B102" s="29"/>
      <c r="C102" s="29"/>
      <c r="D102" s="8" t="s">
        <v>105</v>
      </c>
      <c r="E102" s="9">
        <f>+E103+E104+E105+E106</f>
        <v>0</v>
      </c>
      <c r="F102" s="9">
        <f>+F103+F104+F105+F106</f>
        <v>0</v>
      </c>
      <c r="G102" s="9">
        <f t="shared" si="1"/>
        <v>0</v>
      </c>
    </row>
    <row r="103" spans="2:7">
      <c r="B103" s="29"/>
      <c r="C103" s="29"/>
      <c r="D103" s="8" t="s">
        <v>106</v>
      </c>
      <c r="E103" s="9"/>
      <c r="F103" s="9"/>
      <c r="G103" s="9">
        <f t="shared" si="1"/>
        <v>0</v>
      </c>
    </row>
    <row r="104" spans="2:7">
      <c r="B104" s="29"/>
      <c r="C104" s="29"/>
      <c r="D104" s="8" t="s">
        <v>107</v>
      </c>
      <c r="E104" s="9"/>
      <c r="F104" s="9"/>
      <c r="G104" s="9">
        <f t="shared" si="1"/>
        <v>0</v>
      </c>
    </row>
    <row r="105" spans="2:7">
      <c r="B105" s="29"/>
      <c r="C105" s="29"/>
      <c r="D105" s="8" t="s">
        <v>108</v>
      </c>
      <c r="E105" s="9"/>
      <c r="F105" s="9"/>
      <c r="G105" s="9">
        <f t="shared" si="1"/>
        <v>0</v>
      </c>
    </row>
    <row r="106" spans="2:7">
      <c r="B106" s="29"/>
      <c r="C106" s="29"/>
      <c r="D106" s="8" t="s">
        <v>109</v>
      </c>
      <c r="E106" s="9"/>
      <c r="F106" s="9"/>
      <c r="G106" s="9">
        <f t="shared" si="1"/>
        <v>0</v>
      </c>
    </row>
    <row r="107" spans="2:7">
      <c r="B107" s="29"/>
      <c r="C107" s="29"/>
      <c r="D107" s="8" t="s">
        <v>110</v>
      </c>
      <c r="E107" s="9">
        <f>+E108+E109</f>
        <v>0</v>
      </c>
      <c r="F107" s="9">
        <f>+F108+F109</f>
        <v>0</v>
      </c>
      <c r="G107" s="9">
        <f t="shared" si="1"/>
        <v>0</v>
      </c>
    </row>
    <row r="108" spans="2:7">
      <c r="B108" s="29"/>
      <c r="C108" s="29"/>
      <c r="D108" s="8" t="s">
        <v>111</v>
      </c>
      <c r="E108" s="9"/>
      <c r="F108" s="9"/>
      <c r="G108" s="9">
        <f t="shared" si="1"/>
        <v>0</v>
      </c>
    </row>
    <row r="109" spans="2:7">
      <c r="B109" s="29"/>
      <c r="C109" s="29"/>
      <c r="D109" s="8" t="s">
        <v>112</v>
      </c>
      <c r="E109" s="9"/>
      <c r="F109" s="9"/>
      <c r="G109" s="9">
        <f t="shared" si="1"/>
        <v>0</v>
      </c>
    </row>
    <row r="110" spans="2:7">
      <c r="B110" s="29"/>
      <c r="C110" s="29"/>
      <c r="D110" s="8" t="s">
        <v>113</v>
      </c>
      <c r="E110" s="9"/>
      <c r="F110" s="9"/>
      <c r="G110" s="9">
        <f t="shared" si="1"/>
        <v>0</v>
      </c>
    </row>
    <row r="111" spans="2:7">
      <c r="B111" s="29"/>
      <c r="C111" s="29"/>
      <c r="D111" s="8" t="s">
        <v>114</v>
      </c>
      <c r="E111" s="9"/>
      <c r="F111" s="9"/>
      <c r="G111" s="9">
        <f t="shared" si="1"/>
        <v>0</v>
      </c>
    </row>
    <row r="112" spans="2:7">
      <c r="B112" s="29"/>
      <c r="C112" s="29"/>
      <c r="D112" s="8" t="s">
        <v>115</v>
      </c>
      <c r="E112" s="9"/>
      <c r="F112" s="9"/>
      <c r="G112" s="9">
        <f t="shared" si="1"/>
        <v>0</v>
      </c>
    </row>
    <row r="113" spans="2:7">
      <c r="B113" s="29"/>
      <c r="C113" s="29"/>
      <c r="D113" s="8" t="s">
        <v>116</v>
      </c>
      <c r="E113" s="9"/>
      <c r="F113" s="9"/>
      <c r="G113" s="9">
        <f t="shared" si="1"/>
        <v>0</v>
      </c>
    </row>
    <row r="114" spans="2:7">
      <c r="B114" s="29"/>
      <c r="C114" s="29"/>
      <c r="D114" s="8" t="s">
        <v>117</v>
      </c>
      <c r="E114" s="9">
        <f>+E115+E116</f>
        <v>0</v>
      </c>
      <c r="F114" s="9">
        <f>+F115+F116</f>
        <v>0</v>
      </c>
      <c r="G114" s="9">
        <f t="shared" si="1"/>
        <v>0</v>
      </c>
    </row>
    <row r="115" spans="2:7">
      <c r="B115" s="29"/>
      <c r="C115" s="29"/>
      <c r="D115" s="8" t="s">
        <v>118</v>
      </c>
      <c r="E115" s="9"/>
      <c r="F115" s="9"/>
      <c r="G115" s="9">
        <f t="shared" si="1"/>
        <v>0</v>
      </c>
    </row>
    <row r="116" spans="2:7">
      <c r="B116" s="29"/>
      <c r="C116" s="29"/>
      <c r="D116" s="8" t="s">
        <v>119</v>
      </c>
      <c r="E116" s="9"/>
      <c r="F116" s="9"/>
      <c r="G116" s="9">
        <f t="shared" si="1"/>
        <v>0</v>
      </c>
    </row>
    <row r="117" spans="2:7">
      <c r="B117" s="29"/>
      <c r="C117" s="30"/>
      <c r="D117" s="10" t="s">
        <v>120</v>
      </c>
      <c r="E117" s="11">
        <f>+E94+E98+E101+E102+E107+E110+E111+E112+E113+E114</f>
        <v>0</v>
      </c>
      <c r="F117" s="11">
        <f>+F94+F98+F101+F102+F107+F110+F111+F112+F113+F114</f>
        <v>0</v>
      </c>
      <c r="G117" s="11">
        <f t="shared" si="1"/>
        <v>0</v>
      </c>
    </row>
    <row r="118" spans="2:7">
      <c r="B118" s="29"/>
      <c r="C118" s="28" t="s">
        <v>28</v>
      </c>
      <c r="D118" s="8" t="s">
        <v>121</v>
      </c>
      <c r="E118" s="9"/>
      <c r="F118" s="9"/>
      <c r="G118" s="9">
        <f t="shared" si="1"/>
        <v>0</v>
      </c>
    </row>
    <row r="119" spans="2:7">
      <c r="B119" s="29"/>
      <c r="C119" s="29"/>
      <c r="D119" s="8" t="s">
        <v>122</v>
      </c>
      <c r="E119" s="9"/>
      <c r="F119" s="9"/>
      <c r="G119" s="9">
        <f t="shared" si="1"/>
        <v>0</v>
      </c>
    </row>
    <row r="120" spans="2:7">
      <c r="B120" s="29"/>
      <c r="C120" s="29"/>
      <c r="D120" s="8" t="s">
        <v>123</v>
      </c>
      <c r="E120" s="9">
        <f>+E121+E122+E123+E124</f>
        <v>0</v>
      </c>
      <c r="F120" s="9">
        <f>+F121+F122+F123+F124</f>
        <v>0</v>
      </c>
      <c r="G120" s="9">
        <f t="shared" si="1"/>
        <v>0</v>
      </c>
    </row>
    <row r="121" spans="2:7">
      <c r="B121" s="29"/>
      <c r="C121" s="29"/>
      <c r="D121" s="8" t="s">
        <v>124</v>
      </c>
      <c r="E121" s="9"/>
      <c r="F121" s="9"/>
      <c r="G121" s="9">
        <f t="shared" si="1"/>
        <v>0</v>
      </c>
    </row>
    <row r="122" spans="2:7">
      <c r="B122" s="29"/>
      <c r="C122" s="29"/>
      <c r="D122" s="8" t="s">
        <v>125</v>
      </c>
      <c r="E122" s="9"/>
      <c r="F122" s="9"/>
      <c r="G122" s="9">
        <f t="shared" si="1"/>
        <v>0</v>
      </c>
    </row>
    <row r="123" spans="2:7">
      <c r="B123" s="29"/>
      <c r="C123" s="29"/>
      <c r="D123" s="8" t="s">
        <v>126</v>
      </c>
      <c r="E123" s="9"/>
      <c r="F123" s="9"/>
      <c r="G123" s="9">
        <f t="shared" si="1"/>
        <v>0</v>
      </c>
    </row>
    <row r="124" spans="2:7">
      <c r="B124" s="29"/>
      <c r="C124" s="29"/>
      <c r="D124" s="8" t="s">
        <v>127</v>
      </c>
      <c r="E124" s="9"/>
      <c r="F124" s="9"/>
      <c r="G124" s="9">
        <f t="shared" si="1"/>
        <v>0</v>
      </c>
    </row>
    <row r="125" spans="2:7">
      <c r="B125" s="29"/>
      <c r="C125" s="29"/>
      <c r="D125" s="8" t="s">
        <v>128</v>
      </c>
      <c r="E125" s="9"/>
      <c r="F125" s="9"/>
      <c r="G125" s="9">
        <f t="shared" si="1"/>
        <v>0</v>
      </c>
    </row>
    <row r="126" spans="2:7">
      <c r="B126" s="29"/>
      <c r="C126" s="29"/>
      <c r="D126" s="8" t="s">
        <v>129</v>
      </c>
      <c r="E126" s="9"/>
      <c r="F126" s="9"/>
      <c r="G126" s="9">
        <f t="shared" si="1"/>
        <v>0</v>
      </c>
    </row>
    <row r="127" spans="2:7">
      <c r="B127" s="29"/>
      <c r="C127" s="29"/>
      <c r="D127" s="8" t="s">
        <v>130</v>
      </c>
      <c r="E127" s="9"/>
      <c r="F127" s="9"/>
      <c r="G127" s="9">
        <f t="shared" si="1"/>
        <v>0</v>
      </c>
    </row>
    <row r="128" spans="2:7">
      <c r="B128" s="29"/>
      <c r="C128" s="29"/>
      <c r="D128" s="8" t="s">
        <v>131</v>
      </c>
      <c r="E128" s="9"/>
      <c r="F128" s="9"/>
      <c r="G128" s="9">
        <f t="shared" si="1"/>
        <v>0</v>
      </c>
    </row>
    <row r="129" spans="2:7">
      <c r="B129" s="29"/>
      <c r="C129" s="29"/>
      <c r="D129" s="8" t="s">
        <v>132</v>
      </c>
      <c r="E129" s="9">
        <v>5088000</v>
      </c>
      <c r="F129" s="9">
        <v>3880000</v>
      </c>
      <c r="G129" s="9">
        <f t="shared" si="1"/>
        <v>1208000</v>
      </c>
    </row>
    <row r="130" spans="2:7">
      <c r="B130" s="29"/>
      <c r="C130" s="29"/>
      <c r="D130" s="8" t="s">
        <v>133</v>
      </c>
      <c r="E130" s="9"/>
      <c r="F130" s="9"/>
      <c r="G130" s="9">
        <f t="shared" si="1"/>
        <v>0</v>
      </c>
    </row>
    <row r="131" spans="2:7">
      <c r="B131" s="29"/>
      <c r="C131" s="29"/>
      <c r="D131" s="8" t="s">
        <v>134</v>
      </c>
      <c r="E131" s="9"/>
      <c r="F131" s="9"/>
      <c r="G131" s="9">
        <f t="shared" si="1"/>
        <v>0</v>
      </c>
    </row>
    <row r="132" spans="2:7">
      <c r="B132" s="29"/>
      <c r="C132" s="29"/>
      <c r="D132" s="8" t="s">
        <v>135</v>
      </c>
      <c r="E132" s="9"/>
      <c r="F132" s="9"/>
      <c r="G132" s="9">
        <f t="shared" si="1"/>
        <v>0</v>
      </c>
    </row>
    <row r="133" spans="2:7">
      <c r="B133" s="29"/>
      <c r="C133" s="30"/>
      <c r="D133" s="10" t="s">
        <v>136</v>
      </c>
      <c r="E133" s="11">
        <f>+E118+E119+E120+E125+E126+E127+E128+E129+E130+E131+E132</f>
        <v>5088000</v>
      </c>
      <c r="F133" s="11">
        <f>+F118+F119+F120+F125+F126+F127+F128+F129+F130+F131+F132</f>
        <v>3880000</v>
      </c>
      <c r="G133" s="11">
        <f t="shared" si="1"/>
        <v>1208000</v>
      </c>
    </row>
    <row r="134" spans="2:7">
      <c r="B134" s="30"/>
      <c r="C134" s="18" t="s">
        <v>137</v>
      </c>
      <c r="D134" s="19"/>
      <c r="E134" s="20">
        <f xml:space="preserve"> +E117 - E133</f>
        <v>-5088000</v>
      </c>
      <c r="F134" s="20">
        <f xml:space="preserve"> +F117 - F133</f>
        <v>-3880000</v>
      </c>
      <c r="G134" s="20">
        <f t="shared" si="1"/>
        <v>-1208000</v>
      </c>
    </row>
    <row r="135" spans="2:7">
      <c r="B135" s="12" t="s">
        <v>138</v>
      </c>
      <c r="C135" s="21"/>
      <c r="D135" s="22"/>
      <c r="E135" s="23">
        <f xml:space="preserve"> +E93 +E134</f>
        <v>-947177</v>
      </c>
      <c r="F135" s="23">
        <f xml:space="preserve"> +F93 +F134</f>
        <v>-741347</v>
      </c>
      <c r="G135" s="23">
        <f t="shared" ref="G135:G147" si="2">E135-F135</f>
        <v>-205830</v>
      </c>
    </row>
    <row r="136" spans="2:7">
      <c r="B136" s="25" t="s">
        <v>139</v>
      </c>
      <c r="C136" s="21" t="s">
        <v>140</v>
      </c>
      <c r="D136" s="22"/>
      <c r="E136" s="23">
        <v>8212201</v>
      </c>
      <c r="F136" s="23">
        <v>8953548</v>
      </c>
      <c r="G136" s="23">
        <f t="shared" si="2"/>
        <v>-741347</v>
      </c>
    </row>
    <row r="137" spans="2:7">
      <c r="B137" s="26"/>
      <c r="C137" s="21" t="s">
        <v>141</v>
      </c>
      <c r="D137" s="22"/>
      <c r="E137" s="23">
        <f xml:space="preserve"> +E135 +E136</f>
        <v>7265024</v>
      </c>
      <c r="F137" s="23">
        <f xml:space="preserve"> +F135 +F136</f>
        <v>8212201</v>
      </c>
      <c r="G137" s="23">
        <f t="shared" si="2"/>
        <v>-947177</v>
      </c>
    </row>
    <row r="138" spans="2:7">
      <c r="B138" s="26"/>
      <c r="C138" s="21" t="s">
        <v>142</v>
      </c>
      <c r="D138" s="22"/>
      <c r="E138" s="23"/>
      <c r="F138" s="23"/>
      <c r="G138" s="23">
        <f t="shared" si="2"/>
        <v>0</v>
      </c>
    </row>
    <row r="139" spans="2:7">
      <c r="B139" s="26"/>
      <c r="C139" s="21" t="s">
        <v>143</v>
      </c>
      <c r="D139" s="22"/>
      <c r="E139" s="23">
        <f>+E140+E141+E142</f>
        <v>0</v>
      </c>
      <c r="F139" s="23">
        <f>+F140+F141+F142</f>
        <v>0</v>
      </c>
      <c r="G139" s="23">
        <f t="shared" si="2"/>
        <v>0</v>
      </c>
    </row>
    <row r="140" spans="2:7">
      <c r="B140" s="26"/>
      <c r="C140" s="24" t="s">
        <v>144</v>
      </c>
      <c r="D140" s="19"/>
      <c r="E140" s="20"/>
      <c r="F140" s="20"/>
      <c r="G140" s="20">
        <f t="shared" si="2"/>
        <v>0</v>
      </c>
    </row>
    <row r="141" spans="2:7">
      <c r="B141" s="26"/>
      <c r="C141" s="24" t="s">
        <v>145</v>
      </c>
      <c r="D141" s="19"/>
      <c r="E141" s="20"/>
      <c r="F141" s="20"/>
      <c r="G141" s="20">
        <f t="shared" si="2"/>
        <v>0</v>
      </c>
    </row>
    <row r="142" spans="2:7">
      <c r="B142" s="26"/>
      <c r="C142" s="24" t="s">
        <v>146</v>
      </c>
      <c r="D142" s="19"/>
      <c r="E142" s="20"/>
      <c r="F142" s="20"/>
      <c r="G142" s="20">
        <f t="shared" si="2"/>
        <v>0</v>
      </c>
    </row>
    <row r="143" spans="2:7">
      <c r="B143" s="26"/>
      <c r="C143" s="21" t="s">
        <v>147</v>
      </c>
      <c r="D143" s="22"/>
      <c r="E143" s="23">
        <f>+E144+E145+E146</f>
        <v>0</v>
      </c>
      <c r="F143" s="23">
        <f>+F144+F145+F146</f>
        <v>0</v>
      </c>
      <c r="G143" s="23">
        <f t="shared" si="2"/>
        <v>0</v>
      </c>
    </row>
    <row r="144" spans="2:7">
      <c r="B144" s="26"/>
      <c r="C144" s="24" t="s">
        <v>148</v>
      </c>
      <c r="D144" s="19"/>
      <c r="E144" s="20"/>
      <c r="F144" s="20"/>
      <c r="G144" s="20">
        <f t="shared" si="2"/>
        <v>0</v>
      </c>
    </row>
    <row r="145" spans="2:7">
      <c r="B145" s="26"/>
      <c r="C145" s="24" t="s">
        <v>149</v>
      </c>
      <c r="D145" s="19"/>
      <c r="E145" s="20"/>
      <c r="F145" s="20"/>
      <c r="G145" s="20">
        <f t="shared" si="2"/>
        <v>0</v>
      </c>
    </row>
    <row r="146" spans="2:7">
      <c r="B146" s="26"/>
      <c r="C146" s="24" t="s">
        <v>150</v>
      </c>
      <c r="D146" s="19"/>
      <c r="E146" s="20"/>
      <c r="F146" s="20"/>
      <c r="G146" s="20">
        <f t="shared" si="2"/>
        <v>0</v>
      </c>
    </row>
    <row r="147" spans="2:7">
      <c r="B147" s="27"/>
      <c r="C147" s="21" t="s">
        <v>151</v>
      </c>
      <c r="D147" s="22"/>
      <c r="E147" s="23">
        <f xml:space="preserve"> +E137 +E138 +E139 - E143</f>
        <v>7265024</v>
      </c>
      <c r="F147" s="23">
        <f xml:space="preserve"> +F137 +F138 +F139 - F143</f>
        <v>8212201</v>
      </c>
      <c r="G147" s="23">
        <f t="shared" si="2"/>
        <v>-947177</v>
      </c>
    </row>
  </sheetData>
  <mergeCells count="13">
    <mergeCell ref="B2:G2"/>
    <mergeCell ref="B3:G3"/>
    <mergeCell ref="B5:D5"/>
    <mergeCell ref="B6:B79"/>
    <mergeCell ref="C6:C23"/>
    <mergeCell ref="C24:C78"/>
    <mergeCell ref="B136:B147"/>
    <mergeCell ref="B80:B92"/>
    <mergeCell ref="C80:C85"/>
    <mergeCell ref="C86:C91"/>
    <mergeCell ref="B94:B134"/>
    <mergeCell ref="C94:C117"/>
    <mergeCell ref="C118:C133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AC6C5-02A1-4AA1-BBC0-F362273A8EEC}">
  <sheetPr>
    <pageSetUpPr fitToPage="1"/>
  </sheetPr>
  <dimension ref="B1:G147"/>
  <sheetViews>
    <sheetView showGridLines="0" workbookViewId="0"/>
  </sheetViews>
  <sheetFormatPr defaultRowHeight="18.75"/>
  <cols>
    <col min="1" max="3" width="2.875" customWidth="1"/>
    <col min="4" max="4" width="59.75" customWidth="1"/>
    <col min="5" max="7" width="20.75" customWidth="1"/>
  </cols>
  <sheetData>
    <row r="1" spans="2:7" ht="21">
      <c r="B1" s="1"/>
      <c r="C1" s="1"/>
      <c r="D1" s="1"/>
      <c r="E1" s="2"/>
      <c r="F1" s="2"/>
      <c r="G1" s="3" t="s">
        <v>0</v>
      </c>
    </row>
    <row r="2" spans="2:7" ht="21">
      <c r="B2" s="31" t="s">
        <v>157</v>
      </c>
      <c r="C2" s="31"/>
      <c r="D2" s="31"/>
      <c r="E2" s="31"/>
      <c r="F2" s="31"/>
      <c r="G2" s="31"/>
    </row>
    <row r="3" spans="2:7" ht="21">
      <c r="B3" s="32" t="s">
        <v>2</v>
      </c>
      <c r="C3" s="32"/>
      <c r="D3" s="32"/>
      <c r="E3" s="32"/>
      <c r="F3" s="32"/>
      <c r="G3" s="32"/>
    </row>
    <row r="4" spans="2:7">
      <c r="B4" s="4"/>
      <c r="C4" s="4"/>
      <c r="D4" s="4"/>
      <c r="E4" s="4"/>
      <c r="F4" s="2"/>
      <c r="G4" s="4" t="s">
        <v>3</v>
      </c>
    </row>
    <row r="5" spans="2:7">
      <c r="B5" s="33" t="s">
        <v>4</v>
      </c>
      <c r="C5" s="33"/>
      <c r="D5" s="33"/>
      <c r="E5" s="5" t="s">
        <v>5</v>
      </c>
      <c r="F5" s="5" t="s">
        <v>6</v>
      </c>
      <c r="G5" s="5" t="s">
        <v>7</v>
      </c>
    </row>
    <row r="6" spans="2:7">
      <c r="B6" s="28" t="s">
        <v>8</v>
      </c>
      <c r="C6" s="28" t="s">
        <v>9</v>
      </c>
      <c r="D6" s="6" t="s">
        <v>10</v>
      </c>
      <c r="E6" s="7">
        <f>+E7</f>
        <v>7741392</v>
      </c>
      <c r="F6" s="7">
        <f>+F7</f>
        <v>6993244</v>
      </c>
      <c r="G6" s="7">
        <f>E6-F6</f>
        <v>748148</v>
      </c>
    </row>
    <row r="7" spans="2:7">
      <c r="B7" s="29"/>
      <c r="C7" s="29"/>
      <c r="D7" s="8" t="s">
        <v>11</v>
      </c>
      <c r="E7" s="9">
        <f>+E8</f>
        <v>7741392</v>
      </c>
      <c r="F7" s="9">
        <f>+F8</f>
        <v>6993244</v>
      </c>
      <c r="G7" s="9">
        <f t="shared" ref="G7:G70" si="0">E7-F7</f>
        <v>748148</v>
      </c>
    </row>
    <row r="8" spans="2:7">
      <c r="B8" s="29"/>
      <c r="C8" s="29"/>
      <c r="D8" s="8" t="s">
        <v>12</v>
      </c>
      <c r="E8" s="9">
        <v>7741392</v>
      </c>
      <c r="F8" s="9">
        <v>6993244</v>
      </c>
      <c r="G8" s="9">
        <f t="shared" si="0"/>
        <v>748148</v>
      </c>
    </row>
    <row r="9" spans="2:7">
      <c r="B9" s="29"/>
      <c r="C9" s="29"/>
      <c r="D9" s="8" t="s">
        <v>13</v>
      </c>
      <c r="E9" s="9">
        <f>+E10+E14+E15+E17+E18</f>
        <v>46915475</v>
      </c>
      <c r="F9" s="9">
        <f>+F10+F14+F15+F17+F18</f>
        <v>46610702</v>
      </c>
      <c r="G9" s="9">
        <f t="shared" si="0"/>
        <v>304773</v>
      </c>
    </row>
    <row r="10" spans="2:7">
      <c r="B10" s="29"/>
      <c r="C10" s="29"/>
      <c r="D10" s="8" t="s">
        <v>14</v>
      </c>
      <c r="E10" s="9">
        <f>+E11+E12+E13</f>
        <v>46336024</v>
      </c>
      <c r="F10" s="9">
        <f>+F11+F12+F13</f>
        <v>45375364</v>
      </c>
      <c r="G10" s="9">
        <f t="shared" si="0"/>
        <v>960660</v>
      </c>
    </row>
    <row r="11" spans="2:7">
      <c r="B11" s="29"/>
      <c r="C11" s="29"/>
      <c r="D11" s="8" t="s">
        <v>15</v>
      </c>
      <c r="E11" s="9"/>
      <c r="F11" s="9"/>
      <c r="G11" s="9">
        <f t="shared" si="0"/>
        <v>0</v>
      </c>
    </row>
    <row r="12" spans="2:7">
      <c r="B12" s="29"/>
      <c r="C12" s="29"/>
      <c r="D12" s="8" t="s">
        <v>16</v>
      </c>
      <c r="E12" s="9">
        <v>46336024</v>
      </c>
      <c r="F12" s="9">
        <v>45375364</v>
      </c>
      <c r="G12" s="9">
        <f t="shared" si="0"/>
        <v>960660</v>
      </c>
    </row>
    <row r="13" spans="2:7">
      <c r="B13" s="29"/>
      <c r="C13" s="29"/>
      <c r="D13" s="8" t="s">
        <v>17</v>
      </c>
      <c r="E13" s="9"/>
      <c r="F13" s="9"/>
      <c r="G13" s="9">
        <f t="shared" si="0"/>
        <v>0</v>
      </c>
    </row>
    <row r="14" spans="2:7">
      <c r="B14" s="29"/>
      <c r="C14" s="29"/>
      <c r="D14" s="8" t="s">
        <v>18</v>
      </c>
      <c r="E14" s="9">
        <v>91511</v>
      </c>
      <c r="F14" s="9">
        <v>228338</v>
      </c>
      <c r="G14" s="9">
        <f t="shared" si="0"/>
        <v>-136827</v>
      </c>
    </row>
    <row r="15" spans="2:7">
      <c r="B15" s="29"/>
      <c r="C15" s="29"/>
      <c r="D15" s="8" t="s">
        <v>19</v>
      </c>
      <c r="E15" s="9">
        <f>+E16</f>
        <v>0</v>
      </c>
      <c r="F15" s="9">
        <f>+F16</f>
        <v>0</v>
      </c>
      <c r="G15" s="9">
        <f t="shared" si="0"/>
        <v>0</v>
      </c>
    </row>
    <row r="16" spans="2:7">
      <c r="B16" s="29"/>
      <c r="C16" s="29"/>
      <c r="D16" s="8" t="s">
        <v>20</v>
      </c>
      <c r="E16" s="9"/>
      <c r="F16" s="9"/>
      <c r="G16" s="9">
        <f t="shared" si="0"/>
        <v>0</v>
      </c>
    </row>
    <row r="17" spans="2:7">
      <c r="B17" s="29"/>
      <c r="C17" s="29"/>
      <c r="D17" s="8" t="s">
        <v>21</v>
      </c>
      <c r="E17" s="9"/>
      <c r="F17" s="9"/>
      <c r="G17" s="9">
        <f t="shared" si="0"/>
        <v>0</v>
      </c>
    </row>
    <row r="18" spans="2:7">
      <c r="B18" s="29"/>
      <c r="C18" s="29"/>
      <c r="D18" s="8" t="s">
        <v>22</v>
      </c>
      <c r="E18" s="9">
        <f>+E19+E20+E21</f>
        <v>487940</v>
      </c>
      <c r="F18" s="9">
        <f>+F19+F20+F21</f>
        <v>1007000</v>
      </c>
      <c r="G18" s="9">
        <f t="shared" si="0"/>
        <v>-519060</v>
      </c>
    </row>
    <row r="19" spans="2:7">
      <c r="B19" s="29"/>
      <c r="C19" s="29"/>
      <c r="D19" s="8" t="s">
        <v>23</v>
      </c>
      <c r="E19" s="9">
        <v>231840</v>
      </c>
      <c r="F19" s="9">
        <v>1007000</v>
      </c>
      <c r="G19" s="9">
        <f t="shared" si="0"/>
        <v>-775160</v>
      </c>
    </row>
    <row r="20" spans="2:7">
      <c r="B20" s="29"/>
      <c r="C20" s="29"/>
      <c r="D20" s="8" t="s">
        <v>24</v>
      </c>
      <c r="E20" s="9">
        <v>256100</v>
      </c>
      <c r="F20" s="9"/>
      <c r="G20" s="9">
        <f t="shared" si="0"/>
        <v>256100</v>
      </c>
    </row>
    <row r="21" spans="2:7">
      <c r="B21" s="29"/>
      <c r="C21" s="29"/>
      <c r="D21" s="8" t="s">
        <v>25</v>
      </c>
      <c r="E21" s="9"/>
      <c r="F21" s="9"/>
      <c r="G21" s="9">
        <f t="shared" si="0"/>
        <v>0</v>
      </c>
    </row>
    <row r="22" spans="2:7">
      <c r="B22" s="29"/>
      <c r="C22" s="29"/>
      <c r="D22" s="8" t="s">
        <v>26</v>
      </c>
      <c r="E22" s="9">
        <v>231200</v>
      </c>
      <c r="F22" s="9">
        <v>118000</v>
      </c>
      <c r="G22" s="9">
        <f t="shared" si="0"/>
        <v>113200</v>
      </c>
    </row>
    <row r="23" spans="2:7">
      <c r="B23" s="29"/>
      <c r="C23" s="30"/>
      <c r="D23" s="10" t="s">
        <v>27</v>
      </c>
      <c r="E23" s="11">
        <f>+E6+E9+E22</f>
        <v>54888067</v>
      </c>
      <c r="F23" s="11">
        <f>+F6+F9+F22</f>
        <v>53721946</v>
      </c>
      <c r="G23" s="11">
        <f t="shared" si="0"/>
        <v>1166121</v>
      </c>
    </row>
    <row r="24" spans="2:7">
      <c r="B24" s="29"/>
      <c r="C24" s="28" t="s">
        <v>28</v>
      </c>
      <c r="D24" s="8" t="s">
        <v>29</v>
      </c>
      <c r="E24" s="9">
        <f>+E25+E26+E27+E28+E29+E30+E31</f>
        <v>24391019</v>
      </c>
      <c r="F24" s="9">
        <f>+F25+F26+F27+F28+F29+F30+F31</f>
        <v>23585471</v>
      </c>
      <c r="G24" s="9">
        <f t="shared" si="0"/>
        <v>805548</v>
      </c>
    </row>
    <row r="25" spans="2:7">
      <c r="B25" s="29"/>
      <c r="C25" s="29"/>
      <c r="D25" s="8" t="s">
        <v>30</v>
      </c>
      <c r="E25" s="9"/>
      <c r="F25" s="9"/>
      <c r="G25" s="9">
        <f t="shared" si="0"/>
        <v>0</v>
      </c>
    </row>
    <row r="26" spans="2:7">
      <c r="B26" s="29"/>
      <c r="C26" s="29"/>
      <c r="D26" s="8" t="s">
        <v>31</v>
      </c>
      <c r="E26" s="9">
        <v>14695877</v>
      </c>
      <c r="F26" s="9">
        <v>14488046</v>
      </c>
      <c r="G26" s="9">
        <f t="shared" si="0"/>
        <v>207831</v>
      </c>
    </row>
    <row r="27" spans="2:7">
      <c r="B27" s="29"/>
      <c r="C27" s="29"/>
      <c r="D27" s="8" t="s">
        <v>32</v>
      </c>
      <c r="E27" s="9">
        <v>1938100</v>
      </c>
      <c r="F27" s="9">
        <v>2300400</v>
      </c>
      <c r="G27" s="9">
        <f t="shared" si="0"/>
        <v>-362300</v>
      </c>
    </row>
    <row r="28" spans="2:7">
      <c r="B28" s="29"/>
      <c r="C28" s="29"/>
      <c r="D28" s="8" t="s">
        <v>33</v>
      </c>
      <c r="E28" s="9">
        <v>1623800</v>
      </c>
      <c r="F28" s="9">
        <v>1480100</v>
      </c>
      <c r="G28" s="9">
        <f t="shared" si="0"/>
        <v>143700</v>
      </c>
    </row>
    <row r="29" spans="2:7">
      <c r="B29" s="29"/>
      <c r="C29" s="29"/>
      <c r="D29" s="8" t="s">
        <v>34</v>
      </c>
      <c r="E29" s="9">
        <v>3191300</v>
      </c>
      <c r="F29" s="9">
        <v>2563031</v>
      </c>
      <c r="G29" s="9">
        <f t="shared" si="0"/>
        <v>628269</v>
      </c>
    </row>
    <row r="30" spans="2:7">
      <c r="B30" s="29"/>
      <c r="C30" s="29"/>
      <c r="D30" s="8" t="s">
        <v>35</v>
      </c>
      <c r="E30" s="9">
        <v>356000</v>
      </c>
      <c r="F30" s="9">
        <v>400500</v>
      </c>
      <c r="G30" s="9">
        <f t="shared" si="0"/>
        <v>-44500</v>
      </c>
    </row>
    <row r="31" spans="2:7">
      <c r="B31" s="29"/>
      <c r="C31" s="29"/>
      <c r="D31" s="8" t="s">
        <v>36</v>
      </c>
      <c r="E31" s="9">
        <v>2585942</v>
      </c>
      <c r="F31" s="9">
        <v>2353394</v>
      </c>
      <c r="G31" s="9">
        <f t="shared" si="0"/>
        <v>232548</v>
      </c>
    </row>
    <row r="32" spans="2:7">
      <c r="B32" s="29"/>
      <c r="C32" s="29"/>
      <c r="D32" s="8" t="s">
        <v>37</v>
      </c>
      <c r="E32" s="9">
        <f>+E33+E34+E35+E36+E37+E38+E39+E40+E41+E42+E43</f>
        <v>806598</v>
      </c>
      <c r="F32" s="9">
        <f>+F33+F34+F35+F36+F37+F38+F39+F40+F41+F42+F43</f>
        <v>1497368</v>
      </c>
      <c r="G32" s="9">
        <f t="shared" si="0"/>
        <v>-690770</v>
      </c>
    </row>
    <row r="33" spans="2:7">
      <c r="B33" s="29"/>
      <c r="C33" s="29"/>
      <c r="D33" s="8" t="s">
        <v>38</v>
      </c>
      <c r="E33" s="9"/>
      <c r="F33" s="9"/>
      <c r="G33" s="9">
        <f t="shared" si="0"/>
        <v>0</v>
      </c>
    </row>
    <row r="34" spans="2:7">
      <c r="B34" s="29"/>
      <c r="C34" s="29"/>
      <c r="D34" s="8" t="s">
        <v>39</v>
      </c>
      <c r="E34" s="9">
        <v>95424</v>
      </c>
      <c r="F34" s="9">
        <v>80601</v>
      </c>
      <c r="G34" s="9">
        <f t="shared" si="0"/>
        <v>14823</v>
      </c>
    </row>
    <row r="35" spans="2:7">
      <c r="B35" s="29"/>
      <c r="C35" s="29"/>
      <c r="D35" s="8" t="s">
        <v>40</v>
      </c>
      <c r="E35" s="9"/>
      <c r="F35" s="9"/>
      <c r="G35" s="9">
        <f t="shared" si="0"/>
        <v>0</v>
      </c>
    </row>
    <row r="36" spans="2:7">
      <c r="B36" s="29"/>
      <c r="C36" s="29"/>
      <c r="D36" s="8" t="s">
        <v>41</v>
      </c>
      <c r="E36" s="9">
        <v>237475</v>
      </c>
      <c r="F36" s="9">
        <v>116410</v>
      </c>
      <c r="G36" s="9">
        <f t="shared" si="0"/>
        <v>121065</v>
      </c>
    </row>
    <row r="37" spans="2:7">
      <c r="B37" s="29"/>
      <c r="C37" s="29"/>
      <c r="D37" s="8" t="s">
        <v>42</v>
      </c>
      <c r="E37" s="9">
        <v>55605</v>
      </c>
      <c r="F37" s="9">
        <v>108987</v>
      </c>
      <c r="G37" s="9">
        <f t="shared" si="0"/>
        <v>-53382</v>
      </c>
    </row>
    <row r="38" spans="2:7">
      <c r="B38" s="29"/>
      <c r="C38" s="29"/>
      <c r="D38" s="8" t="s">
        <v>43</v>
      </c>
      <c r="E38" s="9">
        <v>150000</v>
      </c>
      <c r="F38" s="9">
        <v>884218</v>
      </c>
      <c r="G38" s="9">
        <f t="shared" si="0"/>
        <v>-734218</v>
      </c>
    </row>
    <row r="39" spans="2:7">
      <c r="B39" s="29"/>
      <c r="C39" s="29"/>
      <c r="D39" s="8" t="s">
        <v>44</v>
      </c>
      <c r="E39" s="9">
        <v>23760</v>
      </c>
      <c r="F39" s="9">
        <v>18260</v>
      </c>
      <c r="G39" s="9">
        <f t="shared" si="0"/>
        <v>5500</v>
      </c>
    </row>
    <row r="40" spans="2:7">
      <c r="B40" s="29"/>
      <c r="C40" s="29"/>
      <c r="D40" s="8" t="s">
        <v>45</v>
      </c>
      <c r="E40" s="9"/>
      <c r="F40" s="9"/>
      <c r="G40" s="9">
        <f t="shared" si="0"/>
        <v>0</v>
      </c>
    </row>
    <row r="41" spans="2:7">
      <c r="B41" s="29"/>
      <c r="C41" s="29"/>
      <c r="D41" s="8" t="s">
        <v>46</v>
      </c>
      <c r="E41" s="9">
        <v>120000</v>
      </c>
      <c r="F41" s="9">
        <v>110000</v>
      </c>
      <c r="G41" s="9">
        <f t="shared" si="0"/>
        <v>10000</v>
      </c>
    </row>
    <row r="42" spans="2:7">
      <c r="B42" s="29"/>
      <c r="C42" s="29"/>
      <c r="D42" s="8" t="s">
        <v>47</v>
      </c>
      <c r="E42" s="9">
        <v>16785</v>
      </c>
      <c r="F42" s="9">
        <v>103892</v>
      </c>
      <c r="G42" s="9">
        <f t="shared" si="0"/>
        <v>-87107</v>
      </c>
    </row>
    <row r="43" spans="2:7">
      <c r="B43" s="29"/>
      <c r="C43" s="29"/>
      <c r="D43" s="8" t="s">
        <v>48</v>
      </c>
      <c r="E43" s="9">
        <v>107549</v>
      </c>
      <c r="F43" s="9">
        <v>75000</v>
      </c>
      <c r="G43" s="9">
        <f t="shared" si="0"/>
        <v>32549</v>
      </c>
    </row>
    <row r="44" spans="2:7">
      <c r="B44" s="29"/>
      <c r="C44" s="29"/>
      <c r="D44" s="8" t="s">
        <v>49</v>
      </c>
      <c r="E44" s="9">
        <f>+E45+E46+E47+E48+E49+E50+E51+E52+E53+E54+E55+E56+E57+E58+E59+E60+E61+E62+E63+E64+E65+E66</f>
        <v>1520949</v>
      </c>
      <c r="F44" s="9">
        <f>+F45+F46+F47+F48+F49+F50+F51+F52+F53+F54+F55+F56+F57+F58+F59+F60+F61+F62+F63+F64+F65+F66</f>
        <v>2402944</v>
      </c>
      <c r="G44" s="9">
        <f t="shared" si="0"/>
        <v>-881995</v>
      </c>
    </row>
    <row r="45" spans="2:7">
      <c r="B45" s="29"/>
      <c r="C45" s="29"/>
      <c r="D45" s="8" t="s">
        <v>50</v>
      </c>
      <c r="E45" s="9">
        <v>42646</v>
      </c>
      <c r="F45" s="9">
        <v>21348</v>
      </c>
      <c r="G45" s="9">
        <f t="shared" si="0"/>
        <v>21298</v>
      </c>
    </row>
    <row r="46" spans="2:7">
      <c r="B46" s="29"/>
      <c r="C46" s="29"/>
      <c r="D46" s="8" t="s">
        <v>51</v>
      </c>
      <c r="E46" s="9"/>
      <c r="F46" s="9"/>
      <c r="G46" s="9">
        <f t="shared" si="0"/>
        <v>0</v>
      </c>
    </row>
    <row r="47" spans="2:7">
      <c r="B47" s="29"/>
      <c r="C47" s="29"/>
      <c r="D47" s="8" t="s">
        <v>52</v>
      </c>
      <c r="E47" s="9">
        <v>24340</v>
      </c>
      <c r="F47" s="9">
        <v>31060</v>
      </c>
      <c r="G47" s="9">
        <f t="shared" si="0"/>
        <v>-6720</v>
      </c>
    </row>
    <row r="48" spans="2:7">
      <c r="B48" s="29"/>
      <c r="C48" s="29"/>
      <c r="D48" s="8" t="s">
        <v>53</v>
      </c>
      <c r="E48" s="9">
        <v>83700</v>
      </c>
      <c r="F48" s="9">
        <v>31200</v>
      </c>
      <c r="G48" s="9">
        <f t="shared" si="0"/>
        <v>52500</v>
      </c>
    </row>
    <row r="49" spans="2:7">
      <c r="B49" s="29"/>
      <c r="C49" s="29"/>
      <c r="D49" s="8" t="s">
        <v>54</v>
      </c>
      <c r="E49" s="9">
        <v>79018</v>
      </c>
      <c r="F49" s="9">
        <v>292755</v>
      </c>
      <c r="G49" s="9">
        <f t="shared" si="0"/>
        <v>-213737</v>
      </c>
    </row>
    <row r="50" spans="2:7">
      <c r="B50" s="29"/>
      <c r="C50" s="29"/>
      <c r="D50" s="8" t="s">
        <v>55</v>
      </c>
      <c r="E50" s="9">
        <v>84302</v>
      </c>
      <c r="F50" s="9">
        <v>109372</v>
      </c>
      <c r="G50" s="9">
        <f t="shared" si="0"/>
        <v>-25070</v>
      </c>
    </row>
    <row r="51" spans="2:7">
      <c r="B51" s="29"/>
      <c r="C51" s="29"/>
      <c r="D51" s="8" t="s">
        <v>42</v>
      </c>
      <c r="E51" s="9">
        <v>18536</v>
      </c>
      <c r="F51" s="9">
        <v>36329</v>
      </c>
      <c r="G51" s="9">
        <f t="shared" si="0"/>
        <v>-17793</v>
      </c>
    </row>
    <row r="52" spans="2:7">
      <c r="B52" s="29"/>
      <c r="C52" s="29"/>
      <c r="D52" s="8" t="s">
        <v>56</v>
      </c>
      <c r="E52" s="9">
        <v>52800</v>
      </c>
      <c r="F52" s="9">
        <v>181300</v>
      </c>
      <c r="G52" s="9">
        <f t="shared" si="0"/>
        <v>-128500</v>
      </c>
    </row>
    <row r="53" spans="2:7">
      <c r="B53" s="29"/>
      <c r="C53" s="29"/>
      <c r="D53" s="8" t="s">
        <v>57</v>
      </c>
      <c r="E53" s="9">
        <v>219250</v>
      </c>
      <c r="F53" s="9">
        <v>221992</v>
      </c>
      <c r="G53" s="9">
        <f t="shared" si="0"/>
        <v>-2742</v>
      </c>
    </row>
    <row r="54" spans="2:7">
      <c r="B54" s="29"/>
      <c r="C54" s="29"/>
      <c r="D54" s="8" t="s">
        <v>58</v>
      </c>
      <c r="E54" s="9">
        <v>3412</v>
      </c>
      <c r="F54" s="9">
        <v>3888</v>
      </c>
      <c r="G54" s="9">
        <f t="shared" si="0"/>
        <v>-476</v>
      </c>
    </row>
    <row r="55" spans="2:7">
      <c r="B55" s="29"/>
      <c r="C55" s="29"/>
      <c r="D55" s="8" t="s">
        <v>59</v>
      </c>
      <c r="E55" s="9"/>
      <c r="F55" s="9">
        <v>1000</v>
      </c>
      <c r="G55" s="9">
        <f t="shared" si="0"/>
        <v>-1000</v>
      </c>
    </row>
    <row r="56" spans="2:7">
      <c r="B56" s="29"/>
      <c r="C56" s="29"/>
      <c r="D56" s="8" t="s">
        <v>60</v>
      </c>
      <c r="E56" s="9">
        <v>137076</v>
      </c>
      <c r="F56" s="9">
        <v>139500</v>
      </c>
      <c r="G56" s="9">
        <f t="shared" si="0"/>
        <v>-2424</v>
      </c>
    </row>
    <row r="57" spans="2:7">
      <c r="B57" s="29"/>
      <c r="C57" s="29"/>
      <c r="D57" s="8" t="s">
        <v>61</v>
      </c>
      <c r="E57" s="9">
        <v>9490</v>
      </c>
      <c r="F57" s="9">
        <v>7962</v>
      </c>
      <c r="G57" s="9">
        <f t="shared" si="0"/>
        <v>1528</v>
      </c>
    </row>
    <row r="58" spans="2:7">
      <c r="B58" s="29"/>
      <c r="C58" s="29"/>
      <c r="D58" s="8" t="s">
        <v>44</v>
      </c>
      <c r="E58" s="9">
        <v>229210</v>
      </c>
      <c r="F58" s="9">
        <v>169057</v>
      </c>
      <c r="G58" s="9">
        <f t="shared" si="0"/>
        <v>60153</v>
      </c>
    </row>
    <row r="59" spans="2:7">
      <c r="B59" s="29"/>
      <c r="C59" s="29"/>
      <c r="D59" s="8" t="s">
        <v>45</v>
      </c>
      <c r="E59" s="9">
        <v>263927</v>
      </c>
      <c r="F59" s="9">
        <v>259576</v>
      </c>
      <c r="G59" s="9">
        <f t="shared" si="0"/>
        <v>4351</v>
      </c>
    </row>
    <row r="60" spans="2:7">
      <c r="B60" s="29"/>
      <c r="C60" s="29"/>
      <c r="D60" s="8" t="s">
        <v>62</v>
      </c>
      <c r="E60" s="9">
        <v>87600</v>
      </c>
      <c r="F60" s="9">
        <v>438000</v>
      </c>
      <c r="G60" s="9">
        <f t="shared" si="0"/>
        <v>-350400</v>
      </c>
    </row>
    <row r="61" spans="2:7">
      <c r="B61" s="29"/>
      <c r="C61" s="29"/>
      <c r="D61" s="8" t="s">
        <v>63</v>
      </c>
      <c r="E61" s="9">
        <v>15486</v>
      </c>
      <c r="F61" s="9">
        <v>211703</v>
      </c>
      <c r="G61" s="9">
        <f t="shared" si="0"/>
        <v>-196217</v>
      </c>
    </row>
    <row r="62" spans="2:7">
      <c r="B62" s="29"/>
      <c r="C62" s="29"/>
      <c r="D62" s="8" t="s">
        <v>64</v>
      </c>
      <c r="E62" s="9">
        <v>61806</v>
      </c>
      <c r="F62" s="9">
        <v>83256</v>
      </c>
      <c r="G62" s="9">
        <f t="shared" si="0"/>
        <v>-21450</v>
      </c>
    </row>
    <row r="63" spans="2:7">
      <c r="B63" s="29"/>
      <c r="C63" s="29"/>
      <c r="D63" s="8" t="s">
        <v>65</v>
      </c>
      <c r="E63" s="9"/>
      <c r="F63" s="9"/>
      <c r="G63" s="9">
        <f t="shared" si="0"/>
        <v>0</v>
      </c>
    </row>
    <row r="64" spans="2:7">
      <c r="B64" s="29"/>
      <c r="C64" s="29"/>
      <c r="D64" s="8" t="s">
        <v>66</v>
      </c>
      <c r="E64" s="9">
        <v>72500</v>
      </c>
      <c r="F64" s="9">
        <v>70500</v>
      </c>
      <c r="G64" s="9">
        <f t="shared" si="0"/>
        <v>2000</v>
      </c>
    </row>
    <row r="65" spans="2:7">
      <c r="B65" s="29"/>
      <c r="C65" s="29"/>
      <c r="D65" s="8" t="s">
        <v>48</v>
      </c>
      <c r="E65" s="9">
        <v>35850</v>
      </c>
      <c r="F65" s="9">
        <v>93146</v>
      </c>
      <c r="G65" s="9">
        <f t="shared" si="0"/>
        <v>-57296</v>
      </c>
    </row>
    <row r="66" spans="2:7">
      <c r="B66" s="29"/>
      <c r="C66" s="29"/>
      <c r="D66" s="8" t="s">
        <v>67</v>
      </c>
      <c r="E66" s="9"/>
      <c r="F66" s="9"/>
      <c r="G66" s="9">
        <f t="shared" si="0"/>
        <v>0</v>
      </c>
    </row>
    <row r="67" spans="2:7">
      <c r="B67" s="29"/>
      <c r="C67" s="29"/>
      <c r="D67" s="8" t="s">
        <v>68</v>
      </c>
      <c r="E67" s="9">
        <f>+E68</f>
        <v>7746260</v>
      </c>
      <c r="F67" s="9">
        <f>+F68</f>
        <v>7111709</v>
      </c>
      <c r="G67" s="9">
        <f t="shared" si="0"/>
        <v>634551</v>
      </c>
    </row>
    <row r="68" spans="2:7">
      <c r="B68" s="29"/>
      <c r="C68" s="29"/>
      <c r="D68" s="8" t="s">
        <v>69</v>
      </c>
      <c r="E68" s="9">
        <f>+E69+E70+E71-E72</f>
        <v>7746260</v>
      </c>
      <c r="F68" s="9">
        <f>+F69+F70+F71-F72</f>
        <v>7111709</v>
      </c>
      <c r="G68" s="9">
        <f t="shared" si="0"/>
        <v>634551</v>
      </c>
    </row>
    <row r="69" spans="2:7">
      <c r="B69" s="29"/>
      <c r="C69" s="29"/>
      <c r="D69" s="8" t="s">
        <v>70</v>
      </c>
      <c r="E69" s="9">
        <v>71400</v>
      </c>
      <c r="F69" s="9">
        <v>177380</v>
      </c>
      <c r="G69" s="9">
        <f t="shared" si="0"/>
        <v>-105980</v>
      </c>
    </row>
    <row r="70" spans="2:7">
      <c r="B70" s="29"/>
      <c r="C70" s="29"/>
      <c r="D70" s="8" t="s">
        <v>71</v>
      </c>
      <c r="E70" s="9">
        <v>7764796</v>
      </c>
      <c r="F70" s="9">
        <v>7005729</v>
      </c>
      <c r="G70" s="9">
        <f t="shared" si="0"/>
        <v>759067</v>
      </c>
    </row>
    <row r="71" spans="2:7">
      <c r="B71" s="29"/>
      <c r="C71" s="29"/>
      <c r="D71" s="8" t="s">
        <v>72</v>
      </c>
      <c r="E71" s="9"/>
      <c r="F71" s="9"/>
      <c r="G71" s="9">
        <f t="shared" ref="G71:G134" si="1">E71-F71</f>
        <v>0</v>
      </c>
    </row>
    <row r="72" spans="2:7">
      <c r="B72" s="29"/>
      <c r="C72" s="29"/>
      <c r="D72" s="8" t="s">
        <v>73</v>
      </c>
      <c r="E72" s="9">
        <v>89936</v>
      </c>
      <c r="F72" s="9">
        <v>71400</v>
      </c>
      <c r="G72" s="9">
        <f t="shared" si="1"/>
        <v>18536</v>
      </c>
    </row>
    <row r="73" spans="2:7">
      <c r="B73" s="29"/>
      <c r="C73" s="29"/>
      <c r="D73" s="8" t="s">
        <v>74</v>
      </c>
      <c r="E73" s="9">
        <v>1906258</v>
      </c>
      <c r="F73" s="9">
        <v>2184457</v>
      </c>
      <c r="G73" s="9">
        <f t="shared" si="1"/>
        <v>-278199</v>
      </c>
    </row>
    <row r="74" spans="2:7">
      <c r="B74" s="29"/>
      <c r="C74" s="29"/>
      <c r="D74" s="8" t="s">
        <v>75</v>
      </c>
      <c r="E74" s="9">
        <v>-217893</v>
      </c>
      <c r="F74" s="9">
        <v>-373518</v>
      </c>
      <c r="G74" s="9">
        <f t="shared" si="1"/>
        <v>155625</v>
      </c>
    </row>
    <row r="75" spans="2:7">
      <c r="B75" s="29"/>
      <c r="C75" s="29"/>
      <c r="D75" s="8" t="s">
        <v>76</v>
      </c>
      <c r="E75" s="9"/>
      <c r="F75" s="9"/>
      <c r="G75" s="9">
        <f t="shared" si="1"/>
        <v>0</v>
      </c>
    </row>
    <row r="76" spans="2:7">
      <c r="B76" s="29"/>
      <c r="C76" s="29"/>
      <c r="D76" s="8" t="s">
        <v>77</v>
      </c>
      <c r="E76" s="9"/>
      <c r="F76" s="9"/>
      <c r="G76" s="9">
        <f t="shared" si="1"/>
        <v>0</v>
      </c>
    </row>
    <row r="77" spans="2:7">
      <c r="B77" s="29"/>
      <c r="C77" s="29"/>
      <c r="D77" s="8" t="s">
        <v>78</v>
      </c>
      <c r="E77" s="9"/>
      <c r="F77" s="9"/>
      <c r="G77" s="9">
        <f t="shared" si="1"/>
        <v>0</v>
      </c>
    </row>
    <row r="78" spans="2:7">
      <c r="B78" s="29"/>
      <c r="C78" s="30"/>
      <c r="D78" s="10" t="s">
        <v>79</v>
      </c>
      <c r="E78" s="11">
        <f>+E24+E32+E44+E67+E73+E74+E75+E76+E77</f>
        <v>36153191</v>
      </c>
      <c r="F78" s="11">
        <f>+F24+F32+F44+F67+F73+F74+F75+F76+F77</f>
        <v>36408431</v>
      </c>
      <c r="G78" s="11">
        <f t="shared" si="1"/>
        <v>-255240</v>
      </c>
    </row>
    <row r="79" spans="2:7">
      <c r="B79" s="30"/>
      <c r="C79" s="12" t="s">
        <v>80</v>
      </c>
      <c r="D79" s="13"/>
      <c r="E79" s="14">
        <f xml:space="preserve"> +E23 - E78</f>
        <v>18734876</v>
      </c>
      <c r="F79" s="14">
        <f xml:space="preserve"> +F23 - F78</f>
        <v>17313515</v>
      </c>
      <c r="G79" s="14">
        <f t="shared" si="1"/>
        <v>1421361</v>
      </c>
    </row>
    <row r="80" spans="2:7">
      <c r="B80" s="28" t="s">
        <v>81</v>
      </c>
      <c r="C80" s="28" t="s">
        <v>9</v>
      </c>
      <c r="D80" s="8" t="s">
        <v>82</v>
      </c>
      <c r="E80" s="9">
        <v>50</v>
      </c>
      <c r="F80" s="9">
        <v>51</v>
      </c>
      <c r="G80" s="9">
        <f t="shared" si="1"/>
        <v>-1</v>
      </c>
    </row>
    <row r="81" spans="2:7">
      <c r="B81" s="29"/>
      <c r="C81" s="29"/>
      <c r="D81" s="8" t="s">
        <v>83</v>
      </c>
      <c r="E81" s="9">
        <f>+E82+E83+E84</f>
        <v>23000</v>
      </c>
      <c r="F81" s="9">
        <f>+F82+F83+F84</f>
        <v>79380</v>
      </c>
      <c r="G81" s="9">
        <f t="shared" si="1"/>
        <v>-56380</v>
      </c>
    </row>
    <row r="82" spans="2:7">
      <c r="B82" s="29"/>
      <c r="C82" s="29"/>
      <c r="D82" s="8" t="s">
        <v>84</v>
      </c>
      <c r="E82" s="9">
        <v>14500</v>
      </c>
      <c r="F82" s="9"/>
      <c r="G82" s="9">
        <f t="shared" si="1"/>
        <v>14500</v>
      </c>
    </row>
    <row r="83" spans="2:7">
      <c r="B83" s="29"/>
      <c r="C83" s="29"/>
      <c r="D83" s="8" t="s">
        <v>85</v>
      </c>
      <c r="E83" s="9"/>
      <c r="F83" s="9"/>
      <c r="G83" s="9">
        <f t="shared" si="1"/>
        <v>0</v>
      </c>
    </row>
    <row r="84" spans="2:7">
      <c r="B84" s="29"/>
      <c r="C84" s="29"/>
      <c r="D84" s="8" t="s">
        <v>86</v>
      </c>
      <c r="E84" s="9">
        <v>8500</v>
      </c>
      <c r="F84" s="9">
        <v>79380</v>
      </c>
      <c r="G84" s="9">
        <f t="shared" si="1"/>
        <v>-70880</v>
      </c>
    </row>
    <row r="85" spans="2:7">
      <c r="B85" s="29"/>
      <c r="C85" s="30"/>
      <c r="D85" s="10" t="s">
        <v>87</v>
      </c>
      <c r="E85" s="11">
        <f>+E80+E81</f>
        <v>23050</v>
      </c>
      <c r="F85" s="11">
        <f>+F80+F81</f>
        <v>79431</v>
      </c>
      <c r="G85" s="11">
        <f t="shared" si="1"/>
        <v>-56381</v>
      </c>
    </row>
    <row r="86" spans="2:7">
      <c r="B86" s="29"/>
      <c r="C86" s="28" t="s">
        <v>28</v>
      </c>
      <c r="D86" s="8" t="s">
        <v>88</v>
      </c>
      <c r="E86" s="9"/>
      <c r="F86" s="9"/>
      <c r="G86" s="9">
        <f t="shared" si="1"/>
        <v>0</v>
      </c>
    </row>
    <row r="87" spans="2:7">
      <c r="B87" s="29"/>
      <c r="C87" s="29"/>
      <c r="D87" s="8" t="s">
        <v>89</v>
      </c>
      <c r="E87" s="9">
        <f>+E88+E89+E90</f>
        <v>0</v>
      </c>
      <c r="F87" s="9">
        <f>+F88+F89+F90</f>
        <v>0</v>
      </c>
      <c r="G87" s="9">
        <f t="shared" si="1"/>
        <v>0</v>
      </c>
    </row>
    <row r="88" spans="2:7">
      <c r="B88" s="29"/>
      <c r="C88" s="29"/>
      <c r="D88" s="8" t="s">
        <v>90</v>
      </c>
      <c r="E88" s="9"/>
      <c r="F88" s="9"/>
      <c r="G88" s="9">
        <f t="shared" si="1"/>
        <v>0</v>
      </c>
    </row>
    <row r="89" spans="2:7">
      <c r="B89" s="29"/>
      <c r="C89" s="29"/>
      <c r="D89" s="8" t="s">
        <v>91</v>
      </c>
      <c r="E89" s="9"/>
      <c r="F89" s="9"/>
      <c r="G89" s="9">
        <f t="shared" si="1"/>
        <v>0</v>
      </c>
    </row>
    <row r="90" spans="2:7">
      <c r="B90" s="29"/>
      <c r="C90" s="29"/>
      <c r="D90" s="8" t="s">
        <v>92</v>
      </c>
      <c r="E90" s="9"/>
      <c r="F90" s="9"/>
      <c r="G90" s="9">
        <f t="shared" si="1"/>
        <v>0</v>
      </c>
    </row>
    <row r="91" spans="2:7">
      <c r="B91" s="29"/>
      <c r="C91" s="30"/>
      <c r="D91" s="10" t="s">
        <v>93</v>
      </c>
      <c r="E91" s="11">
        <f>+E86+E87</f>
        <v>0</v>
      </c>
      <c r="F91" s="11">
        <f>+F86+F87</f>
        <v>0</v>
      </c>
      <c r="G91" s="11">
        <f t="shared" si="1"/>
        <v>0</v>
      </c>
    </row>
    <row r="92" spans="2:7">
      <c r="B92" s="30"/>
      <c r="C92" s="12" t="s">
        <v>94</v>
      </c>
      <c r="D92" s="15"/>
      <c r="E92" s="16">
        <f xml:space="preserve"> +E85 - E91</f>
        <v>23050</v>
      </c>
      <c r="F92" s="16">
        <f xml:space="preserve"> +F85 - F91</f>
        <v>79431</v>
      </c>
      <c r="G92" s="16">
        <f t="shared" si="1"/>
        <v>-56381</v>
      </c>
    </row>
    <row r="93" spans="2:7">
      <c r="B93" s="12" t="s">
        <v>95</v>
      </c>
      <c r="C93" s="17"/>
      <c r="D93" s="13"/>
      <c r="E93" s="14">
        <f xml:space="preserve"> +E79 +E92</f>
        <v>18757926</v>
      </c>
      <c r="F93" s="14">
        <f xml:space="preserve"> +F79 +F92</f>
        <v>17392946</v>
      </c>
      <c r="G93" s="14">
        <f t="shared" si="1"/>
        <v>1364980</v>
      </c>
    </row>
    <row r="94" spans="2:7">
      <c r="B94" s="28" t="s">
        <v>96</v>
      </c>
      <c r="C94" s="28" t="s">
        <v>9</v>
      </c>
      <c r="D94" s="8" t="s">
        <v>97</v>
      </c>
      <c r="E94" s="9">
        <f>+E95+E96+E97</f>
        <v>0</v>
      </c>
      <c r="F94" s="9">
        <f>+F95+F96+F97</f>
        <v>0</v>
      </c>
      <c r="G94" s="9">
        <f t="shared" si="1"/>
        <v>0</v>
      </c>
    </row>
    <row r="95" spans="2:7">
      <c r="B95" s="29"/>
      <c r="C95" s="29"/>
      <c r="D95" s="8" t="s">
        <v>98</v>
      </c>
      <c r="E95" s="9"/>
      <c r="F95" s="9"/>
      <c r="G95" s="9">
        <f t="shared" si="1"/>
        <v>0</v>
      </c>
    </row>
    <row r="96" spans="2:7">
      <c r="B96" s="29"/>
      <c r="C96" s="29"/>
      <c r="D96" s="8" t="s">
        <v>99</v>
      </c>
      <c r="E96" s="9"/>
      <c r="F96" s="9"/>
      <c r="G96" s="9">
        <f t="shared" si="1"/>
        <v>0</v>
      </c>
    </row>
    <row r="97" spans="2:7">
      <c r="B97" s="29"/>
      <c r="C97" s="29"/>
      <c r="D97" s="8" t="s">
        <v>100</v>
      </c>
      <c r="E97" s="9"/>
      <c r="F97" s="9"/>
      <c r="G97" s="9">
        <f t="shared" si="1"/>
        <v>0</v>
      </c>
    </row>
    <row r="98" spans="2:7">
      <c r="B98" s="29"/>
      <c r="C98" s="29"/>
      <c r="D98" s="8" t="s">
        <v>101</v>
      </c>
      <c r="E98" s="9">
        <f>+E99+E100</f>
        <v>0</v>
      </c>
      <c r="F98" s="9">
        <f>+F99+F100</f>
        <v>0</v>
      </c>
      <c r="G98" s="9">
        <f t="shared" si="1"/>
        <v>0</v>
      </c>
    </row>
    <row r="99" spans="2:7">
      <c r="B99" s="29"/>
      <c r="C99" s="29"/>
      <c r="D99" s="8" t="s">
        <v>102</v>
      </c>
      <c r="E99" s="9"/>
      <c r="F99" s="9"/>
      <c r="G99" s="9">
        <f t="shared" si="1"/>
        <v>0</v>
      </c>
    </row>
    <row r="100" spans="2:7">
      <c r="B100" s="29"/>
      <c r="C100" s="29"/>
      <c r="D100" s="8" t="s">
        <v>103</v>
      </c>
      <c r="E100" s="9"/>
      <c r="F100" s="9"/>
      <c r="G100" s="9">
        <f t="shared" si="1"/>
        <v>0</v>
      </c>
    </row>
    <row r="101" spans="2:7">
      <c r="B101" s="29"/>
      <c r="C101" s="29"/>
      <c r="D101" s="8" t="s">
        <v>104</v>
      </c>
      <c r="E101" s="9"/>
      <c r="F101" s="9"/>
      <c r="G101" s="9">
        <f t="shared" si="1"/>
        <v>0</v>
      </c>
    </row>
    <row r="102" spans="2:7">
      <c r="B102" s="29"/>
      <c r="C102" s="29"/>
      <c r="D102" s="8" t="s">
        <v>105</v>
      </c>
      <c r="E102" s="9">
        <f>+E103+E104+E105+E106</f>
        <v>0</v>
      </c>
      <c r="F102" s="9">
        <f>+F103+F104+F105+F106</f>
        <v>0</v>
      </c>
      <c r="G102" s="9">
        <f t="shared" si="1"/>
        <v>0</v>
      </c>
    </row>
    <row r="103" spans="2:7">
      <c r="B103" s="29"/>
      <c r="C103" s="29"/>
      <c r="D103" s="8" t="s">
        <v>106</v>
      </c>
      <c r="E103" s="9"/>
      <c r="F103" s="9"/>
      <c r="G103" s="9">
        <f t="shared" si="1"/>
        <v>0</v>
      </c>
    </row>
    <row r="104" spans="2:7">
      <c r="B104" s="29"/>
      <c r="C104" s="29"/>
      <c r="D104" s="8" t="s">
        <v>107</v>
      </c>
      <c r="E104" s="9"/>
      <c r="F104" s="9"/>
      <c r="G104" s="9">
        <f t="shared" si="1"/>
        <v>0</v>
      </c>
    </row>
    <row r="105" spans="2:7">
      <c r="B105" s="29"/>
      <c r="C105" s="29"/>
      <c r="D105" s="8" t="s">
        <v>108</v>
      </c>
      <c r="E105" s="9"/>
      <c r="F105" s="9"/>
      <c r="G105" s="9">
        <f t="shared" si="1"/>
        <v>0</v>
      </c>
    </row>
    <row r="106" spans="2:7">
      <c r="B106" s="29"/>
      <c r="C106" s="29"/>
      <c r="D106" s="8" t="s">
        <v>109</v>
      </c>
      <c r="E106" s="9"/>
      <c r="F106" s="9"/>
      <c r="G106" s="9">
        <f t="shared" si="1"/>
        <v>0</v>
      </c>
    </row>
    <row r="107" spans="2:7">
      <c r="B107" s="29"/>
      <c r="C107" s="29"/>
      <c r="D107" s="8" t="s">
        <v>110</v>
      </c>
      <c r="E107" s="9">
        <f>+E108+E109</f>
        <v>0</v>
      </c>
      <c r="F107" s="9">
        <f>+F108+F109</f>
        <v>0</v>
      </c>
      <c r="G107" s="9">
        <f t="shared" si="1"/>
        <v>0</v>
      </c>
    </row>
    <row r="108" spans="2:7">
      <c r="B108" s="29"/>
      <c r="C108" s="29"/>
      <c r="D108" s="8" t="s">
        <v>111</v>
      </c>
      <c r="E108" s="9"/>
      <c r="F108" s="9"/>
      <c r="G108" s="9">
        <f t="shared" si="1"/>
        <v>0</v>
      </c>
    </row>
    <row r="109" spans="2:7">
      <c r="B109" s="29"/>
      <c r="C109" s="29"/>
      <c r="D109" s="8" t="s">
        <v>112</v>
      </c>
      <c r="E109" s="9"/>
      <c r="F109" s="9"/>
      <c r="G109" s="9">
        <f t="shared" si="1"/>
        <v>0</v>
      </c>
    </row>
    <row r="110" spans="2:7">
      <c r="B110" s="29"/>
      <c r="C110" s="29"/>
      <c r="D110" s="8" t="s">
        <v>113</v>
      </c>
      <c r="E110" s="9"/>
      <c r="F110" s="9"/>
      <c r="G110" s="9">
        <f t="shared" si="1"/>
        <v>0</v>
      </c>
    </row>
    <row r="111" spans="2:7">
      <c r="B111" s="29"/>
      <c r="C111" s="29"/>
      <c r="D111" s="8" t="s">
        <v>114</v>
      </c>
      <c r="E111" s="9"/>
      <c r="F111" s="9"/>
      <c r="G111" s="9">
        <f t="shared" si="1"/>
        <v>0</v>
      </c>
    </row>
    <row r="112" spans="2:7">
      <c r="B112" s="29"/>
      <c r="C112" s="29"/>
      <c r="D112" s="8" t="s">
        <v>115</v>
      </c>
      <c r="E112" s="9"/>
      <c r="F112" s="9"/>
      <c r="G112" s="9">
        <f t="shared" si="1"/>
        <v>0</v>
      </c>
    </row>
    <row r="113" spans="2:7">
      <c r="B113" s="29"/>
      <c r="C113" s="29"/>
      <c r="D113" s="8" t="s">
        <v>116</v>
      </c>
      <c r="E113" s="9"/>
      <c r="F113" s="9"/>
      <c r="G113" s="9">
        <f t="shared" si="1"/>
        <v>0</v>
      </c>
    </row>
    <row r="114" spans="2:7">
      <c r="B114" s="29"/>
      <c r="C114" s="29"/>
      <c r="D114" s="8" t="s">
        <v>117</v>
      </c>
      <c r="E114" s="9">
        <f>+E115+E116</f>
        <v>0</v>
      </c>
      <c r="F114" s="9">
        <f>+F115+F116</f>
        <v>0</v>
      </c>
      <c r="G114" s="9">
        <f t="shared" si="1"/>
        <v>0</v>
      </c>
    </row>
    <row r="115" spans="2:7">
      <c r="B115" s="29"/>
      <c r="C115" s="29"/>
      <c r="D115" s="8" t="s">
        <v>118</v>
      </c>
      <c r="E115" s="9"/>
      <c r="F115" s="9"/>
      <c r="G115" s="9">
        <f t="shared" si="1"/>
        <v>0</v>
      </c>
    </row>
    <row r="116" spans="2:7">
      <c r="B116" s="29"/>
      <c r="C116" s="29"/>
      <c r="D116" s="8" t="s">
        <v>119</v>
      </c>
      <c r="E116" s="9"/>
      <c r="F116" s="9"/>
      <c r="G116" s="9">
        <f t="shared" si="1"/>
        <v>0</v>
      </c>
    </row>
    <row r="117" spans="2:7">
      <c r="B117" s="29"/>
      <c r="C117" s="30"/>
      <c r="D117" s="10" t="s">
        <v>120</v>
      </c>
      <c r="E117" s="11">
        <f>+E94+E98+E101+E102+E107+E110+E111+E112+E113+E114</f>
        <v>0</v>
      </c>
      <c r="F117" s="11">
        <f>+F94+F98+F101+F102+F107+F110+F111+F112+F113+F114</f>
        <v>0</v>
      </c>
      <c r="G117" s="11">
        <f t="shared" si="1"/>
        <v>0</v>
      </c>
    </row>
    <row r="118" spans="2:7">
      <c r="B118" s="29"/>
      <c r="C118" s="28" t="s">
        <v>28</v>
      </c>
      <c r="D118" s="8" t="s">
        <v>121</v>
      </c>
      <c r="E118" s="9"/>
      <c r="F118" s="9"/>
      <c r="G118" s="9">
        <f t="shared" si="1"/>
        <v>0</v>
      </c>
    </row>
    <row r="119" spans="2:7">
      <c r="B119" s="29"/>
      <c r="C119" s="29"/>
      <c r="D119" s="8" t="s">
        <v>122</v>
      </c>
      <c r="E119" s="9"/>
      <c r="F119" s="9"/>
      <c r="G119" s="9">
        <f t="shared" si="1"/>
        <v>0</v>
      </c>
    </row>
    <row r="120" spans="2:7">
      <c r="B120" s="29"/>
      <c r="C120" s="29"/>
      <c r="D120" s="8" t="s">
        <v>123</v>
      </c>
      <c r="E120" s="9">
        <f>+E121+E122+E123+E124</f>
        <v>0</v>
      </c>
      <c r="F120" s="9">
        <f>+F121+F122+F123+F124</f>
        <v>0</v>
      </c>
      <c r="G120" s="9">
        <f t="shared" si="1"/>
        <v>0</v>
      </c>
    </row>
    <row r="121" spans="2:7">
      <c r="B121" s="29"/>
      <c r="C121" s="29"/>
      <c r="D121" s="8" t="s">
        <v>124</v>
      </c>
      <c r="E121" s="9"/>
      <c r="F121" s="9"/>
      <c r="G121" s="9">
        <f t="shared" si="1"/>
        <v>0</v>
      </c>
    </row>
    <row r="122" spans="2:7">
      <c r="B122" s="29"/>
      <c r="C122" s="29"/>
      <c r="D122" s="8" t="s">
        <v>125</v>
      </c>
      <c r="E122" s="9"/>
      <c r="F122" s="9"/>
      <c r="G122" s="9">
        <f t="shared" si="1"/>
        <v>0</v>
      </c>
    </row>
    <row r="123" spans="2:7">
      <c r="B123" s="29"/>
      <c r="C123" s="29"/>
      <c r="D123" s="8" t="s">
        <v>126</v>
      </c>
      <c r="E123" s="9"/>
      <c r="F123" s="9"/>
      <c r="G123" s="9">
        <f t="shared" si="1"/>
        <v>0</v>
      </c>
    </row>
    <row r="124" spans="2:7">
      <c r="B124" s="29"/>
      <c r="C124" s="29"/>
      <c r="D124" s="8" t="s">
        <v>127</v>
      </c>
      <c r="E124" s="9"/>
      <c r="F124" s="9"/>
      <c r="G124" s="9">
        <f t="shared" si="1"/>
        <v>0</v>
      </c>
    </row>
    <row r="125" spans="2:7">
      <c r="B125" s="29"/>
      <c r="C125" s="29"/>
      <c r="D125" s="8" t="s">
        <v>128</v>
      </c>
      <c r="E125" s="9"/>
      <c r="F125" s="9"/>
      <c r="G125" s="9">
        <f t="shared" si="1"/>
        <v>0</v>
      </c>
    </row>
    <row r="126" spans="2:7">
      <c r="B126" s="29"/>
      <c r="C126" s="29"/>
      <c r="D126" s="8" t="s">
        <v>129</v>
      </c>
      <c r="E126" s="9"/>
      <c r="F126" s="9"/>
      <c r="G126" s="9">
        <f t="shared" si="1"/>
        <v>0</v>
      </c>
    </row>
    <row r="127" spans="2:7">
      <c r="B127" s="29"/>
      <c r="C127" s="29"/>
      <c r="D127" s="8" t="s">
        <v>130</v>
      </c>
      <c r="E127" s="9"/>
      <c r="F127" s="9"/>
      <c r="G127" s="9">
        <f t="shared" si="1"/>
        <v>0</v>
      </c>
    </row>
    <row r="128" spans="2:7">
      <c r="B128" s="29"/>
      <c r="C128" s="29"/>
      <c r="D128" s="8" t="s">
        <v>131</v>
      </c>
      <c r="E128" s="9"/>
      <c r="F128" s="9"/>
      <c r="G128" s="9">
        <f t="shared" si="1"/>
        <v>0</v>
      </c>
    </row>
    <row r="129" spans="2:7">
      <c r="B129" s="29"/>
      <c r="C129" s="29"/>
      <c r="D129" s="8" t="s">
        <v>132</v>
      </c>
      <c r="E129" s="9">
        <v>20564000</v>
      </c>
      <c r="F129" s="9">
        <v>19200000</v>
      </c>
      <c r="G129" s="9">
        <f t="shared" si="1"/>
        <v>1364000</v>
      </c>
    </row>
    <row r="130" spans="2:7">
      <c r="B130" s="29"/>
      <c r="C130" s="29"/>
      <c r="D130" s="8" t="s">
        <v>133</v>
      </c>
      <c r="E130" s="9"/>
      <c r="F130" s="9"/>
      <c r="G130" s="9">
        <f t="shared" si="1"/>
        <v>0</v>
      </c>
    </row>
    <row r="131" spans="2:7">
      <c r="B131" s="29"/>
      <c r="C131" s="29"/>
      <c r="D131" s="8" t="s">
        <v>134</v>
      </c>
      <c r="E131" s="9"/>
      <c r="F131" s="9"/>
      <c r="G131" s="9">
        <f t="shared" si="1"/>
        <v>0</v>
      </c>
    </row>
    <row r="132" spans="2:7">
      <c r="B132" s="29"/>
      <c r="C132" s="29"/>
      <c r="D132" s="8" t="s">
        <v>135</v>
      </c>
      <c r="E132" s="9"/>
      <c r="F132" s="9"/>
      <c r="G132" s="9">
        <f t="shared" si="1"/>
        <v>0</v>
      </c>
    </row>
    <row r="133" spans="2:7">
      <c r="B133" s="29"/>
      <c r="C133" s="30"/>
      <c r="D133" s="10" t="s">
        <v>136</v>
      </c>
      <c r="E133" s="11">
        <f>+E118+E119+E120+E125+E126+E127+E128+E129+E130+E131+E132</f>
        <v>20564000</v>
      </c>
      <c r="F133" s="11">
        <f>+F118+F119+F120+F125+F126+F127+F128+F129+F130+F131+F132</f>
        <v>19200000</v>
      </c>
      <c r="G133" s="11">
        <f t="shared" si="1"/>
        <v>1364000</v>
      </c>
    </row>
    <row r="134" spans="2:7">
      <c r="B134" s="30"/>
      <c r="C134" s="18" t="s">
        <v>137</v>
      </c>
      <c r="D134" s="19"/>
      <c r="E134" s="20">
        <f xml:space="preserve"> +E117 - E133</f>
        <v>-20564000</v>
      </c>
      <c r="F134" s="20">
        <f xml:space="preserve"> +F117 - F133</f>
        <v>-19200000</v>
      </c>
      <c r="G134" s="20">
        <f t="shared" si="1"/>
        <v>-1364000</v>
      </c>
    </row>
    <row r="135" spans="2:7">
      <c r="B135" s="12" t="s">
        <v>138</v>
      </c>
      <c r="C135" s="21"/>
      <c r="D135" s="22"/>
      <c r="E135" s="23">
        <f xml:space="preserve"> +E93 +E134</f>
        <v>-1806074</v>
      </c>
      <c r="F135" s="23">
        <f xml:space="preserve"> +F93 +F134</f>
        <v>-1807054</v>
      </c>
      <c r="G135" s="23">
        <f t="shared" ref="G135:G147" si="2">E135-F135</f>
        <v>980</v>
      </c>
    </row>
    <row r="136" spans="2:7">
      <c r="B136" s="25" t="s">
        <v>139</v>
      </c>
      <c r="C136" s="21" t="s">
        <v>140</v>
      </c>
      <c r="D136" s="22"/>
      <c r="E136" s="23">
        <v>-10507560</v>
      </c>
      <c r="F136" s="23">
        <v>-8700506</v>
      </c>
      <c r="G136" s="23">
        <f t="shared" si="2"/>
        <v>-1807054</v>
      </c>
    </row>
    <row r="137" spans="2:7">
      <c r="B137" s="26"/>
      <c r="C137" s="21" t="s">
        <v>141</v>
      </c>
      <c r="D137" s="22"/>
      <c r="E137" s="23">
        <f xml:space="preserve"> +E135 +E136</f>
        <v>-12313634</v>
      </c>
      <c r="F137" s="23">
        <f xml:space="preserve"> +F135 +F136</f>
        <v>-10507560</v>
      </c>
      <c r="G137" s="23">
        <f t="shared" si="2"/>
        <v>-1806074</v>
      </c>
    </row>
    <row r="138" spans="2:7">
      <c r="B138" s="26"/>
      <c r="C138" s="21" t="s">
        <v>142</v>
      </c>
      <c r="D138" s="22"/>
      <c r="E138" s="23"/>
      <c r="F138" s="23"/>
      <c r="G138" s="23">
        <f t="shared" si="2"/>
        <v>0</v>
      </c>
    </row>
    <row r="139" spans="2:7">
      <c r="B139" s="26"/>
      <c r="C139" s="21" t="s">
        <v>143</v>
      </c>
      <c r="D139" s="22"/>
      <c r="E139" s="23">
        <f>+E140+E141+E142</f>
        <v>0</v>
      </c>
      <c r="F139" s="23">
        <f>+F140+F141+F142</f>
        <v>0</v>
      </c>
      <c r="G139" s="23">
        <f t="shared" si="2"/>
        <v>0</v>
      </c>
    </row>
    <row r="140" spans="2:7">
      <c r="B140" s="26"/>
      <c r="C140" s="24" t="s">
        <v>144</v>
      </c>
      <c r="D140" s="19"/>
      <c r="E140" s="20"/>
      <c r="F140" s="20"/>
      <c r="G140" s="20">
        <f t="shared" si="2"/>
        <v>0</v>
      </c>
    </row>
    <row r="141" spans="2:7">
      <c r="B141" s="26"/>
      <c r="C141" s="24" t="s">
        <v>145</v>
      </c>
      <c r="D141" s="19"/>
      <c r="E141" s="20"/>
      <c r="F141" s="20"/>
      <c r="G141" s="20">
        <f t="shared" si="2"/>
        <v>0</v>
      </c>
    </row>
    <row r="142" spans="2:7">
      <c r="B142" s="26"/>
      <c r="C142" s="24" t="s">
        <v>146</v>
      </c>
      <c r="D142" s="19"/>
      <c r="E142" s="20"/>
      <c r="F142" s="20"/>
      <c r="G142" s="20">
        <f t="shared" si="2"/>
        <v>0</v>
      </c>
    </row>
    <row r="143" spans="2:7">
      <c r="B143" s="26"/>
      <c r="C143" s="21" t="s">
        <v>147</v>
      </c>
      <c r="D143" s="22"/>
      <c r="E143" s="23">
        <f>+E144+E145+E146</f>
        <v>0</v>
      </c>
      <c r="F143" s="23">
        <f>+F144+F145+F146</f>
        <v>0</v>
      </c>
      <c r="G143" s="23">
        <f t="shared" si="2"/>
        <v>0</v>
      </c>
    </row>
    <row r="144" spans="2:7">
      <c r="B144" s="26"/>
      <c r="C144" s="24" t="s">
        <v>148</v>
      </c>
      <c r="D144" s="19"/>
      <c r="E144" s="20"/>
      <c r="F144" s="20"/>
      <c r="G144" s="20">
        <f t="shared" si="2"/>
        <v>0</v>
      </c>
    </row>
    <row r="145" spans="2:7">
      <c r="B145" s="26"/>
      <c r="C145" s="24" t="s">
        <v>149</v>
      </c>
      <c r="D145" s="19"/>
      <c r="E145" s="20"/>
      <c r="F145" s="20"/>
      <c r="G145" s="20">
        <f t="shared" si="2"/>
        <v>0</v>
      </c>
    </row>
    <row r="146" spans="2:7">
      <c r="B146" s="26"/>
      <c r="C146" s="24" t="s">
        <v>150</v>
      </c>
      <c r="D146" s="19"/>
      <c r="E146" s="20"/>
      <c r="F146" s="20"/>
      <c r="G146" s="20">
        <f t="shared" si="2"/>
        <v>0</v>
      </c>
    </row>
    <row r="147" spans="2:7">
      <c r="B147" s="27"/>
      <c r="C147" s="21" t="s">
        <v>151</v>
      </c>
      <c r="D147" s="22"/>
      <c r="E147" s="23">
        <f xml:space="preserve"> +E137 +E138 +E139 - E143</f>
        <v>-12313634</v>
      </c>
      <c r="F147" s="23">
        <f xml:space="preserve"> +F137 +F138 +F139 - F143</f>
        <v>-10507560</v>
      </c>
      <c r="G147" s="23">
        <f t="shared" si="2"/>
        <v>-1806074</v>
      </c>
    </row>
  </sheetData>
  <mergeCells count="13">
    <mergeCell ref="B2:G2"/>
    <mergeCell ref="B3:G3"/>
    <mergeCell ref="B5:D5"/>
    <mergeCell ref="B6:B79"/>
    <mergeCell ref="C6:C23"/>
    <mergeCell ref="C24:C78"/>
    <mergeCell ref="B136:B147"/>
    <mergeCell ref="B80:B92"/>
    <mergeCell ref="C80:C85"/>
    <mergeCell ref="C86:C91"/>
    <mergeCell ref="B94:B134"/>
    <mergeCell ref="C94:C117"/>
    <mergeCell ref="C118:C133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DF50D-C00A-467D-A7BD-CEFD11357DCB}">
  <sheetPr>
    <pageSetUpPr fitToPage="1"/>
  </sheetPr>
  <dimension ref="B1:G147"/>
  <sheetViews>
    <sheetView showGridLines="0" workbookViewId="0"/>
  </sheetViews>
  <sheetFormatPr defaultRowHeight="18.75"/>
  <cols>
    <col min="1" max="3" width="2.875" customWidth="1"/>
    <col min="4" max="4" width="59.75" customWidth="1"/>
    <col min="5" max="7" width="20.75" customWidth="1"/>
  </cols>
  <sheetData>
    <row r="1" spans="2:7" ht="21">
      <c r="B1" s="1"/>
      <c r="C1" s="1"/>
      <c r="D1" s="1"/>
      <c r="E1" s="2"/>
      <c r="F1" s="2"/>
      <c r="G1" s="3" t="s">
        <v>0</v>
      </c>
    </row>
    <row r="2" spans="2:7" ht="21">
      <c r="B2" s="31" t="s">
        <v>158</v>
      </c>
      <c r="C2" s="31"/>
      <c r="D2" s="31"/>
      <c r="E2" s="31"/>
      <c r="F2" s="31"/>
      <c r="G2" s="31"/>
    </row>
    <row r="3" spans="2:7" ht="21">
      <c r="B3" s="32" t="s">
        <v>2</v>
      </c>
      <c r="C3" s="32"/>
      <c r="D3" s="32"/>
      <c r="E3" s="32"/>
      <c r="F3" s="32"/>
      <c r="G3" s="32"/>
    </row>
    <row r="4" spans="2:7">
      <c r="B4" s="4"/>
      <c r="C4" s="4"/>
      <c r="D4" s="4"/>
      <c r="E4" s="4"/>
      <c r="F4" s="2"/>
      <c r="G4" s="4" t="s">
        <v>3</v>
      </c>
    </row>
    <row r="5" spans="2:7">
      <c r="B5" s="33" t="s">
        <v>4</v>
      </c>
      <c r="C5" s="33"/>
      <c r="D5" s="33"/>
      <c r="E5" s="5" t="s">
        <v>5</v>
      </c>
      <c r="F5" s="5" t="s">
        <v>6</v>
      </c>
      <c r="G5" s="5" t="s">
        <v>7</v>
      </c>
    </row>
    <row r="6" spans="2:7">
      <c r="B6" s="28" t="s">
        <v>8</v>
      </c>
      <c r="C6" s="28" t="s">
        <v>9</v>
      </c>
      <c r="D6" s="6" t="s">
        <v>10</v>
      </c>
      <c r="E6" s="7">
        <f>+E7</f>
        <v>4465628</v>
      </c>
      <c r="F6" s="7">
        <f>+F7</f>
        <v>4579607</v>
      </c>
      <c r="G6" s="7">
        <f>E6-F6</f>
        <v>-113979</v>
      </c>
    </row>
    <row r="7" spans="2:7">
      <c r="B7" s="29"/>
      <c r="C7" s="29"/>
      <c r="D7" s="8" t="s">
        <v>11</v>
      </c>
      <c r="E7" s="9">
        <f>+E8</f>
        <v>4465628</v>
      </c>
      <c r="F7" s="9">
        <f>+F8</f>
        <v>4579607</v>
      </c>
      <c r="G7" s="9">
        <f t="shared" ref="G7:G70" si="0">E7-F7</f>
        <v>-113979</v>
      </c>
    </row>
    <row r="8" spans="2:7">
      <c r="B8" s="29"/>
      <c r="C8" s="29"/>
      <c r="D8" s="8" t="s">
        <v>12</v>
      </c>
      <c r="E8" s="9">
        <v>4465628</v>
      </c>
      <c r="F8" s="9">
        <v>4579607</v>
      </c>
      <c r="G8" s="9">
        <f t="shared" si="0"/>
        <v>-113979</v>
      </c>
    </row>
    <row r="9" spans="2:7">
      <c r="B9" s="29"/>
      <c r="C9" s="29"/>
      <c r="D9" s="8" t="s">
        <v>13</v>
      </c>
      <c r="E9" s="9">
        <f>+E10+E14+E15+E17+E18</f>
        <v>39639508</v>
      </c>
      <c r="F9" s="9">
        <f>+F10+F14+F15+F17+F18</f>
        <v>40682652</v>
      </c>
      <c r="G9" s="9">
        <f t="shared" si="0"/>
        <v>-1043144</v>
      </c>
    </row>
    <row r="10" spans="2:7">
      <c r="B10" s="29"/>
      <c r="C10" s="29"/>
      <c r="D10" s="8" t="s">
        <v>14</v>
      </c>
      <c r="E10" s="9">
        <f>+E11+E12+E13</f>
        <v>39299257</v>
      </c>
      <c r="F10" s="9">
        <f>+F11+F12+F13</f>
        <v>39749252</v>
      </c>
      <c r="G10" s="9">
        <f t="shared" si="0"/>
        <v>-449995</v>
      </c>
    </row>
    <row r="11" spans="2:7">
      <c r="B11" s="29"/>
      <c r="C11" s="29"/>
      <c r="D11" s="8" t="s">
        <v>15</v>
      </c>
      <c r="E11" s="9"/>
      <c r="F11" s="9"/>
      <c r="G11" s="9">
        <f t="shared" si="0"/>
        <v>0</v>
      </c>
    </row>
    <row r="12" spans="2:7">
      <c r="B12" s="29"/>
      <c r="C12" s="29"/>
      <c r="D12" s="8" t="s">
        <v>16</v>
      </c>
      <c r="E12" s="9">
        <v>39299257</v>
      </c>
      <c r="F12" s="9">
        <v>39749252</v>
      </c>
      <c r="G12" s="9">
        <f t="shared" si="0"/>
        <v>-449995</v>
      </c>
    </row>
    <row r="13" spans="2:7">
      <c r="B13" s="29"/>
      <c r="C13" s="29"/>
      <c r="D13" s="8" t="s">
        <v>17</v>
      </c>
      <c r="E13" s="9"/>
      <c r="F13" s="9"/>
      <c r="G13" s="9">
        <f t="shared" si="0"/>
        <v>0</v>
      </c>
    </row>
    <row r="14" spans="2:7">
      <c r="B14" s="29"/>
      <c r="C14" s="29"/>
      <c r="D14" s="8" t="s">
        <v>18</v>
      </c>
      <c r="E14" s="9">
        <v>119451</v>
      </c>
      <c r="F14" s="9">
        <v>84400</v>
      </c>
      <c r="G14" s="9">
        <f t="shared" si="0"/>
        <v>35051</v>
      </c>
    </row>
    <row r="15" spans="2:7">
      <c r="B15" s="29"/>
      <c r="C15" s="29"/>
      <c r="D15" s="8" t="s">
        <v>19</v>
      </c>
      <c r="E15" s="9">
        <f>+E16</f>
        <v>0</v>
      </c>
      <c r="F15" s="9">
        <f>+F16</f>
        <v>0</v>
      </c>
      <c r="G15" s="9">
        <f t="shared" si="0"/>
        <v>0</v>
      </c>
    </row>
    <row r="16" spans="2:7">
      <c r="B16" s="29"/>
      <c r="C16" s="29"/>
      <c r="D16" s="8" t="s">
        <v>20</v>
      </c>
      <c r="E16" s="9"/>
      <c r="F16" s="9"/>
      <c r="G16" s="9">
        <f t="shared" si="0"/>
        <v>0</v>
      </c>
    </row>
    <row r="17" spans="2:7">
      <c r="B17" s="29"/>
      <c r="C17" s="29"/>
      <c r="D17" s="8" t="s">
        <v>21</v>
      </c>
      <c r="E17" s="9"/>
      <c r="F17" s="9"/>
      <c r="G17" s="9">
        <f t="shared" si="0"/>
        <v>0</v>
      </c>
    </row>
    <row r="18" spans="2:7">
      <c r="B18" s="29"/>
      <c r="C18" s="29"/>
      <c r="D18" s="8" t="s">
        <v>22</v>
      </c>
      <c r="E18" s="9">
        <f>+E19+E20+E21</f>
        <v>220800</v>
      </c>
      <c r="F18" s="9">
        <f>+F19+F20+F21</f>
        <v>849000</v>
      </c>
      <c r="G18" s="9">
        <f t="shared" si="0"/>
        <v>-628200</v>
      </c>
    </row>
    <row r="19" spans="2:7">
      <c r="B19" s="29"/>
      <c r="C19" s="29"/>
      <c r="D19" s="8" t="s">
        <v>23</v>
      </c>
      <c r="E19" s="9">
        <v>220800</v>
      </c>
      <c r="F19" s="9">
        <v>849000</v>
      </c>
      <c r="G19" s="9">
        <f t="shared" si="0"/>
        <v>-628200</v>
      </c>
    </row>
    <row r="20" spans="2:7">
      <c r="B20" s="29"/>
      <c r="C20" s="29"/>
      <c r="D20" s="8" t="s">
        <v>24</v>
      </c>
      <c r="E20" s="9"/>
      <c r="F20" s="9"/>
      <c r="G20" s="9">
        <f t="shared" si="0"/>
        <v>0</v>
      </c>
    </row>
    <row r="21" spans="2:7">
      <c r="B21" s="29"/>
      <c r="C21" s="29"/>
      <c r="D21" s="8" t="s">
        <v>25</v>
      </c>
      <c r="E21" s="9"/>
      <c r="F21" s="9"/>
      <c r="G21" s="9">
        <f t="shared" si="0"/>
        <v>0</v>
      </c>
    </row>
    <row r="22" spans="2:7">
      <c r="B22" s="29"/>
      <c r="C22" s="29"/>
      <c r="D22" s="8" t="s">
        <v>26</v>
      </c>
      <c r="E22" s="9">
        <v>560000</v>
      </c>
      <c r="F22" s="9">
        <v>3020000</v>
      </c>
      <c r="G22" s="9">
        <f t="shared" si="0"/>
        <v>-2460000</v>
      </c>
    </row>
    <row r="23" spans="2:7">
      <c r="B23" s="29"/>
      <c r="C23" s="30"/>
      <c r="D23" s="10" t="s">
        <v>27</v>
      </c>
      <c r="E23" s="11">
        <f>+E6+E9+E22</f>
        <v>44665136</v>
      </c>
      <c r="F23" s="11">
        <f>+F6+F9+F22</f>
        <v>48282259</v>
      </c>
      <c r="G23" s="11">
        <f t="shared" si="0"/>
        <v>-3617123</v>
      </c>
    </row>
    <row r="24" spans="2:7">
      <c r="B24" s="29"/>
      <c r="C24" s="28" t="s">
        <v>28</v>
      </c>
      <c r="D24" s="8" t="s">
        <v>29</v>
      </c>
      <c r="E24" s="9">
        <f>+E25+E26+E27+E28+E29+E30+E31</f>
        <v>23431394</v>
      </c>
      <c r="F24" s="9">
        <f>+F25+F26+F27+F28+F29+F30+F31</f>
        <v>25505872</v>
      </c>
      <c r="G24" s="9">
        <f t="shared" si="0"/>
        <v>-2074478</v>
      </c>
    </row>
    <row r="25" spans="2:7">
      <c r="B25" s="29"/>
      <c r="C25" s="29"/>
      <c r="D25" s="8" t="s">
        <v>30</v>
      </c>
      <c r="E25" s="9"/>
      <c r="F25" s="9"/>
      <c r="G25" s="9">
        <f t="shared" si="0"/>
        <v>0</v>
      </c>
    </row>
    <row r="26" spans="2:7">
      <c r="B26" s="29"/>
      <c r="C26" s="29"/>
      <c r="D26" s="8" t="s">
        <v>31</v>
      </c>
      <c r="E26" s="9">
        <v>16160009</v>
      </c>
      <c r="F26" s="9">
        <v>16177268</v>
      </c>
      <c r="G26" s="9">
        <f t="shared" si="0"/>
        <v>-17259</v>
      </c>
    </row>
    <row r="27" spans="2:7">
      <c r="B27" s="29"/>
      <c r="C27" s="29"/>
      <c r="D27" s="8" t="s">
        <v>32</v>
      </c>
      <c r="E27" s="9">
        <v>2025000</v>
      </c>
      <c r="F27" s="9">
        <v>2678400</v>
      </c>
      <c r="G27" s="9">
        <f t="shared" si="0"/>
        <v>-653400</v>
      </c>
    </row>
    <row r="28" spans="2:7">
      <c r="B28" s="29"/>
      <c r="C28" s="29"/>
      <c r="D28" s="8" t="s">
        <v>33</v>
      </c>
      <c r="E28" s="9">
        <v>1345700</v>
      </c>
      <c r="F28" s="9">
        <v>1550100</v>
      </c>
      <c r="G28" s="9">
        <f t="shared" si="0"/>
        <v>-204400</v>
      </c>
    </row>
    <row r="29" spans="2:7">
      <c r="B29" s="29"/>
      <c r="C29" s="29"/>
      <c r="D29" s="8" t="s">
        <v>34</v>
      </c>
      <c r="E29" s="9">
        <v>614291</v>
      </c>
      <c r="F29" s="9">
        <v>1423674</v>
      </c>
      <c r="G29" s="9">
        <f t="shared" si="0"/>
        <v>-809383</v>
      </c>
    </row>
    <row r="30" spans="2:7">
      <c r="B30" s="29"/>
      <c r="C30" s="29"/>
      <c r="D30" s="8" t="s">
        <v>35</v>
      </c>
      <c r="E30" s="9">
        <v>400500</v>
      </c>
      <c r="F30" s="9">
        <v>400500</v>
      </c>
      <c r="G30" s="9">
        <f t="shared" si="0"/>
        <v>0</v>
      </c>
    </row>
    <row r="31" spans="2:7">
      <c r="B31" s="29"/>
      <c r="C31" s="29"/>
      <c r="D31" s="8" t="s">
        <v>36</v>
      </c>
      <c r="E31" s="9">
        <v>2885894</v>
      </c>
      <c r="F31" s="9">
        <v>3275930</v>
      </c>
      <c r="G31" s="9">
        <f t="shared" si="0"/>
        <v>-390036</v>
      </c>
    </row>
    <row r="32" spans="2:7">
      <c r="B32" s="29"/>
      <c r="C32" s="29"/>
      <c r="D32" s="8" t="s">
        <v>37</v>
      </c>
      <c r="E32" s="9">
        <f>+E33+E34+E35+E36+E37+E38+E39+E40+E41+E42+E43</f>
        <v>1035348</v>
      </c>
      <c r="F32" s="9">
        <f>+F33+F34+F35+F36+F37+F38+F39+F40+F41+F42+F43</f>
        <v>1463429</v>
      </c>
      <c r="G32" s="9">
        <f t="shared" si="0"/>
        <v>-428081</v>
      </c>
    </row>
    <row r="33" spans="2:7">
      <c r="B33" s="29"/>
      <c r="C33" s="29"/>
      <c r="D33" s="8" t="s">
        <v>38</v>
      </c>
      <c r="E33" s="9"/>
      <c r="F33" s="9"/>
      <c r="G33" s="9">
        <f t="shared" si="0"/>
        <v>0</v>
      </c>
    </row>
    <row r="34" spans="2:7">
      <c r="B34" s="29"/>
      <c r="C34" s="29"/>
      <c r="D34" s="8" t="s">
        <v>39</v>
      </c>
      <c r="E34" s="9">
        <v>94000</v>
      </c>
      <c r="F34" s="9">
        <v>134750</v>
      </c>
      <c r="G34" s="9">
        <f t="shared" si="0"/>
        <v>-40750</v>
      </c>
    </row>
    <row r="35" spans="2:7">
      <c r="B35" s="29"/>
      <c r="C35" s="29"/>
      <c r="D35" s="8" t="s">
        <v>40</v>
      </c>
      <c r="E35" s="9">
        <v>660</v>
      </c>
      <c r="F35" s="9"/>
      <c r="G35" s="9">
        <f t="shared" si="0"/>
        <v>660</v>
      </c>
    </row>
    <row r="36" spans="2:7">
      <c r="B36" s="29"/>
      <c r="C36" s="29"/>
      <c r="D36" s="8" t="s">
        <v>41</v>
      </c>
      <c r="E36" s="9">
        <v>219868</v>
      </c>
      <c r="F36" s="9">
        <v>151632</v>
      </c>
      <c r="G36" s="9">
        <f t="shared" si="0"/>
        <v>68236</v>
      </c>
    </row>
    <row r="37" spans="2:7">
      <c r="B37" s="29"/>
      <c r="C37" s="29"/>
      <c r="D37" s="8" t="s">
        <v>42</v>
      </c>
      <c r="E37" s="9">
        <v>142764</v>
      </c>
      <c r="F37" s="9">
        <v>57110</v>
      </c>
      <c r="G37" s="9">
        <f t="shared" si="0"/>
        <v>85654</v>
      </c>
    </row>
    <row r="38" spans="2:7">
      <c r="B38" s="29"/>
      <c r="C38" s="29"/>
      <c r="D38" s="8" t="s">
        <v>43</v>
      </c>
      <c r="E38" s="9">
        <v>230787</v>
      </c>
      <c r="F38" s="9">
        <v>835188</v>
      </c>
      <c r="G38" s="9">
        <f t="shared" si="0"/>
        <v>-604401</v>
      </c>
    </row>
    <row r="39" spans="2:7">
      <c r="B39" s="29"/>
      <c r="C39" s="29"/>
      <c r="D39" s="8" t="s">
        <v>44</v>
      </c>
      <c r="E39" s="9">
        <v>23760</v>
      </c>
      <c r="F39" s="9">
        <v>18260</v>
      </c>
      <c r="G39" s="9">
        <f t="shared" si="0"/>
        <v>5500</v>
      </c>
    </row>
    <row r="40" spans="2:7">
      <c r="B40" s="29"/>
      <c r="C40" s="29"/>
      <c r="D40" s="8" t="s">
        <v>45</v>
      </c>
      <c r="E40" s="9"/>
      <c r="F40" s="9"/>
      <c r="G40" s="9">
        <f t="shared" si="0"/>
        <v>0</v>
      </c>
    </row>
    <row r="41" spans="2:7">
      <c r="B41" s="29"/>
      <c r="C41" s="29"/>
      <c r="D41" s="8" t="s">
        <v>46</v>
      </c>
      <c r="E41" s="9">
        <v>128000</v>
      </c>
      <c r="F41" s="9">
        <v>93509</v>
      </c>
      <c r="G41" s="9">
        <f t="shared" si="0"/>
        <v>34491</v>
      </c>
    </row>
    <row r="42" spans="2:7">
      <c r="B42" s="29"/>
      <c r="C42" s="29"/>
      <c r="D42" s="8" t="s">
        <v>47</v>
      </c>
      <c r="E42" s="9">
        <v>117696</v>
      </c>
      <c r="F42" s="9">
        <v>115945</v>
      </c>
      <c r="G42" s="9">
        <f t="shared" si="0"/>
        <v>1751</v>
      </c>
    </row>
    <row r="43" spans="2:7">
      <c r="B43" s="29"/>
      <c r="C43" s="29"/>
      <c r="D43" s="8" t="s">
        <v>48</v>
      </c>
      <c r="E43" s="9">
        <v>77813</v>
      </c>
      <c r="F43" s="9">
        <v>57035</v>
      </c>
      <c r="G43" s="9">
        <f t="shared" si="0"/>
        <v>20778</v>
      </c>
    </row>
    <row r="44" spans="2:7">
      <c r="B44" s="29"/>
      <c r="C44" s="29"/>
      <c r="D44" s="8" t="s">
        <v>49</v>
      </c>
      <c r="E44" s="9">
        <f>+E45+E46+E47+E48+E49+E50+E51+E52+E53+E54+E55+E56+E57+E58+E59+E60+E61+E62+E63+E64+E65+E66</f>
        <v>3085087</v>
      </c>
      <c r="F44" s="9">
        <f>+F45+F46+F47+F48+F49+F50+F51+F52+F53+F54+F55+F56+F57+F58+F59+F60+F61+F62+F63+F64+F65+F66</f>
        <v>2924591</v>
      </c>
      <c r="G44" s="9">
        <f t="shared" si="0"/>
        <v>160496</v>
      </c>
    </row>
    <row r="45" spans="2:7">
      <c r="B45" s="29"/>
      <c r="C45" s="29"/>
      <c r="D45" s="8" t="s">
        <v>50</v>
      </c>
      <c r="E45" s="9">
        <v>28517</v>
      </c>
      <c r="F45" s="9">
        <v>32161</v>
      </c>
      <c r="G45" s="9">
        <f t="shared" si="0"/>
        <v>-3644</v>
      </c>
    </row>
    <row r="46" spans="2:7">
      <c r="B46" s="29"/>
      <c r="C46" s="29"/>
      <c r="D46" s="8" t="s">
        <v>51</v>
      </c>
      <c r="E46" s="9"/>
      <c r="F46" s="9">
        <v>10000</v>
      </c>
      <c r="G46" s="9">
        <f t="shared" si="0"/>
        <v>-10000</v>
      </c>
    </row>
    <row r="47" spans="2:7">
      <c r="B47" s="29"/>
      <c r="C47" s="29"/>
      <c r="D47" s="8" t="s">
        <v>52</v>
      </c>
      <c r="E47" s="9">
        <v>28700</v>
      </c>
      <c r="F47" s="9">
        <v>8030</v>
      </c>
      <c r="G47" s="9">
        <f t="shared" si="0"/>
        <v>20670</v>
      </c>
    </row>
    <row r="48" spans="2:7">
      <c r="B48" s="29"/>
      <c r="C48" s="29"/>
      <c r="D48" s="8" t="s">
        <v>53</v>
      </c>
      <c r="E48" s="9">
        <v>58000</v>
      </c>
      <c r="F48" s="9">
        <v>96870</v>
      </c>
      <c r="G48" s="9">
        <f t="shared" si="0"/>
        <v>-38870</v>
      </c>
    </row>
    <row r="49" spans="2:7">
      <c r="B49" s="29"/>
      <c r="C49" s="29"/>
      <c r="D49" s="8" t="s">
        <v>54</v>
      </c>
      <c r="E49" s="9">
        <v>76930</v>
      </c>
      <c r="F49" s="9">
        <v>277058</v>
      </c>
      <c r="G49" s="9">
        <f t="shared" si="0"/>
        <v>-200128</v>
      </c>
    </row>
    <row r="50" spans="2:7">
      <c r="B50" s="29"/>
      <c r="C50" s="29"/>
      <c r="D50" s="8" t="s">
        <v>55</v>
      </c>
      <c r="E50" s="9">
        <v>141009</v>
      </c>
      <c r="F50" s="9">
        <v>142798</v>
      </c>
      <c r="G50" s="9">
        <f t="shared" si="0"/>
        <v>-1789</v>
      </c>
    </row>
    <row r="51" spans="2:7">
      <c r="B51" s="29"/>
      <c r="C51" s="29"/>
      <c r="D51" s="8" t="s">
        <v>42</v>
      </c>
      <c r="E51" s="9">
        <v>47588</v>
      </c>
      <c r="F51" s="9">
        <v>19037</v>
      </c>
      <c r="G51" s="9">
        <f t="shared" si="0"/>
        <v>28551</v>
      </c>
    </row>
    <row r="52" spans="2:7">
      <c r="B52" s="29"/>
      <c r="C52" s="29"/>
      <c r="D52" s="8" t="s">
        <v>56</v>
      </c>
      <c r="E52" s="9">
        <v>208239</v>
      </c>
      <c r="F52" s="9">
        <v>19580</v>
      </c>
      <c r="G52" s="9">
        <f t="shared" si="0"/>
        <v>188659</v>
      </c>
    </row>
    <row r="53" spans="2:7">
      <c r="B53" s="29"/>
      <c r="C53" s="29"/>
      <c r="D53" s="8" t="s">
        <v>57</v>
      </c>
      <c r="E53" s="9">
        <v>213094</v>
      </c>
      <c r="F53" s="9">
        <v>220741</v>
      </c>
      <c r="G53" s="9">
        <f t="shared" si="0"/>
        <v>-7647</v>
      </c>
    </row>
    <row r="54" spans="2:7">
      <c r="B54" s="29"/>
      <c r="C54" s="29"/>
      <c r="D54" s="8" t="s">
        <v>58</v>
      </c>
      <c r="E54" s="9">
        <v>1188</v>
      </c>
      <c r="F54" s="9">
        <v>1188</v>
      </c>
      <c r="G54" s="9">
        <f t="shared" si="0"/>
        <v>0</v>
      </c>
    </row>
    <row r="55" spans="2:7">
      <c r="B55" s="29"/>
      <c r="C55" s="29"/>
      <c r="D55" s="8" t="s">
        <v>59</v>
      </c>
      <c r="E55" s="9"/>
      <c r="F55" s="9">
        <v>1000</v>
      </c>
      <c r="G55" s="9">
        <f t="shared" si="0"/>
        <v>-1000</v>
      </c>
    </row>
    <row r="56" spans="2:7">
      <c r="B56" s="29"/>
      <c r="C56" s="29"/>
      <c r="D56" s="8" t="s">
        <v>60</v>
      </c>
      <c r="E56" s="9">
        <v>97908</v>
      </c>
      <c r="F56" s="9">
        <v>119568</v>
      </c>
      <c r="G56" s="9">
        <f t="shared" si="0"/>
        <v>-21660</v>
      </c>
    </row>
    <row r="57" spans="2:7">
      <c r="B57" s="29"/>
      <c r="C57" s="29"/>
      <c r="D57" s="8" t="s">
        <v>61</v>
      </c>
      <c r="E57" s="9">
        <v>12252</v>
      </c>
      <c r="F57" s="9">
        <v>16940</v>
      </c>
      <c r="G57" s="9">
        <f t="shared" si="0"/>
        <v>-4688</v>
      </c>
    </row>
    <row r="58" spans="2:7">
      <c r="B58" s="29"/>
      <c r="C58" s="29"/>
      <c r="D58" s="8" t="s">
        <v>44</v>
      </c>
      <c r="E58" s="9">
        <v>107626</v>
      </c>
      <c r="F58" s="9">
        <v>153943</v>
      </c>
      <c r="G58" s="9">
        <f t="shared" si="0"/>
        <v>-46317</v>
      </c>
    </row>
    <row r="59" spans="2:7">
      <c r="B59" s="29"/>
      <c r="C59" s="29"/>
      <c r="D59" s="8" t="s">
        <v>45</v>
      </c>
      <c r="E59" s="9">
        <v>242915</v>
      </c>
      <c r="F59" s="9">
        <v>241984</v>
      </c>
      <c r="G59" s="9">
        <f t="shared" si="0"/>
        <v>931</v>
      </c>
    </row>
    <row r="60" spans="2:7">
      <c r="B60" s="29"/>
      <c r="C60" s="29"/>
      <c r="D60" s="8" t="s">
        <v>62</v>
      </c>
      <c r="E60" s="9">
        <v>1588800</v>
      </c>
      <c r="F60" s="9">
        <v>1321800</v>
      </c>
      <c r="G60" s="9">
        <f t="shared" si="0"/>
        <v>267000</v>
      </c>
    </row>
    <row r="61" spans="2:7">
      <c r="B61" s="29"/>
      <c r="C61" s="29"/>
      <c r="D61" s="8" t="s">
        <v>63</v>
      </c>
      <c r="E61" s="9">
        <v>138483</v>
      </c>
      <c r="F61" s="9">
        <v>141464</v>
      </c>
      <c r="G61" s="9">
        <f t="shared" si="0"/>
        <v>-2981</v>
      </c>
    </row>
    <row r="62" spans="2:7">
      <c r="B62" s="29"/>
      <c r="C62" s="29"/>
      <c r="D62" s="8" t="s">
        <v>64</v>
      </c>
      <c r="E62" s="9">
        <v>9900</v>
      </c>
      <c r="F62" s="9">
        <v>19250</v>
      </c>
      <c r="G62" s="9">
        <f t="shared" si="0"/>
        <v>-9350</v>
      </c>
    </row>
    <row r="63" spans="2:7">
      <c r="B63" s="29"/>
      <c r="C63" s="29"/>
      <c r="D63" s="8" t="s">
        <v>65</v>
      </c>
      <c r="E63" s="9"/>
      <c r="F63" s="9"/>
      <c r="G63" s="9">
        <f t="shared" si="0"/>
        <v>0</v>
      </c>
    </row>
    <row r="64" spans="2:7">
      <c r="B64" s="29"/>
      <c r="C64" s="29"/>
      <c r="D64" s="8" t="s">
        <v>66</v>
      </c>
      <c r="E64" s="9">
        <v>58000</v>
      </c>
      <c r="F64" s="9">
        <v>63000</v>
      </c>
      <c r="G64" s="9">
        <f t="shared" si="0"/>
        <v>-5000</v>
      </c>
    </row>
    <row r="65" spans="2:7">
      <c r="B65" s="29"/>
      <c r="C65" s="29"/>
      <c r="D65" s="8" t="s">
        <v>48</v>
      </c>
      <c r="E65" s="9">
        <v>25938</v>
      </c>
      <c r="F65" s="9">
        <v>18179</v>
      </c>
      <c r="G65" s="9">
        <f t="shared" si="0"/>
        <v>7759</v>
      </c>
    </row>
    <row r="66" spans="2:7">
      <c r="B66" s="29"/>
      <c r="C66" s="29"/>
      <c r="D66" s="8" t="s">
        <v>67</v>
      </c>
      <c r="E66" s="9"/>
      <c r="F66" s="9"/>
      <c r="G66" s="9">
        <f t="shared" si="0"/>
        <v>0</v>
      </c>
    </row>
    <row r="67" spans="2:7">
      <c r="B67" s="29"/>
      <c r="C67" s="29"/>
      <c r="D67" s="8" t="s">
        <v>68</v>
      </c>
      <c r="E67" s="9">
        <f>+E68</f>
        <v>4487556</v>
      </c>
      <c r="F67" s="9">
        <f>+F68</f>
        <v>4756931</v>
      </c>
      <c r="G67" s="9">
        <f t="shared" si="0"/>
        <v>-269375</v>
      </c>
    </row>
    <row r="68" spans="2:7">
      <c r="B68" s="29"/>
      <c r="C68" s="29"/>
      <c r="D68" s="8" t="s">
        <v>69</v>
      </c>
      <c r="E68" s="9">
        <f>+E69+E70+E71-E72</f>
        <v>4487556</v>
      </c>
      <c r="F68" s="9">
        <f>+F69+F70+F71-F72</f>
        <v>4756931</v>
      </c>
      <c r="G68" s="9">
        <f t="shared" si="0"/>
        <v>-269375</v>
      </c>
    </row>
    <row r="69" spans="2:7">
      <c r="B69" s="29"/>
      <c r="C69" s="29"/>
      <c r="D69" s="8" t="s">
        <v>70</v>
      </c>
      <c r="E69" s="9">
        <v>45850</v>
      </c>
      <c r="F69" s="9">
        <v>62685</v>
      </c>
      <c r="G69" s="9">
        <f t="shared" si="0"/>
        <v>-16835</v>
      </c>
    </row>
    <row r="70" spans="2:7">
      <c r="B70" s="29"/>
      <c r="C70" s="29"/>
      <c r="D70" s="8" t="s">
        <v>71</v>
      </c>
      <c r="E70" s="9">
        <v>4532132</v>
      </c>
      <c r="F70" s="9">
        <v>4740096</v>
      </c>
      <c r="G70" s="9">
        <f t="shared" si="0"/>
        <v>-207964</v>
      </c>
    </row>
    <row r="71" spans="2:7">
      <c r="B71" s="29"/>
      <c r="C71" s="29"/>
      <c r="D71" s="8" t="s">
        <v>72</v>
      </c>
      <c r="E71" s="9"/>
      <c r="F71" s="9"/>
      <c r="G71" s="9">
        <f t="shared" ref="G71:G134" si="1">E71-F71</f>
        <v>0</v>
      </c>
    </row>
    <row r="72" spans="2:7">
      <c r="B72" s="29"/>
      <c r="C72" s="29"/>
      <c r="D72" s="8" t="s">
        <v>73</v>
      </c>
      <c r="E72" s="9">
        <v>90426</v>
      </c>
      <c r="F72" s="9">
        <v>45850</v>
      </c>
      <c r="G72" s="9">
        <f t="shared" si="1"/>
        <v>44576</v>
      </c>
    </row>
    <row r="73" spans="2:7">
      <c r="B73" s="29"/>
      <c r="C73" s="29"/>
      <c r="D73" s="8" t="s">
        <v>74</v>
      </c>
      <c r="E73" s="9">
        <v>1201654</v>
      </c>
      <c r="F73" s="9">
        <v>1113986</v>
      </c>
      <c r="G73" s="9">
        <f t="shared" si="1"/>
        <v>87668</v>
      </c>
    </row>
    <row r="74" spans="2:7">
      <c r="B74" s="29"/>
      <c r="C74" s="29"/>
      <c r="D74" s="8" t="s">
        <v>75</v>
      </c>
      <c r="E74" s="9">
        <v>-17535</v>
      </c>
      <c r="F74" s="9">
        <v>-31077</v>
      </c>
      <c r="G74" s="9">
        <f t="shared" si="1"/>
        <v>13542</v>
      </c>
    </row>
    <row r="75" spans="2:7">
      <c r="B75" s="29"/>
      <c r="C75" s="29"/>
      <c r="D75" s="8" t="s">
        <v>76</v>
      </c>
      <c r="E75" s="9"/>
      <c r="F75" s="9"/>
      <c r="G75" s="9">
        <f t="shared" si="1"/>
        <v>0</v>
      </c>
    </row>
    <row r="76" spans="2:7">
      <c r="B76" s="29"/>
      <c r="C76" s="29"/>
      <c r="D76" s="8" t="s">
        <v>77</v>
      </c>
      <c r="E76" s="9"/>
      <c r="F76" s="9"/>
      <c r="G76" s="9">
        <f t="shared" si="1"/>
        <v>0</v>
      </c>
    </row>
    <row r="77" spans="2:7">
      <c r="B77" s="29"/>
      <c r="C77" s="29"/>
      <c r="D77" s="8" t="s">
        <v>78</v>
      </c>
      <c r="E77" s="9"/>
      <c r="F77" s="9"/>
      <c r="G77" s="9">
        <f t="shared" si="1"/>
        <v>0</v>
      </c>
    </row>
    <row r="78" spans="2:7">
      <c r="B78" s="29"/>
      <c r="C78" s="30"/>
      <c r="D78" s="10" t="s">
        <v>79</v>
      </c>
      <c r="E78" s="11">
        <f>+E24+E32+E44+E67+E73+E74+E75+E76+E77</f>
        <v>33223504</v>
      </c>
      <c r="F78" s="11">
        <f>+F24+F32+F44+F67+F73+F74+F75+F76+F77</f>
        <v>35733732</v>
      </c>
      <c r="G78" s="11">
        <f t="shared" si="1"/>
        <v>-2510228</v>
      </c>
    </row>
    <row r="79" spans="2:7">
      <c r="B79" s="30"/>
      <c r="C79" s="12" t="s">
        <v>80</v>
      </c>
      <c r="D79" s="13"/>
      <c r="E79" s="14">
        <f xml:space="preserve"> +E23 - E78</f>
        <v>11441632</v>
      </c>
      <c r="F79" s="14">
        <f xml:space="preserve"> +F23 - F78</f>
        <v>12548527</v>
      </c>
      <c r="G79" s="14">
        <f t="shared" si="1"/>
        <v>-1106895</v>
      </c>
    </row>
    <row r="80" spans="2:7">
      <c r="B80" s="28" t="s">
        <v>81</v>
      </c>
      <c r="C80" s="28" t="s">
        <v>9</v>
      </c>
      <c r="D80" s="8" t="s">
        <v>82</v>
      </c>
      <c r="E80" s="9">
        <v>75</v>
      </c>
      <c r="F80" s="9">
        <v>49</v>
      </c>
      <c r="G80" s="9">
        <f t="shared" si="1"/>
        <v>26</v>
      </c>
    </row>
    <row r="81" spans="2:7">
      <c r="B81" s="29"/>
      <c r="C81" s="29"/>
      <c r="D81" s="8" t="s">
        <v>83</v>
      </c>
      <c r="E81" s="9">
        <f>+E82+E83+E84</f>
        <v>16500</v>
      </c>
      <c r="F81" s="9">
        <f>+F82+F83+F84</f>
        <v>4000</v>
      </c>
      <c r="G81" s="9">
        <f t="shared" si="1"/>
        <v>12500</v>
      </c>
    </row>
    <row r="82" spans="2:7">
      <c r="B82" s="29"/>
      <c r="C82" s="29"/>
      <c r="D82" s="8" t="s">
        <v>84</v>
      </c>
      <c r="E82" s="9">
        <v>9000</v>
      </c>
      <c r="F82" s="9"/>
      <c r="G82" s="9">
        <f t="shared" si="1"/>
        <v>9000</v>
      </c>
    </row>
    <row r="83" spans="2:7">
      <c r="B83" s="29"/>
      <c r="C83" s="29"/>
      <c r="D83" s="8" t="s">
        <v>85</v>
      </c>
      <c r="E83" s="9"/>
      <c r="F83" s="9"/>
      <c r="G83" s="9">
        <f t="shared" si="1"/>
        <v>0</v>
      </c>
    </row>
    <row r="84" spans="2:7">
      <c r="B84" s="29"/>
      <c r="C84" s="29"/>
      <c r="D84" s="8" t="s">
        <v>86</v>
      </c>
      <c r="E84" s="9">
        <v>7500</v>
      </c>
      <c r="F84" s="9">
        <v>4000</v>
      </c>
      <c r="G84" s="9">
        <f t="shared" si="1"/>
        <v>3500</v>
      </c>
    </row>
    <row r="85" spans="2:7">
      <c r="B85" s="29"/>
      <c r="C85" s="30"/>
      <c r="D85" s="10" t="s">
        <v>87</v>
      </c>
      <c r="E85" s="11">
        <f>+E80+E81</f>
        <v>16575</v>
      </c>
      <c r="F85" s="11">
        <f>+F80+F81</f>
        <v>4049</v>
      </c>
      <c r="G85" s="11">
        <f t="shared" si="1"/>
        <v>12526</v>
      </c>
    </row>
    <row r="86" spans="2:7">
      <c r="B86" s="29"/>
      <c r="C86" s="28" t="s">
        <v>28</v>
      </c>
      <c r="D86" s="8" t="s">
        <v>88</v>
      </c>
      <c r="E86" s="9"/>
      <c r="F86" s="9"/>
      <c r="G86" s="9">
        <f t="shared" si="1"/>
        <v>0</v>
      </c>
    </row>
    <row r="87" spans="2:7">
      <c r="B87" s="29"/>
      <c r="C87" s="29"/>
      <c r="D87" s="8" t="s">
        <v>89</v>
      </c>
      <c r="E87" s="9">
        <f>+E88+E89+E90</f>
        <v>0</v>
      </c>
      <c r="F87" s="9">
        <f>+F88+F89+F90</f>
        <v>0</v>
      </c>
      <c r="G87" s="9">
        <f t="shared" si="1"/>
        <v>0</v>
      </c>
    </row>
    <row r="88" spans="2:7">
      <c r="B88" s="29"/>
      <c r="C88" s="29"/>
      <c r="D88" s="8" t="s">
        <v>90</v>
      </c>
      <c r="E88" s="9"/>
      <c r="F88" s="9"/>
      <c r="G88" s="9">
        <f t="shared" si="1"/>
        <v>0</v>
      </c>
    </row>
    <row r="89" spans="2:7">
      <c r="B89" s="29"/>
      <c r="C89" s="29"/>
      <c r="D89" s="8" t="s">
        <v>91</v>
      </c>
      <c r="E89" s="9"/>
      <c r="F89" s="9"/>
      <c r="G89" s="9">
        <f t="shared" si="1"/>
        <v>0</v>
      </c>
    </row>
    <row r="90" spans="2:7">
      <c r="B90" s="29"/>
      <c r="C90" s="29"/>
      <c r="D90" s="8" t="s">
        <v>92</v>
      </c>
      <c r="E90" s="9"/>
      <c r="F90" s="9"/>
      <c r="G90" s="9">
        <f t="shared" si="1"/>
        <v>0</v>
      </c>
    </row>
    <row r="91" spans="2:7">
      <c r="B91" s="29"/>
      <c r="C91" s="30"/>
      <c r="D91" s="10" t="s">
        <v>93</v>
      </c>
      <c r="E91" s="11">
        <f>+E86+E87</f>
        <v>0</v>
      </c>
      <c r="F91" s="11">
        <f>+F86+F87</f>
        <v>0</v>
      </c>
      <c r="G91" s="11">
        <f t="shared" si="1"/>
        <v>0</v>
      </c>
    </row>
    <row r="92" spans="2:7">
      <c r="B92" s="30"/>
      <c r="C92" s="12" t="s">
        <v>94</v>
      </c>
      <c r="D92" s="15"/>
      <c r="E92" s="16">
        <f xml:space="preserve"> +E85 - E91</f>
        <v>16575</v>
      </c>
      <c r="F92" s="16">
        <f xml:space="preserve"> +F85 - F91</f>
        <v>4049</v>
      </c>
      <c r="G92" s="16">
        <f t="shared" si="1"/>
        <v>12526</v>
      </c>
    </row>
    <row r="93" spans="2:7">
      <c r="B93" s="12" t="s">
        <v>95</v>
      </c>
      <c r="C93" s="17"/>
      <c r="D93" s="13"/>
      <c r="E93" s="14">
        <f xml:space="preserve"> +E79 +E92</f>
        <v>11458207</v>
      </c>
      <c r="F93" s="14">
        <f xml:space="preserve"> +F79 +F92</f>
        <v>12552576</v>
      </c>
      <c r="G93" s="14">
        <f t="shared" si="1"/>
        <v>-1094369</v>
      </c>
    </row>
    <row r="94" spans="2:7">
      <c r="B94" s="28" t="s">
        <v>96</v>
      </c>
      <c r="C94" s="28" t="s">
        <v>9</v>
      </c>
      <c r="D94" s="8" t="s">
        <v>97</v>
      </c>
      <c r="E94" s="9">
        <f>+E95+E96+E97</f>
        <v>0</v>
      </c>
      <c r="F94" s="9">
        <f>+F95+F96+F97</f>
        <v>0</v>
      </c>
      <c r="G94" s="9">
        <f t="shared" si="1"/>
        <v>0</v>
      </c>
    </row>
    <row r="95" spans="2:7">
      <c r="B95" s="29"/>
      <c r="C95" s="29"/>
      <c r="D95" s="8" t="s">
        <v>98</v>
      </c>
      <c r="E95" s="9"/>
      <c r="F95" s="9"/>
      <c r="G95" s="9">
        <f t="shared" si="1"/>
        <v>0</v>
      </c>
    </row>
    <row r="96" spans="2:7">
      <c r="B96" s="29"/>
      <c r="C96" s="29"/>
      <c r="D96" s="8" t="s">
        <v>99</v>
      </c>
      <c r="E96" s="9"/>
      <c r="F96" s="9"/>
      <c r="G96" s="9">
        <f t="shared" si="1"/>
        <v>0</v>
      </c>
    </row>
    <row r="97" spans="2:7">
      <c r="B97" s="29"/>
      <c r="C97" s="29"/>
      <c r="D97" s="8" t="s">
        <v>100</v>
      </c>
      <c r="E97" s="9"/>
      <c r="F97" s="9"/>
      <c r="G97" s="9">
        <f t="shared" si="1"/>
        <v>0</v>
      </c>
    </row>
    <row r="98" spans="2:7">
      <c r="B98" s="29"/>
      <c r="C98" s="29"/>
      <c r="D98" s="8" t="s">
        <v>101</v>
      </c>
      <c r="E98" s="9">
        <f>+E99+E100</f>
        <v>0</v>
      </c>
      <c r="F98" s="9">
        <f>+F99+F100</f>
        <v>0</v>
      </c>
      <c r="G98" s="9">
        <f t="shared" si="1"/>
        <v>0</v>
      </c>
    </row>
    <row r="99" spans="2:7">
      <c r="B99" s="29"/>
      <c r="C99" s="29"/>
      <c r="D99" s="8" t="s">
        <v>102</v>
      </c>
      <c r="E99" s="9"/>
      <c r="F99" s="9"/>
      <c r="G99" s="9">
        <f t="shared" si="1"/>
        <v>0</v>
      </c>
    </row>
    <row r="100" spans="2:7">
      <c r="B100" s="29"/>
      <c r="C100" s="29"/>
      <c r="D100" s="8" t="s">
        <v>103</v>
      </c>
      <c r="E100" s="9"/>
      <c r="F100" s="9"/>
      <c r="G100" s="9">
        <f t="shared" si="1"/>
        <v>0</v>
      </c>
    </row>
    <row r="101" spans="2:7">
      <c r="B101" s="29"/>
      <c r="C101" s="29"/>
      <c r="D101" s="8" t="s">
        <v>104</v>
      </c>
      <c r="E101" s="9"/>
      <c r="F101" s="9"/>
      <c r="G101" s="9">
        <f t="shared" si="1"/>
        <v>0</v>
      </c>
    </row>
    <row r="102" spans="2:7">
      <c r="B102" s="29"/>
      <c r="C102" s="29"/>
      <c r="D102" s="8" t="s">
        <v>105</v>
      </c>
      <c r="E102" s="9">
        <f>+E103+E104+E105+E106</f>
        <v>104000</v>
      </c>
      <c r="F102" s="9">
        <f>+F103+F104+F105+F106</f>
        <v>0</v>
      </c>
      <c r="G102" s="9">
        <f t="shared" si="1"/>
        <v>104000</v>
      </c>
    </row>
    <row r="103" spans="2:7">
      <c r="B103" s="29"/>
      <c r="C103" s="29"/>
      <c r="D103" s="8" t="s">
        <v>106</v>
      </c>
      <c r="E103" s="9"/>
      <c r="F103" s="9"/>
      <c r="G103" s="9">
        <f t="shared" si="1"/>
        <v>0</v>
      </c>
    </row>
    <row r="104" spans="2:7">
      <c r="B104" s="29"/>
      <c r="C104" s="29"/>
      <c r="D104" s="8" t="s">
        <v>107</v>
      </c>
      <c r="E104" s="9"/>
      <c r="F104" s="9"/>
      <c r="G104" s="9">
        <f t="shared" si="1"/>
        <v>0</v>
      </c>
    </row>
    <row r="105" spans="2:7">
      <c r="B105" s="29"/>
      <c r="C105" s="29"/>
      <c r="D105" s="8" t="s">
        <v>108</v>
      </c>
      <c r="E105" s="9">
        <v>104000</v>
      </c>
      <c r="F105" s="9"/>
      <c r="G105" s="9">
        <f t="shared" si="1"/>
        <v>104000</v>
      </c>
    </row>
    <row r="106" spans="2:7">
      <c r="B106" s="29"/>
      <c r="C106" s="29"/>
      <c r="D106" s="8" t="s">
        <v>109</v>
      </c>
      <c r="E106" s="9"/>
      <c r="F106" s="9"/>
      <c r="G106" s="9">
        <f t="shared" si="1"/>
        <v>0</v>
      </c>
    </row>
    <row r="107" spans="2:7">
      <c r="B107" s="29"/>
      <c r="C107" s="29"/>
      <c r="D107" s="8" t="s">
        <v>110</v>
      </c>
      <c r="E107" s="9">
        <f>+E108+E109</f>
        <v>0</v>
      </c>
      <c r="F107" s="9">
        <f>+F108+F109</f>
        <v>0</v>
      </c>
      <c r="G107" s="9">
        <f t="shared" si="1"/>
        <v>0</v>
      </c>
    </row>
    <row r="108" spans="2:7">
      <c r="B108" s="29"/>
      <c r="C108" s="29"/>
      <c r="D108" s="8" t="s">
        <v>111</v>
      </c>
      <c r="E108" s="9"/>
      <c r="F108" s="9"/>
      <c r="G108" s="9">
        <f t="shared" si="1"/>
        <v>0</v>
      </c>
    </row>
    <row r="109" spans="2:7">
      <c r="B109" s="29"/>
      <c r="C109" s="29"/>
      <c r="D109" s="8" t="s">
        <v>112</v>
      </c>
      <c r="E109" s="9"/>
      <c r="F109" s="9"/>
      <c r="G109" s="9">
        <f t="shared" si="1"/>
        <v>0</v>
      </c>
    </row>
    <row r="110" spans="2:7">
      <c r="B110" s="29"/>
      <c r="C110" s="29"/>
      <c r="D110" s="8" t="s">
        <v>113</v>
      </c>
      <c r="E110" s="9"/>
      <c r="F110" s="9"/>
      <c r="G110" s="9">
        <f t="shared" si="1"/>
        <v>0</v>
      </c>
    </row>
    <row r="111" spans="2:7">
      <c r="B111" s="29"/>
      <c r="C111" s="29"/>
      <c r="D111" s="8" t="s">
        <v>114</v>
      </c>
      <c r="E111" s="9"/>
      <c r="F111" s="9"/>
      <c r="G111" s="9">
        <f t="shared" si="1"/>
        <v>0</v>
      </c>
    </row>
    <row r="112" spans="2:7">
      <c r="B112" s="29"/>
      <c r="C112" s="29"/>
      <c r="D112" s="8" t="s">
        <v>115</v>
      </c>
      <c r="E112" s="9"/>
      <c r="F112" s="9"/>
      <c r="G112" s="9">
        <f t="shared" si="1"/>
        <v>0</v>
      </c>
    </row>
    <row r="113" spans="2:7">
      <c r="B113" s="29"/>
      <c r="C113" s="29"/>
      <c r="D113" s="8" t="s">
        <v>116</v>
      </c>
      <c r="E113" s="9"/>
      <c r="F113" s="9"/>
      <c r="G113" s="9">
        <f t="shared" si="1"/>
        <v>0</v>
      </c>
    </row>
    <row r="114" spans="2:7">
      <c r="B114" s="29"/>
      <c r="C114" s="29"/>
      <c r="D114" s="8" t="s">
        <v>117</v>
      </c>
      <c r="E114" s="9">
        <f>+E115+E116</f>
        <v>0</v>
      </c>
      <c r="F114" s="9">
        <f>+F115+F116</f>
        <v>0</v>
      </c>
      <c r="G114" s="9">
        <f t="shared" si="1"/>
        <v>0</v>
      </c>
    </row>
    <row r="115" spans="2:7">
      <c r="B115" s="29"/>
      <c r="C115" s="29"/>
      <c r="D115" s="8" t="s">
        <v>118</v>
      </c>
      <c r="E115" s="9"/>
      <c r="F115" s="9"/>
      <c r="G115" s="9">
        <f t="shared" si="1"/>
        <v>0</v>
      </c>
    </row>
    <row r="116" spans="2:7">
      <c r="B116" s="29"/>
      <c r="C116" s="29"/>
      <c r="D116" s="8" t="s">
        <v>119</v>
      </c>
      <c r="E116" s="9"/>
      <c r="F116" s="9"/>
      <c r="G116" s="9">
        <f t="shared" si="1"/>
        <v>0</v>
      </c>
    </row>
    <row r="117" spans="2:7">
      <c r="B117" s="29"/>
      <c r="C117" s="30"/>
      <c r="D117" s="10" t="s">
        <v>120</v>
      </c>
      <c r="E117" s="11">
        <f>+E94+E98+E101+E102+E107+E110+E111+E112+E113+E114</f>
        <v>104000</v>
      </c>
      <c r="F117" s="11">
        <f>+F94+F98+F101+F102+F107+F110+F111+F112+F113+F114</f>
        <v>0</v>
      </c>
      <c r="G117" s="11">
        <f t="shared" si="1"/>
        <v>104000</v>
      </c>
    </row>
    <row r="118" spans="2:7">
      <c r="B118" s="29"/>
      <c r="C118" s="28" t="s">
        <v>28</v>
      </c>
      <c r="D118" s="8" t="s">
        <v>121</v>
      </c>
      <c r="E118" s="9"/>
      <c r="F118" s="9"/>
      <c r="G118" s="9">
        <f t="shared" si="1"/>
        <v>0</v>
      </c>
    </row>
    <row r="119" spans="2:7">
      <c r="B119" s="29"/>
      <c r="C119" s="29"/>
      <c r="D119" s="8" t="s">
        <v>122</v>
      </c>
      <c r="E119" s="9"/>
      <c r="F119" s="9"/>
      <c r="G119" s="9">
        <f t="shared" si="1"/>
        <v>0</v>
      </c>
    </row>
    <row r="120" spans="2:7">
      <c r="B120" s="29"/>
      <c r="C120" s="29"/>
      <c r="D120" s="8" t="s">
        <v>123</v>
      </c>
      <c r="E120" s="9">
        <f>+E121+E122+E123+E124</f>
        <v>0</v>
      </c>
      <c r="F120" s="9">
        <f>+F121+F122+F123+F124</f>
        <v>0</v>
      </c>
      <c r="G120" s="9">
        <f t="shared" si="1"/>
        <v>0</v>
      </c>
    </row>
    <row r="121" spans="2:7">
      <c r="B121" s="29"/>
      <c r="C121" s="29"/>
      <c r="D121" s="8" t="s">
        <v>124</v>
      </c>
      <c r="E121" s="9"/>
      <c r="F121" s="9"/>
      <c r="G121" s="9">
        <f t="shared" si="1"/>
        <v>0</v>
      </c>
    </row>
    <row r="122" spans="2:7">
      <c r="B122" s="29"/>
      <c r="C122" s="29"/>
      <c r="D122" s="8" t="s">
        <v>125</v>
      </c>
      <c r="E122" s="9"/>
      <c r="F122" s="9"/>
      <c r="G122" s="9">
        <f t="shared" si="1"/>
        <v>0</v>
      </c>
    </row>
    <row r="123" spans="2:7">
      <c r="B123" s="29"/>
      <c r="C123" s="29"/>
      <c r="D123" s="8" t="s">
        <v>126</v>
      </c>
      <c r="E123" s="9"/>
      <c r="F123" s="9"/>
      <c r="G123" s="9">
        <f t="shared" si="1"/>
        <v>0</v>
      </c>
    </row>
    <row r="124" spans="2:7">
      <c r="B124" s="29"/>
      <c r="C124" s="29"/>
      <c r="D124" s="8" t="s">
        <v>127</v>
      </c>
      <c r="E124" s="9"/>
      <c r="F124" s="9"/>
      <c r="G124" s="9">
        <f t="shared" si="1"/>
        <v>0</v>
      </c>
    </row>
    <row r="125" spans="2:7">
      <c r="B125" s="29"/>
      <c r="C125" s="29"/>
      <c r="D125" s="8" t="s">
        <v>128</v>
      </c>
      <c r="E125" s="9"/>
      <c r="F125" s="9"/>
      <c r="G125" s="9">
        <f t="shared" si="1"/>
        <v>0</v>
      </c>
    </row>
    <row r="126" spans="2:7">
      <c r="B126" s="29"/>
      <c r="C126" s="29"/>
      <c r="D126" s="8" t="s">
        <v>129</v>
      </c>
      <c r="E126" s="9"/>
      <c r="F126" s="9"/>
      <c r="G126" s="9">
        <f t="shared" si="1"/>
        <v>0</v>
      </c>
    </row>
    <row r="127" spans="2:7">
      <c r="B127" s="29"/>
      <c r="C127" s="29"/>
      <c r="D127" s="8" t="s">
        <v>130</v>
      </c>
      <c r="E127" s="9"/>
      <c r="F127" s="9"/>
      <c r="G127" s="9">
        <f t="shared" si="1"/>
        <v>0</v>
      </c>
    </row>
    <row r="128" spans="2:7">
      <c r="B128" s="29"/>
      <c r="C128" s="29"/>
      <c r="D128" s="8" t="s">
        <v>131</v>
      </c>
      <c r="E128" s="9"/>
      <c r="F128" s="9"/>
      <c r="G128" s="9">
        <f t="shared" si="1"/>
        <v>0</v>
      </c>
    </row>
    <row r="129" spans="2:7">
      <c r="B129" s="29"/>
      <c r="C129" s="29"/>
      <c r="D129" s="8" t="s">
        <v>132</v>
      </c>
      <c r="E129" s="9">
        <v>12037000</v>
      </c>
      <c r="F129" s="9">
        <v>10870000</v>
      </c>
      <c r="G129" s="9">
        <f t="shared" si="1"/>
        <v>1167000</v>
      </c>
    </row>
    <row r="130" spans="2:7">
      <c r="B130" s="29"/>
      <c r="C130" s="29"/>
      <c r="D130" s="8" t="s">
        <v>133</v>
      </c>
      <c r="E130" s="9"/>
      <c r="F130" s="9"/>
      <c r="G130" s="9">
        <f t="shared" si="1"/>
        <v>0</v>
      </c>
    </row>
    <row r="131" spans="2:7">
      <c r="B131" s="29"/>
      <c r="C131" s="29"/>
      <c r="D131" s="8" t="s">
        <v>134</v>
      </c>
      <c r="E131" s="9"/>
      <c r="F131" s="9"/>
      <c r="G131" s="9">
        <f t="shared" si="1"/>
        <v>0</v>
      </c>
    </row>
    <row r="132" spans="2:7">
      <c r="B132" s="29"/>
      <c r="C132" s="29"/>
      <c r="D132" s="8" t="s">
        <v>135</v>
      </c>
      <c r="E132" s="9"/>
      <c r="F132" s="9"/>
      <c r="G132" s="9">
        <f t="shared" si="1"/>
        <v>0</v>
      </c>
    </row>
    <row r="133" spans="2:7">
      <c r="B133" s="29"/>
      <c r="C133" s="30"/>
      <c r="D133" s="10" t="s">
        <v>136</v>
      </c>
      <c r="E133" s="11">
        <f>+E118+E119+E120+E125+E126+E127+E128+E129+E130+E131+E132</f>
        <v>12037000</v>
      </c>
      <c r="F133" s="11">
        <f>+F118+F119+F120+F125+F126+F127+F128+F129+F130+F131+F132</f>
        <v>10870000</v>
      </c>
      <c r="G133" s="11">
        <f t="shared" si="1"/>
        <v>1167000</v>
      </c>
    </row>
    <row r="134" spans="2:7">
      <c r="B134" s="30"/>
      <c r="C134" s="18" t="s">
        <v>137</v>
      </c>
      <c r="D134" s="19"/>
      <c r="E134" s="20">
        <f xml:space="preserve"> +E117 - E133</f>
        <v>-11933000</v>
      </c>
      <c r="F134" s="20">
        <f xml:space="preserve"> +F117 - F133</f>
        <v>-10870000</v>
      </c>
      <c r="G134" s="20">
        <f t="shared" si="1"/>
        <v>-1063000</v>
      </c>
    </row>
    <row r="135" spans="2:7">
      <c r="B135" s="12" t="s">
        <v>138</v>
      </c>
      <c r="C135" s="21"/>
      <c r="D135" s="22"/>
      <c r="E135" s="23">
        <f xml:space="preserve"> +E93 +E134</f>
        <v>-474793</v>
      </c>
      <c r="F135" s="23">
        <f xml:space="preserve"> +F93 +F134</f>
        <v>1682576</v>
      </c>
      <c r="G135" s="23">
        <f t="shared" ref="G135:G147" si="2">E135-F135</f>
        <v>-2157369</v>
      </c>
    </row>
    <row r="136" spans="2:7">
      <c r="B136" s="25" t="s">
        <v>139</v>
      </c>
      <c r="C136" s="21" t="s">
        <v>140</v>
      </c>
      <c r="D136" s="22"/>
      <c r="E136" s="23">
        <v>-11886110</v>
      </c>
      <c r="F136" s="23">
        <v>-10568686</v>
      </c>
      <c r="G136" s="23">
        <f t="shared" si="2"/>
        <v>-1317424</v>
      </c>
    </row>
    <row r="137" spans="2:7">
      <c r="B137" s="26"/>
      <c r="C137" s="21" t="s">
        <v>141</v>
      </c>
      <c r="D137" s="22"/>
      <c r="E137" s="23">
        <f xml:space="preserve"> +E135 +E136</f>
        <v>-12360903</v>
      </c>
      <c r="F137" s="23">
        <f xml:space="preserve"> +F135 +F136</f>
        <v>-8886110</v>
      </c>
      <c r="G137" s="23">
        <f t="shared" si="2"/>
        <v>-3474793</v>
      </c>
    </row>
    <row r="138" spans="2:7">
      <c r="B138" s="26"/>
      <c r="C138" s="21" t="s">
        <v>142</v>
      </c>
      <c r="D138" s="22"/>
      <c r="E138" s="23"/>
      <c r="F138" s="23"/>
      <c r="G138" s="23">
        <f t="shared" si="2"/>
        <v>0</v>
      </c>
    </row>
    <row r="139" spans="2:7">
      <c r="B139" s="26"/>
      <c r="C139" s="21" t="s">
        <v>143</v>
      </c>
      <c r="D139" s="22"/>
      <c r="E139" s="23">
        <f>+E140+E141+E142</f>
        <v>3000000</v>
      </c>
      <c r="F139" s="23">
        <f>+F140+F141+F142</f>
        <v>0</v>
      </c>
      <c r="G139" s="23">
        <f t="shared" si="2"/>
        <v>3000000</v>
      </c>
    </row>
    <row r="140" spans="2:7">
      <c r="B140" s="26"/>
      <c r="C140" s="24" t="s">
        <v>144</v>
      </c>
      <c r="D140" s="19"/>
      <c r="E140" s="20">
        <v>3000000</v>
      </c>
      <c r="F140" s="20"/>
      <c r="G140" s="20">
        <f t="shared" si="2"/>
        <v>3000000</v>
      </c>
    </row>
    <row r="141" spans="2:7">
      <c r="B141" s="26"/>
      <c r="C141" s="24" t="s">
        <v>145</v>
      </c>
      <c r="D141" s="19"/>
      <c r="E141" s="20"/>
      <c r="F141" s="20"/>
      <c r="G141" s="20">
        <f t="shared" si="2"/>
        <v>0</v>
      </c>
    </row>
    <row r="142" spans="2:7">
      <c r="B142" s="26"/>
      <c r="C142" s="24" t="s">
        <v>146</v>
      </c>
      <c r="D142" s="19"/>
      <c r="E142" s="20"/>
      <c r="F142" s="20"/>
      <c r="G142" s="20">
        <f t="shared" si="2"/>
        <v>0</v>
      </c>
    </row>
    <row r="143" spans="2:7">
      <c r="B143" s="26"/>
      <c r="C143" s="21" t="s">
        <v>147</v>
      </c>
      <c r="D143" s="22"/>
      <c r="E143" s="23">
        <f>+E144+E145+E146</f>
        <v>0</v>
      </c>
      <c r="F143" s="23">
        <f>+F144+F145+F146</f>
        <v>3000000</v>
      </c>
      <c r="G143" s="23">
        <f t="shared" si="2"/>
        <v>-3000000</v>
      </c>
    </row>
    <row r="144" spans="2:7">
      <c r="B144" s="26"/>
      <c r="C144" s="24" t="s">
        <v>148</v>
      </c>
      <c r="D144" s="19"/>
      <c r="E144" s="20"/>
      <c r="F144" s="20">
        <v>3000000</v>
      </c>
      <c r="G144" s="20">
        <f t="shared" si="2"/>
        <v>-3000000</v>
      </c>
    </row>
    <row r="145" spans="2:7">
      <c r="B145" s="26"/>
      <c r="C145" s="24" t="s">
        <v>149</v>
      </c>
      <c r="D145" s="19"/>
      <c r="E145" s="20"/>
      <c r="F145" s="20"/>
      <c r="G145" s="20">
        <f t="shared" si="2"/>
        <v>0</v>
      </c>
    </row>
    <row r="146" spans="2:7">
      <c r="B146" s="26"/>
      <c r="C146" s="24" t="s">
        <v>150</v>
      </c>
      <c r="D146" s="19"/>
      <c r="E146" s="20"/>
      <c r="F146" s="20"/>
      <c r="G146" s="20">
        <f t="shared" si="2"/>
        <v>0</v>
      </c>
    </row>
    <row r="147" spans="2:7">
      <c r="B147" s="27"/>
      <c r="C147" s="21" t="s">
        <v>151</v>
      </c>
      <c r="D147" s="22"/>
      <c r="E147" s="23">
        <f xml:space="preserve"> +E137 +E138 +E139 - E143</f>
        <v>-9360903</v>
      </c>
      <c r="F147" s="23">
        <f xml:space="preserve"> +F137 +F138 +F139 - F143</f>
        <v>-11886110</v>
      </c>
      <c r="G147" s="23">
        <f t="shared" si="2"/>
        <v>2525207</v>
      </c>
    </row>
  </sheetData>
  <mergeCells count="13">
    <mergeCell ref="B2:G2"/>
    <mergeCell ref="B3:G3"/>
    <mergeCell ref="B5:D5"/>
    <mergeCell ref="B6:B79"/>
    <mergeCell ref="C6:C23"/>
    <mergeCell ref="C24:C78"/>
    <mergeCell ref="B136:B147"/>
    <mergeCell ref="B80:B92"/>
    <mergeCell ref="C80:C85"/>
    <mergeCell ref="C86:C91"/>
    <mergeCell ref="B94:B134"/>
    <mergeCell ref="C94:C117"/>
    <mergeCell ref="C118:C133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91025-0ECA-402E-8546-C6222A467A00}">
  <sheetPr>
    <pageSetUpPr fitToPage="1"/>
  </sheetPr>
  <dimension ref="B1:G147"/>
  <sheetViews>
    <sheetView showGridLines="0" workbookViewId="0"/>
  </sheetViews>
  <sheetFormatPr defaultRowHeight="18.75"/>
  <cols>
    <col min="1" max="3" width="2.875" customWidth="1"/>
    <col min="4" max="4" width="59.75" customWidth="1"/>
    <col min="5" max="7" width="20.75" customWidth="1"/>
  </cols>
  <sheetData>
    <row r="1" spans="2:7" ht="21">
      <c r="B1" s="1"/>
      <c r="C1" s="1"/>
      <c r="D1" s="1"/>
      <c r="E1" s="2"/>
      <c r="F1" s="2"/>
      <c r="G1" s="3" t="s">
        <v>0</v>
      </c>
    </row>
    <row r="2" spans="2:7" ht="21">
      <c r="B2" s="31" t="s">
        <v>159</v>
      </c>
      <c r="C2" s="31"/>
      <c r="D2" s="31"/>
      <c r="E2" s="31"/>
      <c r="F2" s="31"/>
      <c r="G2" s="31"/>
    </row>
    <row r="3" spans="2:7" ht="21">
      <c r="B3" s="32" t="s">
        <v>2</v>
      </c>
      <c r="C3" s="32"/>
      <c r="D3" s="32"/>
      <c r="E3" s="32"/>
      <c r="F3" s="32"/>
      <c r="G3" s="32"/>
    </row>
    <row r="4" spans="2:7">
      <c r="B4" s="4"/>
      <c r="C4" s="4"/>
      <c r="D4" s="4"/>
      <c r="E4" s="4"/>
      <c r="F4" s="2"/>
      <c r="G4" s="4" t="s">
        <v>3</v>
      </c>
    </row>
    <row r="5" spans="2:7">
      <c r="B5" s="33" t="s">
        <v>4</v>
      </c>
      <c r="C5" s="33"/>
      <c r="D5" s="33"/>
      <c r="E5" s="5" t="s">
        <v>5</v>
      </c>
      <c r="F5" s="5" t="s">
        <v>6</v>
      </c>
      <c r="G5" s="5" t="s">
        <v>7</v>
      </c>
    </row>
    <row r="6" spans="2:7">
      <c r="B6" s="28" t="s">
        <v>8</v>
      </c>
      <c r="C6" s="28" t="s">
        <v>9</v>
      </c>
      <c r="D6" s="6" t="s">
        <v>10</v>
      </c>
      <c r="E6" s="7">
        <f>+E7</f>
        <v>10231031</v>
      </c>
      <c r="F6" s="7">
        <f>+F7</f>
        <v>9067971</v>
      </c>
      <c r="G6" s="7">
        <f>E6-F6</f>
        <v>1163060</v>
      </c>
    </row>
    <row r="7" spans="2:7">
      <c r="B7" s="29"/>
      <c r="C7" s="29"/>
      <c r="D7" s="8" t="s">
        <v>11</v>
      </c>
      <c r="E7" s="9">
        <f>+E8</f>
        <v>10231031</v>
      </c>
      <c r="F7" s="9">
        <f>+F8</f>
        <v>9067971</v>
      </c>
      <c r="G7" s="9">
        <f t="shared" ref="G7:G70" si="0">E7-F7</f>
        <v>1163060</v>
      </c>
    </row>
    <row r="8" spans="2:7">
      <c r="B8" s="29"/>
      <c r="C8" s="29"/>
      <c r="D8" s="8" t="s">
        <v>12</v>
      </c>
      <c r="E8" s="9">
        <v>10231031</v>
      </c>
      <c r="F8" s="9">
        <v>9067971</v>
      </c>
      <c r="G8" s="9">
        <f t="shared" si="0"/>
        <v>1163060</v>
      </c>
    </row>
    <row r="9" spans="2:7">
      <c r="B9" s="29"/>
      <c r="C9" s="29"/>
      <c r="D9" s="8" t="s">
        <v>13</v>
      </c>
      <c r="E9" s="9">
        <f>+E10+E14+E15+E17+E18</f>
        <v>39704769</v>
      </c>
      <c r="F9" s="9">
        <f>+F10+F14+F15+F17+F18</f>
        <v>34808572</v>
      </c>
      <c r="G9" s="9">
        <f t="shared" si="0"/>
        <v>4896197</v>
      </c>
    </row>
    <row r="10" spans="2:7">
      <c r="B10" s="29"/>
      <c r="C10" s="29"/>
      <c r="D10" s="8" t="s">
        <v>14</v>
      </c>
      <c r="E10" s="9">
        <f>+E11+E12+E13</f>
        <v>39329283</v>
      </c>
      <c r="F10" s="9">
        <f>+F11+F12+F13</f>
        <v>33821572</v>
      </c>
      <c r="G10" s="9">
        <f t="shared" si="0"/>
        <v>5507711</v>
      </c>
    </row>
    <row r="11" spans="2:7">
      <c r="B11" s="29"/>
      <c r="C11" s="29"/>
      <c r="D11" s="8" t="s">
        <v>15</v>
      </c>
      <c r="E11" s="9"/>
      <c r="F11" s="9"/>
      <c r="G11" s="9">
        <f t="shared" si="0"/>
        <v>0</v>
      </c>
    </row>
    <row r="12" spans="2:7">
      <c r="B12" s="29"/>
      <c r="C12" s="29"/>
      <c r="D12" s="8" t="s">
        <v>16</v>
      </c>
      <c r="E12" s="9">
        <v>39329283</v>
      </c>
      <c r="F12" s="9">
        <v>33623582</v>
      </c>
      <c r="G12" s="9">
        <f t="shared" si="0"/>
        <v>5705701</v>
      </c>
    </row>
    <row r="13" spans="2:7">
      <c r="B13" s="29"/>
      <c r="C13" s="29"/>
      <c r="D13" s="8" t="s">
        <v>17</v>
      </c>
      <c r="E13" s="9"/>
      <c r="F13" s="9">
        <v>197990</v>
      </c>
      <c r="G13" s="9">
        <f t="shared" si="0"/>
        <v>-197990</v>
      </c>
    </row>
    <row r="14" spans="2:7">
      <c r="B14" s="29"/>
      <c r="C14" s="29"/>
      <c r="D14" s="8" t="s">
        <v>18</v>
      </c>
      <c r="E14" s="9">
        <v>89766</v>
      </c>
      <c r="F14" s="9"/>
      <c r="G14" s="9">
        <f t="shared" si="0"/>
        <v>89766</v>
      </c>
    </row>
    <row r="15" spans="2:7">
      <c r="B15" s="29"/>
      <c r="C15" s="29"/>
      <c r="D15" s="8" t="s">
        <v>19</v>
      </c>
      <c r="E15" s="9">
        <f>+E16</f>
        <v>0</v>
      </c>
      <c r="F15" s="9">
        <f>+F16</f>
        <v>0</v>
      </c>
      <c r="G15" s="9">
        <f t="shared" si="0"/>
        <v>0</v>
      </c>
    </row>
    <row r="16" spans="2:7">
      <c r="B16" s="29"/>
      <c r="C16" s="29"/>
      <c r="D16" s="8" t="s">
        <v>20</v>
      </c>
      <c r="E16" s="9"/>
      <c r="F16" s="9"/>
      <c r="G16" s="9">
        <f t="shared" si="0"/>
        <v>0</v>
      </c>
    </row>
    <row r="17" spans="2:7">
      <c r="B17" s="29"/>
      <c r="C17" s="29"/>
      <c r="D17" s="8" t="s">
        <v>21</v>
      </c>
      <c r="E17" s="9"/>
      <c r="F17" s="9"/>
      <c r="G17" s="9">
        <f t="shared" si="0"/>
        <v>0</v>
      </c>
    </row>
    <row r="18" spans="2:7">
      <c r="B18" s="29"/>
      <c r="C18" s="29"/>
      <c r="D18" s="8" t="s">
        <v>22</v>
      </c>
      <c r="E18" s="9">
        <f>+E19+E20+E21</f>
        <v>285720</v>
      </c>
      <c r="F18" s="9">
        <f>+F19+F20+F21</f>
        <v>987000</v>
      </c>
      <c r="G18" s="9">
        <f t="shared" si="0"/>
        <v>-701280</v>
      </c>
    </row>
    <row r="19" spans="2:7">
      <c r="B19" s="29"/>
      <c r="C19" s="29"/>
      <c r="D19" s="8" t="s">
        <v>23</v>
      </c>
      <c r="E19" s="9">
        <v>198720</v>
      </c>
      <c r="F19" s="9">
        <v>749000</v>
      </c>
      <c r="G19" s="9">
        <f t="shared" si="0"/>
        <v>-550280</v>
      </c>
    </row>
    <row r="20" spans="2:7">
      <c r="B20" s="29"/>
      <c r="C20" s="29"/>
      <c r="D20" s="8" t="s">
        <v>24</v>
      </c>
      <c r="E20" s="9">
        <v>87000</v>
      </c>
      <c r="F20" s="9">
        <v>238000</v>
      </c>
      <c r="G20" s="9">
        <f t="shared" si="0"/>
        <v>-151000</v>
      </c>
    </row>
    <row r="21" spans="2:7">
      <c r="B21" s="29"/>
      <c r="C21" s="29"/>
      <c r="D21" s="8" t="s">
        <v>25</v>
      </c>
      <c r="E21" s="9"/>
      <c r="F21" s="9"/>
      <c r="G21" s="9">
        <f t="shared" si="0"/>
        <v>0</v>
      </c>
    </row>
    <row r="22" spans="2:7">
      <c r="B22" s="29"/>
      <c r="C22" s="29"/>
      <c r="D22" s="8" t="s">
        <v>26</v>
      </c>
      <c r="E22" s="9">
        <v>75000</v>
      </c>
      <c r="F22" s="9">
        <v>45000</v>
      </c>
      <c r="G22" s="9">
        <f t="shared" si="0"/>
        <v>30000</v>
      </c>
    </row>
    <row r="23" spans="2:7">
      <c r="B23" s="29"/>
      <c r="C23" s="30"/>
      <c r="D23" s="10" t="s">
        <v>27</v>
      </c>
      <c r="E23" s="11">
        <f>+E6+E9+E22</f>
        <v>50010800</v>
      </c>
      <c r="F23" s="11">
        <f>+F6+F9+F22</f>
        <v>43921543</v>
      </c>
      <c r="G23" s="11">
        <f t="shared" si="0"/>
        <v>6089257</v>
      </c>
    </row>
    <row r="24" spans="2:7">
      <c r="B24" s="29"/>
      <c r="C24" s="28" t="s">
        <v>28</v>
      </c>
      <c r="D24" s="8" t="s">
        <v>29</v>
      </c>
      <c r="E24" s="9">
        <f>+E25+E26+E27+E28+E29+E30+E31</f>
        <v>34423564</v>
      </c>
      <c r="F24" s="9">
        <f>+F25+F26+F27+F28+F29+F30+F31</f>
        <v>34792176</v>
      </c>
      <c r="G24" s="9">
        <f t="shared" si="0"/>
        <v>-368612</v>
      </c>
    </row>
    <row r="25" spans="2:7">
      <c r="B25" s="29"/>
      <c r="C25" s="29"/>
      <c r="D25" s="8" t="s">
        <v>30</v>
      </c>
      <c r="E25" s="9"/>
      <c r="F25" s="9"/>
      <c r="G25" s="9">
        <f t="shared" si="0"/>
        <v>0</v>
      </c>
    </row>
    <row r="26" spans="2:7">
      <c r="B26" s="29"/>
      <c r="C26" s="29"/>
      <c r="D26" s="8" t="s">
        <v>31</v>
      </c>
      <c r="E26" s="9">
        <v>17943940</v>
      </c>
      <c r="F26" s="9">
        <v>12819495</v>
      </c>
      <c r="G26" s="9">
        <f t="shared" si="0"/>
        <v>5124445</v>
      </c>
    </row>
    <row r="27" spans="2:7">
      <c r="B27" s="29"/>
      <c r="C27" s="29"/>
      <c r="D27" s="8" t="s">
        <v>32</v>
      </c>
      <c r="E27" s="9">
        <v>2434300</v>
      </c>
      <c r="F27" s="9">
        <v>1888800</v>
      </c>
      <c r="G27" s="9">
        <f t="shared" si="0"/>
        <v>545500</v>
      </c>
    </row>
    <row r="28" spans="2:7">
      <c r="B28" s="29"/>
      <c r="C28" s="29"/>
      <c r="D28" s="8" t="s">
        <v>33</v>
      </c>
      <c r="E28" s="9">
        <v>1989900</v>
      </c>
      <c r="F28" s="9">
        <v>1950900</v>
      </c>
      <c r="G28" s="9">
        <f t="shared" si="0"/>
        <v>39000</v>
      </c>
    </row>
    <row r="29" spans="2:7">
      <c r="B29" s="29"/>
      <c r="C29" s="29"/>
      <c r="D29" s="8" t="s">
        <v>34</v>
      </c>
      <c r="E29" s="9">
        <v>7120766</v>
      </c>
      <c r="F29" s="9">
        <v>12971206</v>
      </c>
      <c r="G29" s="9">
        <f t="shared" si="0"/>
        <v>-5850440</v>
      </c>
    </row>
    <row r="30" spans="2:7">
      <c r="B30" s="29"/>
      <c r="C30" s="29"/>
      <c r="D30" s="8" t="s">
        <v>35</v>
      </c>
      <c r="E30" s="9">
        <v>801000</v>
      </c>
      <c r="F30" s="9">
        <v>934500</v>
      </c>
      <c r="G30" s="9">
        <f t="shared" si="0"/>
        <v>-133500</v>
      </c>
    </row>
    <row r="31" spans="2:7">
      <c r="B31" s="29"/>
      <c r="C31" s="29"/>
      <c r="D31" s="8" t="s">
        <v>36</v>
      </c>
      <c r="E31" s="9">
        <v>4133658</v>
      </c>
      <c r="F31" s="9">
        <v>4227275</v>
      </c>
      <c r="G31" s="9">
        <f t="shared" si="0"/>
        <v>-93617</v>
      </c>
    </row>
    <row r="32" spans="2:7">
      <c r="B32" s="29"/>
      <c r="C32" s="29"/>
      <c r="D32" s="8" t="s">
        <v>37</v>
      </c>
      <c r="E32" s="9">
        <f>+E33+E34+E35+E36+E37+E38+E39+E40+E41+E42+E43</f>
        <v>945210</v>
      </c>
      <c r="F32" s="9">
        <f>+F33+F34+F35+F36+F37+F38+F39+F40+F41+F42+F43</f>
        <v>1372853</v>
      </c>
      <c r="G32" s="9">
        <f t="shared" si="0"/>
        <v>-427643</v>
      </c>
    </row>
    <row r="33" spans="2:7">
      <c r="B33" s="29"/>
      <c r="C33" s="29"/>
      <c r="D33" s="8" t="s">
        <v>38</v>
      </c>
      <c r="E33" s="9"/>
      <c r="F33" s="9"/>
      <c r="G33" s="9">
        <f t="shared" si="0"/>
        <v>0</v>
      </c>
    </row>
    <row r="34" spans="2:7">
      <c r="B34" s="29"/>
      <c r="C34" s="29"/>
      <c r="D34" s="8" t="s">
        <v>39</v>
      </c>
      <c r="E34" s="9">
        <v>58049</v>
      </c>
      <c r="F34" s="9">
        <v>22707</v>
      </c>
      <c r="G34" s="9">
        <f t="shared" si="0"/>
        <v>35342</v>
      </c>
    </row>
    <row r="35" spans="2:7">
      <c r="B35" s="29"/>
      <c r="C35" s="29"/>
      <c r="D35" s="8" t="s">
        <v>40</v>
      </c>
      <c r="E35" s="9"/>
      <c r="F35" s="9"/>
      <c r="G35" s="9">
        <f t="shared" si="0"/>
        <v>0</v>
      </c>
    </row>
    <row r="36" spans="2:7">
      <c r="B36" s="29"/>
      <c r="C36" s="29"/>
      <c r="D36" s="8" t="s">
        <v>41</v>
      </c>
      <c r="E36" s="9">
        <v>209966</v>
      </c>
      <c r="F36" s="9">
        <v>148153</v>
      </c>
      <c r="G36" s="9">
        <f t="shared" si="0"/>
        <v>61813</v>
      </c>
    </row>
    <row r="37" spans="2:7">
      <c r="B37" s="29"/>
      <c r="C37" s="29"/>
      <c r="D37" s="8" t="s">
        <v>42</v>
      </c>
      <c r="E37" s="9">
        <v>202751</v>
      </c>
      <c r="F37" s="9">
        <v>205609</v>
      </c>
      <c r="G37" s="9">
        <f t="shared" si="0"/>
        <v>-2858</v>
      </c>
    </row>
    <row r="38" spans="2:7">
      <c r="B38" s="29"/>
      <c r="C38" s="29"/>
      <c r="D38" s="8" t="s">
        <v>43</v>
      </c>
      <c r="E38" s="9">
        <v>130553</v>
      </c>
      <c r="F38" s="9">
        <v>630568</v>
      </c>
      <c r="G38" s="9">
        <f t="shared" si="0"/>
        <v>-500015</v>
      </c>
    </row>
    <row r="39" spans="2:7">
      <c r="B39" s="29"/>
      <c r="C39" s="29"/>
      <c r="D39" s="8" t="s">
        <v>44</v>
      </c>
      <c r="E39" s="9">
        <v>23564</v>
      </c>
      <c r="F39" s="9">
        <v>18260</v>
      </c>
      <c r="G39" s="9">
        <f t="shared" si="0"/>
        <v>5304</v>
      </c>
    </row>
    <row r="40" spans="2:7">
      <c r="B40" s="29"/>
      <c r="C40" s="29"/>
      <c r="D40" s="8" t="s">
        <v>45</v>
      </c>
      <c r="E40" s="9"/>
      <c r="F40" s="9"/>
      <c r="G40" s="9">
        <f t="shared" si="0"/>
        <v>0</v>
      </c>
    </row>
    <row r="41" spans="2:7">
      <c r="B41" s="29"/>
      <c r="C41" s="29"/>
      <c r="D41" s="8" t="s">
        <v>46</v>
      </c>
      <c r="E41" s="9">
        <v>88000</v>
      </c>
      <c r="F41" s="9">
        <v>73630</v>
      </c>
      <c r="G41" s="9">
        <f t="shared" si="0"/>
        <v>14370</v>
      </c>
    </row>
    <row r="42" spans="2:7">
      <c r="B42" s="29"/>
      <c r="C42" s="29"/>
      <c r="D42" s="8" t="s">
        <v>47</v>
      </c>
      <c r="E42" s="9">
        <v>153697</v>
      </c>
      <c r="F42" s="9">
        <v>113926</v>
      </c>
      <c r="G42" s="9">
        <f t="shared" si="0"/>
        <v>39771</v>
      </c>
    </row>
    <row r="43" spans="2:7">
      <c r="B43" s="29"/>
      <c r="C43" s="29"/>
      <c r="D43" s="8" t="s">
        <v>48</v>
      </c>
      <c r="E43" s="9">
        <v>78630</v>
      </c>
      <c r="F43" s="9">
        <v>160000</v>
      </c>
      <c r="G43" s="9">
        <f t="shared" si="0"/>
        <v>-81370</v>
      </c>
    </row>
    <row r="44" spans="2:7">
      <c r="B44" s="29"/>
      <c r="C44" s="29"/>
      <c r="D44" s="8" t="s">
        <v>49</v>
      </c>
      <c r="E44" s="9">
        <f>+E45+E46+E47+E48+E49+E50+E51+E52+E53+E54+E55+E56+E57+E58+E59+E60+E61+E62+E63+E64+E65+E66</f>
        <v>2267278</v>
      </c>
      <c r="F44" s="9">
        <f>+F45+F46+F47+F48+F49+F50+F51+F52+F53+F54+F55+F56+F57+F58+F59+F60+F61+F62+F63+F64+F65+F66</f>
        <v>2373314</v>
      </c>
      <c r="G44" s="9">
        <f t="shared" si="0"/>
        <v>-106036</v>
      </c>
    </row>
    <row r="45" spans="2:7">
      <c r="B45" s="29"/>
      <c r="C45" s="29"/>
      <c r="D45" s="8" t="s">
        <v>50</v>
      </c>
      <c r="E45" s="9">
        <v>78552</v>
      </c>
      <c r="F45" s="9">
        <v>43149</v>
      </c>
      <c r="G45" s="9">
        <f t="shared" si="0"/>
        <v>35403</v>
      </c>
    </row>
    <row r="46" spans="2:7">
      <c r="B46" s="29"/>
      <c r="C46" s="29"/>
      <c r="D46" s="8" t="s">
        <v>51</v>
      </c>
      <c r="E46" s="9"/>
      <c r="F46" s="9"/>
      <c r="G46" s="9">
        <f t="shared" si="0"/>
        <v>0</v>
      </c>
    </row>
    <row r="47" spans="2:7">
      <c r="B47" s="29"/>
      <c r="C47" s="29"/>
      <c r="D47" s="8" t="s">
        <v>52</v>
      </c>
      <c r="E47" s="9">
        <v>8630</v>
      </c>
      <c r="F47" s="9">
        <v>2950</v>
      </c>
      <c r="G47" s="9">
        <f t="shared" si="0"/>
        <v>5680</v>
      </c>
    </row>
    <row r="48" spans="2:7">
      <c r="B48" s="29"/>
      <c r="C48" s="29"/>
      <c r="D48" s="8" t="s">
        <v>53</v>
      </c>
      <c r="E48" s="9">
        <v>75000</v>
      </c>
      <c r="F48" s="9">
        <v>76000</v>
      </c>
      <c r="G48" s="9">
        <f t="shared" si="0"/>
        <v>-1000</v>
      </c>
    </row>
    <row r="49" spans="2:7">
      <c r="B49" s="29"/>
      <c r="C49" s="29"/>
      <c r="D49" s="8" t="s">
        <v>54</v>
      </c>
      <c r="E49" s="9">
        <v>55144</v>
      </c>
      <c r="F49" s="9">
        <v>270197</v>
      </c>
      <c r="G49" s="9">
        <f t="shared" si="0"/>
        <v>-215053</v>
      </c>
    </row>
    <row r="50" spans="2:7">
      <c r="B50" s="29"/>
      <c r="C50" s="29"/>
      <c r="D50" s="8" t="s">
        <v>55</v>
      </c>
      <c r="E50" s="9">
        <v>48964</v>
      </c>
      <c r="F50" s="9">
        <v>44296</v>
      </c>
      <c r="G50" s="9">
        <f t="shared" si="0"/>
        <v>4668</v>
      </c>
    </row>
    <row r="51" spans="2:7">
      <c r="B51" s="29"/>
      <c r="C51" s="29"/>
      <c r="D51" s="8" t="s">
        <v>42</v>
      </c>
      <c r="E51" s="9">
        <v>86895</v>
      </c>
      <c r="F51" s="9">
        <v>-31870</v>
      </c>
      <c r="G51" s="9">
        <f t="shared" si="0"/>
        <v>118765</v>
      </c>
    </row>
    <row r="52" spans="2:7">
      <c r="B52" s="29"/>
      <c r="C52" s="29"/>
      <c r="D52" s="8" t="s">
        <v>56</v>
      </c>
      <c r="E52" s="9">
        <v>504350</v>
      </c>
      <c r="F52" s="9">
        <v>157497</v>
      </c>
      <c r="G52" s="9">
        <f t="shared" si="0"/>
        <v>346853</v>
      </c>
    </row>
    <row r="53" spans="2:7">
      <c r="B53" s="29"/>
      <c r="C53" s="29"/>
      <c r="D53" s="8" t="s">
        <v>57</v>
      </c>
      <c r="E53" s="9">
        <v>188878</v>
      </c>
      <c r="F53" s="9">
        <v>332822</v>
      </c>
      <c r="G53" s="9">
        <f t="shared" si="0"/>
        <v>-143944</v>
      </c>
    </row>
    <row r="54" spans="2:7">
      <c r="B54" s="29"/>
      <c r="C54" s="29"/>
      <c r="D54" s="8" t="s">
        <v>58</v>
      </c>
      <c r="E54" s="9"/>
      <c r="F54" s="9"/>
      <c r="G54" s="9">
        <f t="shared" si="0"/>
        <v>0</v>
      </c>
    </row>
    <row r="55" spans="2:7">
      <c r="B55" s="29"/>
      <c r="C55" s="29"/>
      <c r="D55" s="8" t="s">
        <v>59</v>
      </c>
      <c r="E55" s="9">
        <v>71500</v>
      </c>
      <c r="F55" s="9"/>
      <c r="G55" s="9">
        <f t="shared" si="0"/>
        <v>71500</v>
      </c>
    </row>
    <row r="56" spans="2:7">
      <c r="B56" s="29"/>
      <c r="C56" s="29"/>
      <c r="D56" s="8" t="s">
        <v>60</v>
      </c>
      <c r="E56" s="9">
        <v>195816</v>
      </c>
      <c r="F56" s="9">
        <v>219216</v>
      </c>
      <c r="G56" s="9">
        <f t="shared" si="0"/>
        <v>-23400</v>
      </c>
    </row>
    <row r="57" spans="2:7">
      <c r="B57" s="29"/>
      <c r="C57" s="29"/>
      <c r="D57" s="8" t="s">
        <v>61</v>
      </c>
      <c r="E57" s="9">
        <v>10890</v>
      </c>
      <c r="F57" s="9">
        <v>9902</v>
      </c>
      <c r="G57" s="9">
        <f t="shared" si="0"/>
        <v>988</v>
      </c>
    </row>
    <row r="58" spans="2:7">
      <c r="B58" s="29"/>
      <c r="C58" s="29"/>
      <c r="D58" s="8" t="s">
        <v>44</v>
      </c>
      <c r="E58" s="9">
        <v>333136</v>
      </c>
      <c r="F58" s="9">
        <v>382574</v>
      </c>
      <c r="G58" s="9">
        <f t="shared" si="0"/>
        <v>-49438</v>
      </c>
    </row>
    <row r="59" spans="2:7">
      <c r="B59" s="29"/>
      <c r="C59" s="29"/>
      <c r="D59" s="8" t="s">
        <v>45</v>
      </c>
      <c r="E59" s="9">
        <v>214404</v>
      </c>
      <c r="F59" s="9">
        <v>327344</v>
      </c>
      <c r="G59" s="9">
        <f t="shared" si="0"/>
        <v>-112940</v>
      </c>
    </row>
    <row r="60" spans="2:7">
      <c r="B60" s="29"/>
      <c r="C60" s="29"/>
      <c r="D60" s="8" t="s">
        <v>62</v>
      </c>
      <c r="E60" s="9"/>
      <c r="F60" s="9"/>
      <c r="G60" s="9">
        <f t="shared" si="0"/>
        <v>0</v>
      </c>
    </row>
    <row r="61" spans="2:7">
      <c r="B61" s="29"/>
      <c r="C61" s="29"/>
      <c r="D61" s="8" t="s">
        <v>63</v>
      </c>
      <c r="E61" s="9">
        <v>209505</v>
      </c>
      <c r="F61" s="9">
        <v>305212</v>
      </c>
      <c r="G61" s="9">
        <f t="shared" si="0"/>
        <v>-95707</v>
      </c>
    </row>
    <row r="62" spans="2:7">
      <c r="B62" s="29"/>
      <c r="C62" s="29"/>
      <c r="D62" s="8" t="s">
        <v>64</v>
      </c>
      <c r="E62" s="9">
        <v>49500</v>
      </c>
      <c r="F62" s="9">
        <v>73700</v>
      </c>
      <c r="G62" s="9">
        <f t="shared" si="0"/>
        <v>-24200</v>
      </c>
    </row>
    <row r="63" spans="2:7">
      <c r="B63" s="29"/>
      <c r="C63" s="29"/>
      <c r="D63" s="8" t="s">
        <v>65</v>
      </c>
      <c r="E63" s="9"/>
      <c r="F63" s="9"/>
      <c r="G63" s="9">
        <f t="shared" si="0"/>
        <v>0</v>
      </c>
    </row>
    <row r="64" spans="2:7">
      <c r="B64" s="29"/>
      <c r="C64" s="29"/>
      <c r="D64" s="8" t="s">
        <v>66</v>
      </c>
      <c r="E64" s="9">
        <v>104000</v>
      </c>
      <c r="F64" s="9">
        <v>97667</v>
      </c>
      <c r="G64" s="9">
        <f t="shared" si="0"/>
        <v>6333</v>
      </c>
    </row>
    <row r="65" spans="2:7">
      <c r="B65" s="29"/>
      <c r="C65" s="29"/>
      <c r="D65" s="8" t="s">
        <v>48</v>
      </c>
      <c r="E65" s="9">
        <v>32114</v>
      </c>
      <c r="F65" s="9">
        <v>62658</v>
      </c>
      <c r="G65" s="9">
        <f t="shared" si="0"/>
        <v>-30544</v>
      </c>
    </row>
    <row r="66" spans="2:7">
      <c r="B66" s="29"/>
      <c r="C66" s="29"/>
      <c r="D66" s="8" t="s">
        <v>67</v>
      </c>
      <c r="E66" s="9"/>
      <c r="F66" s="9"/>
      <c r="G66" s="9">
        <f t="shared" si="0"/>
        <v>0</v>
      </c>
    </row>
    <row r="67" spans="2:7">
      <c r="B67" s="29"/>
      <c r="C67" s="29"/>
      <c r="D67" s="8" t="s">
        <v>68</v>
      </c>
      <c r="E67" s="9">
        <f>+E68</f>
        <v>10162607</v>
      </c>
      <c r="F67" s="9">
        <f>+F68</f>
        <v>9085743</v>
      </c>
      <c r="G67" s="9">
        <f t="shared" si="0"/>
        <v>1076864</v>
      </c>
    </row>
    <row r="68" spans="2:7">
      <c r="B68" s="29"/>
      <c r="C68" s="29"/>
      <c r="D68" s="8" t="s">
        <v>69</v>
      </c>
      <c r="E68" s="9">
        <f>+E69+E70+E71-E72</f>
        <v>10162607</v>
      </c>
      <c r="F68" s="9">
        <f>+F69+F70+F71-F72</f>
        <v>9085743</v>
      </c>
      <c r="G68" s="9">
        <f t="shared" si="0"/>
        <v>1076864</v>
      </c>
    </row>
    <row r="69" spans="2:7">
      <c r="B69" s="29"/>
      <c r="C69" s="29"/>
      <c r="D69" s="8" t="s">
        <v>70</v>
      </c>
      <c r="E69" s="9">
        <v>59249</v>
      </c>
      <c r="F69" s="9">
        <v>28384</v>
      </c>
      <c r="G69" s="9">
        <f t="shared" si="0"/>
        <v>30865</v>
      </c>
    </row>
    <row r="70" spans="2:7">
      <c r="B70" s="29"/>
      <c r="C70" s="29"/>
      <c r="D70" s="8" t="s">
        <v>71</v>
      </c>
      <c r="E70" s="9">
        <v>10165721</v>
      </c>
      <c r="F70" s="9">
        <v>9127429</v>
      </c>
      <c r="G70" s="9">
        <f t="shared" si="0"/>
        <v>1038292</v>
      </c>
    </row>
    <row r="71" spans="2:7">
      <c r="B71" s="29"/>
      <c r="C71" s="29"/>
      <c r="D71" s="8" t="s">
        <v>72</v>
      </c>
      <c r="E71" s="9"/>
      <c r="F71" s="9"/>
      <c r="G71" s="9">
        <f t="shared" ref="G71:G134" si="1">E71-F71</f>
        <v>0</v>
      </c>
    </row>
    <row r="72" spans="2:7">
      <c r="B72" s="29"/>
      <c r="C72" s="29"/>
      <c r="D72" s="8" t="s">
        <v>73</v>
      </c>
      <c r="E72" s="9">
        <v>62363</v>
      </c>
      <c r="F72" s="9">
        <v>70070</v>
      </c>
      <c r="G72" s="9">
        <f t="shared" si="1"/>
        <v>-7707</v>
      </c>
    </row>
    <row r="73" spans="2:7">
      <c r="B73" s="29"/>
      <c r="C73" s="29"/>
      <c r="D73" s="8" t="s">
        <v>74</v>
      </c>
      <c r="E73" s="9">
        <v>1631524</v>
      </c>
      <c r="F73" s="9">
        <v>1634725</v>
      </c>
      <c r="G73" s="9">
        <f t="shared" si="1"/>
        <v>-3201</v>
      </c>
    </row>
    <row r="74" spans="2:7">
      <c r="B74" s="29"/>
      <c r="C74" s="29"/>
      <c r="D74" s="8" t="s">
        <v>75</v>
      </c>
      <c r="E74" s="9">
        <v>-752194</v>
      </c>
      <c r="F74" s="9">
        <v>-670824</v>
      </c>
      <c r="G74" s="9">
        <f t="shared" si="1"/>
        <v>-81370</v>
      </c>
    </row>
    <row r="75" spans="2:7">
      <c r="B75" s="29"/>
      <c r="C75" s="29"/>
      <c r="D75" s="8" t="s">
        <v>76</v>
      </c>
      <c r="E75" s="9"/>
      <c r="F75" s="9"/>
      <c r="G75" s="9">
        <f t="shared" si="1"/>
        <v>0</v>
      </c>
    </row>
    <row r="76" spans="2:7">
      <c r="B76" s="29"/>
      <c r="C76" s="29"/>
      <c r="D76" s="8" t="s">
        <v>77</v>
      </c>
      <c r="E76" s="9"/>
      <c r="F76" s="9"/>
      <c r="G76" s="9">
        <f t="shared" si="1"/>
        <v>0</v>
      </c>
    </row>
    <row r="77" spans="2:7">
      <c r="B77" s="29"/>
      <c r="C77" s="29"/>
      <c r="D77" s="8" t="s">
        <v>78</v>
      </c>
      <c r="E77" s="9"/>
      <c r="F77" s="9"/>
      <c r="G77" s="9">
        <f t="shared" si="1"/>
        <v>0</v>
      </c>
    </row>
    <row r="78" spans="2:7">
      <c r="B78" s="29"/>
      <c r="C78" s="30"/>
      <c r="D78" s="10" t="s">
        <v>79</v>
      </c>
      <c r="E78" s="11">
        <f>+E24+E32+E44+E67+E73+E74+E75+E76+E77</f>
        <v>48677989</v>
      </c>
      <c r="F78" s="11">
        <f>+F24+F32+F44+F67+F73+F74+F75+F76+F77</f>
        <v>48587987</v>
      </c>
      <c r="G78" s="11">
        <f t="shared" si="1"/>
        <v>90002</v>
      </c>
    </row>
    <row r="79" spans="2:7">
      <c r="B79" s="30"/>
      <c r="C79" s="12" t="s">
        <v>80</v>
      </c>
      <c r="D79" s="13"/>
      <c r="E79" s="14">
        <f xml:space="preserve"> +E23 - E78</f>
        <v>1332811</v>
      </c>
      <c r="F79" s="14">
        <f xml:space="preserve"> +F23 - F78</f>
        <v>-4666444</v>
      </c>
      <c r="G79" s="14">
        <f t="shared" si="1"/>
        <v>5999255</v>
      </c>
    </row>
    <row r="80" spans="2:7">
      <c r="B80" s="28" t="s">
        <v>81</v>
      </c>
      <c r="C80" s="28" t="s">
        <v>9</v>
      </c>
      <c r="D80" s="8" t="s">
        <v>82</v>
      </c>
      <c r="E80" s="9">
        <v>26</v>
      </c>
      <c r="F80" s="9">
        <v>11</v>
      </c>
      <c r="G80" s="9">
        <f t="shared" si="1"/>
        <v>15</v>
      </c>
    </row>
    <row r="81" spans="2:7">
      <c r="B81" s="29"/>
      <c r="C81" s="29"/>
      <c r="D81" s="8" t="s">
        <v>83</v>
      </c>
      <c r="E81" s="9">
        <f>+E82+E83+E84</f>
        <v>34000</v>
      </c>
      <c r="F81" s="9">
        <f>+F82+F83+F84</f>
        <v>12000</v>
      </c>
      <c r="G81" s="9">
        <f t="shared" si="1"/>
        <v>22000</v>
      </c>
    </row>
    <row r="82" spans="2:7">
      <c r="B82" s="29"/>
      <c r="C82" s="29"/>
      <c r="D82" s="8" t="s">
        <v>84</v>
      </c>
      <c r="E82" s="9">
        <v>19000</v>
      </c>
      <c r="F82" s="9"/>
      <c r="G82" s="9">
        <f t="shared" si="1"/>
        <v>19000</v>
      </c>
    </row>
    <row r="83" spans="2:7">
      <c r="B83" s="29"/>
      <c r="C83" s="29"/>
      <c r="D83" s="8" t="s">
        <v>85</v>
      </c>
      <c r="E83" s="9"/>
      <c r="F83" s="9"/>
      <c r="G83" s="9">
        <f t="shared" si="1"/>
        <v>0</v>
      </c>
    </row>
    <row r="84" spans="2:7">
      <c r="B84" s="29"/>
      <c r="C84" s="29"/>
      <c r="D84" s="8" t="s">
        <v>86</v>
      </c>
      <c r="E84" s="9">
        <v>15000</v>
      </c>
      <c r="F84" s="9">
        <v>12000</v>
      </c>
      <c r="G84" s="9">
        <f t="shared" si="1"/>
        <v>3000</v>
      </c>
    </row>
    <row r="85" spans="2:7">
      <c r="B85" s="29"/>
      <c r="C85" s="30"/>
      <c r="D85" s="10" t="s">
        <v>87</v>
      </c>
      <c r="E85" s="11">
        <f>+E80+E81</f>
        <v>34026</v>
      </c>
      <c r="F85" s="11">
        <f>+F80+F81</f>
        <v>12011</v>
      </c>
      <c r="G85" s="11">
        <f t="shared" si="1"/>
        <v>22015</v>
      </c>
    </row>
    <row r="86" spans="2:7">
      <c r="B86" s="29"/>
      <c r="C86" s="28" t="s">
        <v>28</v>
      </c>
      <c r="D86" s="8" t="s">
        <v>88</v>
      </c>
      <c r="E86" s="9"/>
      <c r="F86" s="9"/>
      <c r="G86" s="9">
        <f t="shared" si="1"/>
        <v>0</v>
      </c>
    </row>
    <row r="87" spans="2:7">
      <c r="B87" s="29"/>
      <c r="C87" s="29"/>
      <c r="D87" s="8" t="s">
        <v>89</v>
      </c>
      <c r="E87" s="9">
        <f>+E88+E89+E90</f>
        <v>0</v>
      </c>
      <c r="F87" s="9">
        <f>+F88+F89+F90</f>
        <v>0</v>
      </c>
      <c r="G87" s="9">
        <f t="shared" si="1"/>
        <v>0</v>
      </c>
    </row>
    <row r="88" spans="2:7">
      <c r="B88" s="29"/>
      <c r="C88" s="29"/>
      <c r="D88" s="8" t="s">
        <v>90</v>
      </c>
      <c r="E88" s="9"/>
      <c r="F88" s="9"/>
      <c r="G88" s="9">
        <f t="shared" si="1"/>
        <v>0</v>
      </c>
    </row>
    <row r="89" spans="2:7">
      <c r="B89" s="29"/>
      <c r="C89" s="29"/>
      <c r="D89" s="8" t="s">
        <v>91</v>
      </c>
      <c r="E89" s="9"/>
      <c r="F89" s="9"/>
      <c r="G89" s="9">
        <f t="shared" si="1"/>
        <v>0</v>
      </c>
    </row>
    <row r="90" spans="2:7">
      <c r="B90" s="29"/>
      <c r="C90" s="29"/>
      <c r="D90" s="8" t="s">
        <v>92</v>
      </c>
      <c r="E90" s="9"/>
      <c r="F90" s="9"/>
      <c r="G90" s="9">
        <f t="shared" si="1"/>
        <v>0</v>
      </c>
    </row>
    <row r="91" spans="2:7">
      <c r="B91" s="29"/>
      <c r="C91" s="30"/>
      <c r="D91" s="10" t="s">
        <v>93</v>
      </c>
      <c r="E91" s="11">
        <f>+E86+E87</f>
        <v>0</v>
      </c>
      <c r="F91" s="11">
        <f>+F86+F87</f>
        <v>0</v>
      </c>
      <c r="G91" s="11">
        <f t="shared" si="1"/>
        <v>0</v>
      </c>
    </row>
    <row r="92" spans="2:7">
      <c r="B92" s="30"/>
      <c r="C92" s="12" t="s">
        <v>94</v>
      </c>
      <c r="D92" s="15"/>
      <c r="E92" s="16">
        <f xml:space="preserve"> +E85 - E91</f>
        <v>34026</v>
      </c>
      <c r="F92" s="16">
        <f xml:space="preserve"> +F85 - F91</f>
        <v>12011</v>
      </c>
      <c r="G92" s="16">
        <f t="shared" si="1"/>
        <v>22015</v>
      </c>
    </row>
    <row r="93" spans="2:7">
      <c r="B93" s="12" t="s">
        <v>95</v>
      </c>
      <c r="C93" s="17"/>
      <c r="D93" s="13"/>
      <c r="E93" s="14">
        <f xml:space="preserve"> +E79 +E92</f>
        <v>1366837</v>
      </c>
      <c r="F93" s="14">
        <f xml:space="preserve"> +F79 +F92</f>
        <v>-4654433</v>
      </c>
      <c r="G93" s="14">
        <f t="shared" si="1"/>
        <v>6021270</v>
      </c>
    </row>
    <row r="94" spans="2:7">
      <c r="B94" s="28" t="s">
        <v>96</v>
      </c>
      <c r="C94" s="28" t="s">
        <v>9</v>
      </c>
      <c r="D94" s="8" t="s">
        <v>97</v>
      </c>
      <c r="E94" s="9">
        <f>+E95+E96+E97</f>
        <v>1722000</v>
      </c>
      <c r="F94" s="9">
        <f>+F95+F96+F97</f>
        <v>0</v>
      </c>
      <c r="G94" s="9">
        <f t="shared" si="1"/>
        <v>1722000</v>
      </c>
    </row>
    <row r="95" spans="2:7">
      <c r="B95" s="29"/>
      <c r="C95" s="29"/>
      <c r="D95" s="8" t="s">
        <v>98</v>
      </c>
      <c r="E95" s="9">
        <v>1722000</v>
      </c>
      <c r="F95" s="9"/>
      <c r="G95" s="9">
        <f t="shared" si="1"/>
        <v>1722000</v>
      </c>
    </row>
    <row r="96" spans="2:7">
      <c r="B96" s="29"/>
      <c r="C96" s="29"/>
      <c r="D96" s="8" t="s">
        <v>99</v>
      </c>
      <c r="E96" s="9"/>
      <c r="F96" s="9"/>
      <c r="G96" s="9">
        <f t="shared" si="1"/>
        <v>0</v>
      </c>
    </row>
    <row r="97" spans="2:7">
      <c r="B97" s="29"/>
      <c r="C97" s="29"/>
      <c r="D97" s="8" t="s">
        <v>100</v>
      </c>
      <c r="E97" s="9"/>
      <c r="F97" s="9"/>
      <c r="G97" s="9">
        <f t="shared" si="1"/>
        <v>0</v>
      </c>
    </row>
    <row r="98" spans="2:7">
      <c r="B98" s="29"/>
      <c r="C98" s="29"/>
      <c r="D98" s="8" t="s">
        <v>101</v>
      </c>
      <c r="E98" s="9">
        <f>+E99+E100</f>
        <v>0</v>
      </c>
      <c r="F98" s="9">
        <f>+F99+F100</f>
        <v>0</v>
      </c>
      <c r="G98" s="9">
        <f t="shared" si="1"/>
        <v>0</v>
      </c>
    </row>
    <row r="99" spans="2:7">
      <c r="B99" s="29"/>
      <c r="C99" s="29"/>
      <c r="D99" s="8" t="s">
        <v>102</v>
      </c>
      <c r="E99" s="9"/>
      <c r="F99" s="9"/>
      <c r="G99" s="9">
        <f t="shared" si="1"/>
        <v>0</v>
      </c>
    </row>
    <row r="100" spans="2:7">
      <c r="B100" s="29"/>
      <c r="C100" s="29"/>
      <c r="D100" s="8" t="s">
        <v>103</v>
      </c>
      <c r="E100" s="9"/>
      <c r="F100" s="9"/>
      <c r="G100" s="9">
        <f t="shared" si="1"/>
        <v>0</v>
      </c>
    </row>
    <row r="101" spans="2:7">
      <c r="B101" s="29"/>
      <c r="C101" s="29"/>
      <c r="D101" s="8" t="s">
        <v>104</v>
      </c>
      <c r="E101" s="9"/>
      <c r="F101" s="9"/>
      <c r="G101" s="9">
        <f t="shared" si="1"/>
        <v>0</v>
      </c>
    </row>
    <row r="102" spans="2:7">
      <c r="B102" s="29"/>
      <c r="C102" s="29"/>
      <c r="D102" s="8" t="s">
        <v>105</v>
      </c>
      <c r="E102" s="9">
        <f>+E103+E104+E105+E106</f>
        <v>0</v>
      </c>
      <c r="F102" s="9">
        <f>+F103+F104+F105+F106</f>
        <v>492715</v>
      </c>
      <c r="G102" s="9">
        <f t="shared" si="1"/>
        <v>-492715</v>
      </c>
    </row>
    <row r="103" spans="2:7">
      <c r="B103" s="29"/>
      <c r="C103" s="29"/>
      <c r="D103" s="8" t="s">
        <v>106</v>
      </c>
      <c r="E103" s="9"/>
      <c r="F103" s="9"/>
      <c r="G103" s="9">
        <f t="shared" si="1"/>
        <v>0</v>
      </c>
    </row>
    <row r="104" spans="2:7">
      <c r="B104" s="29"/>
      <c r="C104" s="29"/>
      <c r="D104" s="8" t="s">
        <v>107</v>
      </c>
      <c r="E104" s="9"/>
      <c r="F104" s="9"/>
      <c r="G104" s="9">
        <f t="shared" si="1"/>
        <v>0</v>
      </c>
    </row>
    <row r="105" spans="2:7">
      <c r="B105" s="29"/>
      <c r="C105" s="29"/>
      <c r="D105" s="8" t="s">
        <v>108</v>
      </c>
      <c r="E105" s="9"/>
      <c r="F105" s="9">
        <v>492715</v>
      </c>
      <c r="G105" s="9">
        <f t="shared" si="1"/>
        <v>-492715</v>
      </c>
    </row>
    <row r="106" spans="2:7">
      <c r="B106" s="29"/>
      <c r="C106" s="29"/>
      <c r="D106" s="8" t="s">
        <v>109</v>
      </c>
      <c r="E106" s="9"/>
      <c r="F106" s="9"/>
      <c r="G106" s="9">
        <f t="shared" si="1"/>
        <v>0</v>
      </c>
    </row>
    <row r="107" spans="2:7">
      <c r="B107" s="29"/>
      <c r="C107" s="29"/>
      <c r="D107" s="8" t="s">
        <v>110</v>
      </c>
      <c r="E107" s="9">
        <f>+E108+E109</f>
        <v>0</v>
      </c>
      <c r="F107" s="9">
        <f>+F108+F109</f>
        <v>0</v>
      </c>
      <c r="G107" s="9">
        <f t="shared" si="1"/>
        <v>0</v>
      </c>
    </row>
    <row r="108" spans="2:7">
      <c r="B108" s="29"/>
      <c r="C108" s="29"/>
      <c r="D108" s="8" t="s">
        <v>111</v>
      </c>
      <c r="E108" s="9"/>
      <c r="F108" s="9"/>
      <c r="G108" s="9">
        <f t="shared" si="1"/>
        <v>0</v>
      </c>
    </row>
    <row r="109" spans="2:7">
      <c r="B109" s="29"/>
      <c r="C109" s="29"/>
      <c r="D109" s="8" t="s">
        <v>112</v>
      </c>
      <c r="E109" s="9"/>
      <c r="F109" s="9"/>
      <c r="G109" s="9">
        <f t="shared" si="1"/>
        <v>0</v>
      </c>
    </row>
    <row r="110" spans="2:7">
      <c r="B110" s="29"/>
      <c r="C110" s="29"/>
      <c r="D110" s="8" t="s">
        <v>113</v>
      </c>
      <c r="E110" s="9"/>
      <c r="F110" s="9"/>
      <c r="G110" s="9">
        <f t="shared" si="1"/>
        <v>0</v>
      </c>
    </row>
    <row r="111" spans="2:7">
      <c r="B111" s="29"/>
      <c r="C111" s="29"/>
      <c r="D111" s="8" t="s">
        <v>114</v>
      </c>
      <c r="E111" s="9">
        <v>2860000</v>
      </c>
      <c r="F111" s="9">
        <v>3910000</v>
      </c>
      <c r="G111" s="9">
        <f t="shared" si="1"/>
        <v>-1050000</v>
      </c>
    </row>
    <row r="112" spans="2:7">
      <c r="B112" s="29"/>
      <c r="C112" s="29"/>
      <c r="D112" s="8" t="s">
        <v>115</v>
      </c>
      <c r="E112" s="9"/>
      <c r="F112" s="9"/>
      <c r="G112" s="9">
        <f t="shared" si="1"/>
        <v>0</v>
      </c>
    </row>
    <row r="113" spans="2:7">
      <c r="B113" s="29"/>
      <c r="C113" s="29"/>
      <c r="D113" s="8" t="s">
        <v>116</v>
      </c>
      <c r="E113" s="9"/>
      <c r="F113" s="9"/>
      <c r="G113" s="9">
        <f t="shared" si="1"/>
        <v>0</v>
      </c>
    </row>
    <row r="114" spans="2:7">
      <c r="B114" s="29"/>
      <c r="C114" s="29"/>
      <c r="D114" s="8" t="s">
        <v>117</v>
      </c>
      <c r="E114" s="9">
        <f>+E115+E116</f>
        <v>0</v>
      </c>
      <c r="F114" s="9">
        <f>+F115+F116</f>
        <v>0</v>
      </c>
      <c r="G114" s="9">
        <f t="shared" si="1"/>
        <v>0</v>
      </c>
    </row>
    <row r="115" spans="2:7">
      <c r="B115" s="29"/>
      <c r="C115" s="29"/>
      <c r="D115" s="8" t="s">
        <v>118</v>
      </c>
      <c r="E115" s="9"/>
      <c r="F115" s="9"/>
      <c r="G115" s="9">
        <f t="shared" si="1"/>
        <v>0</v>
      </c>
    </row>
    <row r="116" spans="2:7">
      <c r="B116" s="29"/>
      <c r="C116" s="29"/>
      <c r="D116" s="8" t="s">
        <v>119</v>
      </c>
      <c r="E116" s="9"/>
      <c r="F116" s="9"/>
      <c r="G116" s="9">
        <f t="shared" si="1"/>
        <v>0</v>
      </c>
    </row>
    <row r="117" spans="2:7">
      <c r="B117" s="29"/>
      <c r="C117" s="30"/>
      <c r="D117" s="10" t="s">
        <v>120</v>
      </c>
      <c r="E117" s="11">
        <f>+E94+E98+E101+E102+E107+E110+E111+E112+E113+E114</f>
        <v>4582000</v>
      </c>
      <c r="F117" s="11">
        <f>+F94+F98+F101+F102+F107+F110+F111+F112+F113+F114</f>
        <v>4402715</v>
      </c>
      <c r="G117" s="11">
        <f t="shared" si="1"/>
        <v>179285</v>
      </c>
    </row>
    <row r="118" spans="2:7">
      <c r="B118" s="29"/>
      <c r="C118" s="28" t="s">
        <v>28</v>
      </c>
      <c r="D118" s="8" t="s">
        <v>121</v>
      </c>
      <c r="E118" s="9"/>
      <c r="F118" s="9"/>
      <c r="G118" s="9">
        <f t="shared" si="1"/>
        <v>0</v>
      </c>
    </row>
    <row r="119" spans="2:7">
      <c r="B119" s="29"/>
      <c r="C119" s="29"/>
      <c r="D119" s="8" t="s">
        <v>122</v>
      </c>
      <c r="E119" s="9"/>
      <c r="F119" s="9"/>
      <c r="G119" s="9">
        <f t="shared" si="1"/>
        <v>0</v>
      </c>
    </row>
    <row r="120" spans="2:7">
      <c r="B120" s="29"/>
      <c r="C120" s="29"/>
      <c r="D120" s="8" t="s">
        <v>123</v>
      </c>
      <c r="E120" s="9">
        <f>+E121+E122+E123+E124</f>
        <v>0</v>
      </c>
      <c r="F120" s="9">
        <f>+F121+F122+F123+F124</f>
        <v>0</v>
      </c>
      <c r="G120" s="9">
        <f t="shared" si="1"/>
        <v>0</v>
      </c>
    </row>
    <row r="121" spans="2:7">
      <c r="B121" s="29"/>
      <c r="C121" s="29"/>
      <c r="D121" s="8" t="s">
        <v>124</v>
      </c>
      <c r="E121" s="9"/>
      <c r="F121" s="9"/>
      <c r="G121" s="9">
        <f t="shared" si="1"/>
        <v>0</v>
      </c>
    </row>
    <row r="122" spans="2:7">
      <c r="B122" s="29"/>
      <c r="C122" s="29"/>
      <c r="D122" s="8" t="s">
        <v>125</v>
      </c>
      <c r="E122" s="9"/>
      <c r="F122" s="9"/>
      <c r="G122" s="9">
        <f t="shared" si="1"/>
        <v>0</v>
      </c>
    </row>
    <row r="123" spans="2:7">
      <c r="B123" s="29"/>
      <c r="C123" s="29"/>
      <c r="D123" s="8" t="s">
        <v>126</v>
      </c>
      <c r="E123" s="9"/>
      <c r="F123" s="9"/>
      <c r="G123" s="9">
        <f t="shared" si="1"/>
        <v>0</v>
      </c>
    </row>
    <row r="124" spans="2:7">
      <c r="B124" s="29"/>
      <c r="C124" s="29"/>
      <c r="D124" s="8" t="s">
        <v>127</v>
      </c>
      <c r="E124" s="9"/>
      <c r="F124" s="9"/>
      <c r="G124" s="9">
        <f t="shared" si="1"/>
        <v>0</v>
      </c>
    </row>
    <row r="125" spans="2:7">
      <c r="B125" s="29"/>
      <c r="C125" s="29"/>
      <c r="D125" s="8" t="s">
        <v>128</v>
      </c>
      <c r="E125" s="9"/>
      <c r="F125" s="9"/>
      <c r="G125" s="9">
        <f t="shared" si="1"/>
        <v>0</v>
      </c>
    </row>
    <row r="126" spans="2:7">
      <c r="B126" s="29"/>
      <c r="C126" s="29"/>
      <c r="D126" s="8" t="s">
        <v>129</v>
      </c>
      <c r="E126" s="9">
        <v>2022000</v>
      </c>
      <c r="F126" s="9"/>
      <c r="G126" s="9">
        <f t="shared" si="1"/>
        <v>2022000</v>
      </c>
    </row>
    <row r="127" spans="2:7">
      <c r="B127" s="29"/>
      <c r="C127" s="29"/>
      <c r="D127" s="8" t="s">
        <v>130</v>
      </c>
      <c r="E127" s="9"/>
      <c r="F127" s="9"/>
      <c r="G127" s="9">
        <f t="shared" si="1"/>
        <v>0</v>
      </c>
    </row>
    <row r="128" spans="2:7">
      <c r="B128" s="29"/>
      <c r="C128" s="29"/>
      <c r="D128" s="8" t="s">
        <v>131</v>
      </c>
      <c r="E128" s="9"/>
      <c r="F128" s="9"/>
      <c r="G128" s="9">
        <f t="shared" si="1"/>
        <v>0</v>
      </c>
    </row>
    <row r="129" spans="2:7">
      <c r="B129" s="29"/>
      <c r="C129" s="29"/>
      <c r="D129" s="8" t="s">
        <v>132</v>
      </c>
      <c r="E129" s="9">
        <v>2638000</v>
      </c>
      <c r="F129" s="9"/>
      <c r="G129" s="9">
        <f t="shared" si="1"/>
        <v>2638000</v>
      </c>
    </row>
    <row r="130" spans="2:7">
      <c r="B130" s="29"/>
      <c r="C130" s="29"/>
      <c r="D130" s="8" t="s">
        <v>133</v>
      </c>
      <c r="E130" s="9"/>
      <c r="F130" s="9"/>
      <c r="G130" s="9">
        <f t="shared" si="1"/>
        <v>0</v>
      </c>
    </row>
    <row r="131" spans="2:7">
      <c r="B131" s="29"/>
      <c r="C131" s="29"/>
      <c r="D131" s="8" t="s">
        <v>134</v>
      </c>
      <c r="E131" s="9"/>
      <c r="F131" s="9"/>
      <c r="G131" s="9">
        <f t="shared" si="1"/>
        <v>0</v>
      </c>
    </row>
    <row r="132" spans="2:7">
      <c r="B132" s="29"/>
      <c r="C132" s="29"/>
      <c r="D132" s="8" t="s">
        <v>135</v>
      </c>
      <c r="E132" s="9"/>
      <c r="F132" s="9"/>
      <c r="G132" s="9">
        <f t="shared" si="1"/>
        <v>0</v>
      </c>
    </row>
    <row r="133" spans="2:7">
      <c r="B133" s="29"/>
      <c r="C133" s="30"/>
      <c r="D133" s="10" t="s">
        <v>136</v>
      </c>
      <c r="E133" s="11">
        <f>+E118+E119+E120+E125+E126+E127+E128+E129+E130+E131+E132</f>
        <v>4660000</v>
      </c>
      <c r="F133" s="11">
        <f>+F118+F119+F120+F125+F126+F127+F128+F129+F130+F131+F132</f>
        <v>0</v>
      </c>
      <c r="G133" s="11">
        <f t="shared" si="1"/>
        <v>4660000</v>
      </c>
    </row>
    <row r="134" spans="2:7">
      <c r="B134" s="30"/>
      <c r="C134" s="18" t="s">
        <v>137</v>
      </c>
      <c r="D134" s="19"/>
      <c r="E134" s="20">
        <f xml:space="preserve"> +E117 - E133</f>
        <v>-78000</v>
      </c>
      <c r="F134" s="20">
        <f xml:space="preserve"> +F117 - F133</f>
        <v>4402715</v>
      </c>
      <c r="G134" s="20">
        <f t="shared" si="1"/>
        <v>-4480715</v>
      </c>
    </row>
    <row r="135" spans="2:7">
      <c r="B135" s="12" t="s">
        <v>138</v>
      </c>
      <c r="C135" s="21"/>
      <c r="D135" s="22"/>
      <c r="E135" s="23">
        <f xml:space="preserve"> +E93 +E134</f>
        <v>1288837</v>
      </c>
      <c r="F135" s="23">
        <f xml:space="preserve"> +F93 +F134</f>
        <v>-251718</v>
      </c>
      <c r="G135" s="23">
        <f t="shared" ref="G135:G147" si="2">E135-F135</f>
        <v>1540555</v>
      </c>
    </row>
    <row r="136" spans="2:7">
      <c r="B136" s="25" t="s">
        <v>139</v>
      </c>
      <c r="C136" s="21" t="s">
        <v>140</v>
      </c>
      <c r="D136" s="22"/>
      <c r="E136" s="23">
        <v>58609076</v>
      </c>
      <c r="F136" s="23">
        <v>58560794</v>
      </c>
      <c r="G136" s="23">
        <f t="shared" si="2"/>
        <v>48282</v>
      </c>
    </row>
    <row r="137" spans="2:7">
      <c r="B137" s="26"/>
      <c r="C137" s="21" t="s">
        <v>141</v>
      </c>
      <c r="D137" s="22"/>
      <c r="E137" s="23">
        <f xml:space="preserve"> +E135 +E136</f>
        <v>59897913</v>
      </c>
      <c r="F137" s="23">
        <f xml:space="preserve"> +F135 +F136</f>
        <v>58309076</v>
      </c>
      <c r="G137" s="23">
        <f t="shared" si="2"/>
        <v>1588837</v>
      </c>
    </row>
    <row r="138" spans="2:7">
      <c r="B138" s="26"/>
      <c r="C138" s="21" t="s">
        <v>142</v>
      </c>
      <c r="D138" s="22"/>
      <c r="E138" s="23"/>
      <c r="F138" s="23"/>
      <c r="G138" s="23">
        <f t="shared" si="2"/>
        <v>0</v>
      </c>
    </row>
    <row r="139" spans="2:7">
      <c r="B139" s="26"/>
      <c r="C139" s="21" t="s">
        <v>143</v>
      </c>
      <c r="D139" s="22"/>
      <c r="E139" s="23">
        <f>+E140+E141+E142</f>
        <v>0</v>
      </c>
      <c r="F139" s="23">
        <f>+F140+F141+F142</f>
        <v>300000</v>
      </c>
      <c r="G139" s="23">
        <f t="shared" si="2"/>
        <v>-300000</v>
      </c>
    </row>
    <row r="140" spans="2:7">
      <c r="B140" s="26"/>
      <c r="C140" s="24" t="s">
        <v>144</v>
      </c>
      <c r="D140" s="19"/>
      <c r="E140" s="20"/>
      <c r="F140" s="20">
        <v>300000</v>
      </c>
      <c r="G140" s="20">
        <f t="shared" si="2"/>
        <v>-300000</v>
      </c>
    </row>
    <row r="141" spans="2:7">
      <c r="B141" s="26"/>
      <c r="C141" s="24" t="s">
        <v>145</v>
      </c>
      <c r="D141" s="19"/>
      <c r="E141" s="20"/>
      <c r="F141" s="20"/>
      <c r="G141" s="20">
        <f t="shared" si="2"/>
        <v>0</v>
      </c>
    </row>
    <row r="142" spans="2:7">
      <c r="B142" s="26"/>
      <c r="C142" s="24" t="s">
        <v>146</v>
      </c>
      <c r="D142" s="19"/>
      <c r="E142" s="20"/>
      <c r="F142" s="20"/>
      <c r="G142" s="20">
        <f t="shared" si="2"/>
        <v>0</v>
      </c>
    </row>
    <row r="143" spans="2:7">
      <c r="B143" s="26"/>
      <c r="C143" s="21" t="s">
        <v>147</v>
      </c>
      <c r="D143" s="22"/>
      <c r="E143" s="23">
        <f>+E144+E145+E146</f>
        <v>300000</v>
      </c>
      <c r="F143" s="23">
        <f>+F144+F145+F146</f>
        <v>0</v>
      </c>
      <c r="G143" s="23">
        <f t="shared" si="2"/>
        <v>300000</v>
      </c>
    </row>
    <row r="144" spans="2:7">
      <c r="B144" s="26"/>
      <c r="C144" s="24" t="s">
        <v>148</v>
      </c>
      <c r="D144" s="19"/>
      <c r="E144" s="20">
        <v>300000</v>
      </c>
      <c r="F144" s="20"/>
      <c r="G144" s="20">
        <f t="shared" si="2"/>
        <v>300000</v>
      </c>
    </row>
    <row r="145" spans="2:7">
      <c r="B145" s="26"/>
      <c r="C145" s="24" t="s">
        <v>149</v>
      </c>
      <c r="D145" s="19"/>
      <c r="E145" s="20"/>
      <c r="F145" s="20"/>
      <c r="G145" s="20">
        <f t="shared" si="2"/>
        <v>0</v>
      </c>
    </row>
    <row r="146" spans="2:7">
      <c r="B146" s="26"/>
      <c r="C146" s="24" t="s">
        <v>150</v>
      </c>
      <c r="D146" s="19"/>
      <c r="E146" s="20"/>
      <c r="F146" s="20"/>
      <c r="G146" s="20">
        <f t="shared" si="2"/>
        <v>0</v>
      </c>
    </row>
    <row r="147" spans="2:7">
      <c r="B147" s="27"/>
      <c r="C147" s="21" t="s">
        <v>151</v>
      </c>
      <c r="D147" s="22"/>
      <c r="E147" s="23">
        <f xml:space="preserve"> +E137 +E138 +E139 - E143</f>
        <v>59597913</v>
      </c>
      <c r="F147" s="23">
        <f xml:space="preserve"> +F137 +F138 +F139 - F143</f>
        <v>58609076</v>
      </c>
      <c r="G147" s="23">
        <f t="shared" si="2"/>
        <v>988837</v>
      </c>
    </row>
  </sheetData>
  <mergeCells count="13">
    <mergeCell ref="B2:G2"/>
    <mergeCell ref="B3:G3"/>
    <mergeCell ref="B5:D5"/>
    <mergeCell ref="B6:B79"/>
    <mergeCell ref="C6:C23"/>
    <mergeCell ref="C24:C78"/>
    <mergeCell ref="B136:B147"/>
    <mergeCell ref="B80:B92"/>
    <mergeCell ref="C80:C85"/>
    <mergeCell ref="C86:C91"/>
    <mergeCell ref="B94:B134"/>
    <mergeCell ref="C94:C117"/>
    <mergeCell ref="C118:C133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7B520-4FD7-4012-B2BC-B90E134CCCDE}">
  <dimension ref="B1:I94"/>
  <sheetViews>
    <sheetView tabSelected="1" workbookViewId="0">
      <selection activeCell="B3" sqref="B3:I3"/>
    </sheetView>
  </sheetViews>
  <sheetFormatPr defaultRowHeight="18.75"/>
  <cols>
    <col min="1" max="3" width="2.875" customWidth="1"/>
    <col min="4" max="4" width="33.75" customWidth="1"/>
    <col min="5" max="9" width="17.5" customWidth="1"/>
  </cols>
  <sheetData>
    <row r="1" spans="2:9" ht="21">
      <c r="B1" s="1"/>
      <c r="C1" s="1"/>
      <c r="D1" s="1"/>
      <c r="E1" s="1"/>
      <c r="F1" s="1"/>
      <c r="H1" s="44"/>
      <c r="I1" s="45" t="s">
        <v>184</v>
      </c>
    </row>
    <row r="2" spans="2:9" ht="21">
      <c r="B2" s="31" t="s">
        <v>194</v>
      </c>
      <c r="C2" s="31"/>
      <c r="D2" s="31"/>
      <c r="E2" s="31"/>
      <c r="F2" s="31"/>
      <c r="G2" s="31"/>
      <c r="H2" s="31"/>
      <c r="I2" s="31"/>
    </row>
    <row r="3" spans="2:9" ht="21">
      <c r="B3" s="32" t="s">
        <v>2</v>
      </c>
      <c r="C3" s="32"/>
      <c r="D3" s="32"/>
      <c r="E3" s="32"/>
      <c r="F3" s="32"/>
      <c r="G3" s="32"/>
      <c r="H3" s="32"/>
      <c r="I3" s="32"/>
    </row>
    <row r="4" spans="2:9">
      <c r="B4" s="4"/>
      <c r="C4" s="4"/>
      <c r="D4" s="4"/>
      <c r="E4" s="4"/>
      <c r="F4" s="4"/>
      <c r="G4" s="2"/>
      <c r="H4" s="2"/>
      <c r="I4" s="4" t="s">
        <v>3</v>
      </c>
    </row>
    <row r="5" spans="2:9">
      <c r="B5" s="46" t="s">
        <v>4</v>
      </c>
      <c r="C5" s="47"/>
      <c r="D5" s="48"/>
      <c r="E5" s="33" t="s">
        <v>186</v>
      </c>
      <c r="F5" s="49"/>
      <c r="G5" s="50" t="s">
        <v>181</v>
      </c>
      <c r="H5" s="50" t="s">
        <v>187</v>
      </c>
      <c r="I5" s="50" t="s">
        <v>188</v>
      </c>
    </row>
    <row r="6" spans="2:9" ht="42.75">
      <c r="B6" s="51"/>
      <c r="C6" s="52"/>
      <c r="D6" s="53"/>
      <c r="E6" s="54" t="s">
        <v>195</v>
      </c>
      <c r="F6" s="55" t="s">
        <v>196</v>
      </c>
      <c r="G6" s="56"/>
      <c r="H6" s="56"/>
      <c r="I6" s="56"/>
    </row>
    <row r="7" spans="2:9">
      <c r="B7" s="28" t="s">
        <v>8</v>
      </c>
      <c r="C7" s="28" t="s">
        <v>9</v>
      </c>
      <c r="D7" s="6" t="s">
        <v>10</v>
      </c>
      <c r="E7" s="7">
        <f>+E8</f>
        <v>5640773</v>
      </c>
      <c r="F7" s="7">
        <f>+F8</f>
        <v>4590258</v>
      </c>
      <c r="G7" s="7">
        <f>+E7+F7</f>
        <v>10231031</v>
      </c>
      <c r="H7" s="7">
        <f>+H8</f>
        <v>0</v>
      </c>
      <c r="I7" s="7">
        <f>G7-ABS(H7)</f>
        <v>10231031</v>
      </c>
    </row>
    <row r="8" spans="2:9">
      <c r="B8" s="29"/>
      <c r="C8" s="29"/>
      <c r="D8" s="8" t="s">
        <v>11</v>
      </c>
      <c r="E8" s="9">
        <f>+E9</f>
        <v>5640773</v>
      </c>
      <c r="F8" s="9">
        <f>+F9</f>
        <v>4590258</v>
      </c>
      <c r="G8" s="9">
        <f t="shared" ref="G8:G71" si="0">+E8+F8</f>
        <v>10231031</v>
      </c>
      <c r="H8" s="9">
        <f>+H9</f>
        <v>0</v>
      </c>
      <c r="I8" s="9">
        <f t="shared" ref="I8:I71" si="1">G8-ABS(H8)</f>
        <v>10231031</v>
      </c>
    </row>
    <row r="9" spans="2:9">
      <c r="B9" s="29"/>
      <c r="C9" s="29"/>
      <c r="D9" s="8" t="s">
        <v>12</v>
      </c>
      <c r="E9" s="9">
        <v>5640773</v>
      </c>
      <c r="F9" s="9">
        <v>4590258</v>
      </c>
      <c r="G9" s="9">
        <f t="shared" si="0"/>
        <v>10231031</v>
      </c>
      <c r="H9" s="9"/>
      <c r="I9" s="9">
        <f t="shared" si="1"/>
        <v>10231031</v>
      </c>
    </row>
    <row r="10" spans="2:9">
      <c r="B10" s="29"/>
      <c r="C10" s="29"/>
      <c r="D10" s="8" t="s">
        <v>13</v>
      </c>
      <c r="E10" s="9">
        <f>+E11+E15+E16+E18+E19</f>
        <v>19193010</v>
      </c>
      <c r="F10" s="9">
        <f>+F11+F15+F16+F18+F19</f>
        <v>20511759</v>
      </c>
      <c r="G10" s="9">
        <f t="shared" si="0"/>
        <v>39704769</v>
      </c>
      <c r="H10" s="9">
        <f>+H11+H15+H16+H18+H19</f>
        <v>0</v>
      </c>
      <c r="I10" s="9">
        <f t="shared" si="1"/>
        <v>39704769</v>
      </c>
    </row>
    <row r="11" spans="2:9">
      <c r="B11" s="29"/>
      <c r="C11" s="29"/>
      <c r="D11" s="8" t="s">
        <v>14</v>
      </c>
      <c r="E11" s="9">
        <f>+E12+E13+E14</f>
        <v>18757890</v>
      </c>
      <c r="F11" s="9">
        <f>+F12+F13+F14</f>
        <v>20571393</v>
      </c>
      <c r="G11" s="9">
        <f t="shared" si="0"/>
        <v>39329283</v>
      </c>
      <c r="H11" s="9">
        <f>+H12+H13+H14</f>
        <v>0</v>
      </c>
      <c r="I11" s="9">
        <f t="shared" si="1"/>
        <v>39329283</v>
      </c>
    </row>
    <row r="12" spans="2:9">
      <c r="B12" s="29"/>
      <c r="C12" s="29"/>
      <c r="D12" s="8" t="s">
        <v>15</v>
      </c>
      <c r="E12" s="9"/>
      <c r="F12" s="9"/>
      <c r="G12" s="9">
        <f t="shared" si="0"/>
        <v>0</v>
      </c>
      <c r="H12" s="9"/>
      <c r="I12" s="9">
        <f t="shared" si="1"/>
        <v>0</v>
      </c>
    </row>
    <row r="13" spans="2:9">
      <c r="B13" s="29"/>
      <c r="C13" s="29"/>
      <c r="D13" s="8" t="s">
        <v>16</v>
      </c>
      <c r="E13" s="9">
        <v>18757890</v>
      </c>
      <c r="F13" s="9">
        <v>20571393</v>
      </c>
      <c r="G13" s="9">
        <f t="shared" si="0"/>
        <v>39329283</v>
      </c>
      <c r="H13" s="9"/>
      <c r="I13" s="9">
        <f t="shared" si="1"/>
        <v>39329283</v>
      </c>
    </row>
    <row r="14" spans="2:9">
      <c r="B14" s="29"/>
      <c r="C14" s="29"/>
      <c r="D14" s="8" t="s">
        <v>17</v>
      </c>
      <c r="E14" s="9"/>
      <c r="F14" s="9"/>
      <c r="G14" s="9">
        <f t="shared" si="0"/>
        <v>0</v>
      </c>
      <c r="H14" s="9"/>
      <c r="I14" s="9">
        <f t="shared" si="1"/>
        <v>0</v>
      </c>
    </row>
    <row r="15" spans="2:9">
      <c r="B15" s="29"/>
      <c r="C15" s="29"/>
      <c r="D15" s="8" t="s">
        <v>18</v>
      </c>
      <c r="E15" s="9">
        <v>23760</v>
      </c>
      <c r="F15" s="9">
        <v>66006</v>
      </c>
      <c r="G15" s="9">
        <f t="shared" si="0"/>
        <v>89766</v>
      </c>
      <c r="H15" s="9"/>
      <c r="I15" s="9">
        <f t="shared" si="1"/>
        <v>89766</v>
      </c>
    </row>
    <row r="16" spans="2:9">
      <c r="B16" s="29"/>
      <c r="C16" s="29"/>
      <c r="D16" s="8" t="s">
        <v>19</v>
      </c>
      <c r="E16" s="9">
        <f>+E17</f>
        <v>0</v>
      </c>
      <c r="F16" s="9">
        <f>+F17</f>
        <v>0</v>
      </c>
      <c r="G16" s="9">
        <f t="shared" si="0"/>
        <v>0</v>
      </c>
      <c r="H16" s="9">
        <f>+H17</f>
        <v>0</v>
      </c>
      <c r="I16" s="9">
        <f t="shared" si="1"/>
        <v>0</v>
      </c>
    </row>
    <row r="17" spans="2:9">
      <c r="B17" s="29"/>
      <c r="C17" s="29"/>
      <c r="D17" s="8" t="s">
        <v>20</v>
      </c>
      <c r="E17" s="9"/>
      <c r="F17" s="9"/>
      <c r="G17" s="9">
        <f t="shared" si="0"/>
        <v>0</v>
      </c>
      <c r="H17" s="9"/>
      <c r="I17" s="9">
        <f t="shared" si="1"/>
        <v>0</v>
      </c>
    </row>
    <row r="18" spans="2:9">
      <c r="B18" s="29"/>
      <c r="C18" s="29"/>
      <c r="D18" s="8" t="s">
        <v>21</v>
      </c>
      <c r="E18" s="9"/>
      <c r="F18" s="9"/>
      <c r="G18" s="9">
        <f t="shared" si="0"/>
        <v>0</v>
      </c>
      <c r="H18" s="9"/>
      <c r="I18" s="9">
        <f t="shared" si="1"/>
        <v>0</v>
      </c>
    </row>
    <row r="19" spans="2:9">
      <c r="B19" s="29"/>
      <c r="C19" s="29"/>
      <c r="D19" s="8" t="s">
        <v>22</v>
      </c>
      <c r="E19" s="9">
        <f>+E20+E21+E22</f>
        <v>411360</v>
      </c>
      <c r="F19" s="9">
        <f>+F20+F21+F22</f>
        <v>-125640</v>
      </c>
      <c r="G19" s="9">
        <f t="shared" si="0"/>
        <v>285720</v>
      </c>
      <c r="H19" s="9">
        <f>+H20+H21+H22</f>
        <v>0</v>
      </c>
      <c r="I19" s="9">
        <f t="shared" si="1"/>
        <v>285720</v>
      </c>
    </row>
    <row r="20" spans="2:9">
      <c r="B20" s="29"/>
      <c r="C20" s="29"/>
      <c r="D20" s="8" t="s">
        <v>23</v>
      </c>
      <c r="E20" s="9">
        <v>99360</v>
      </c>
      <c r="F20" s="9">
        <v>99360</v>
      </c>
      <c r="G20" s="9">
        <f t="shared" si="0"/>
        <v>198720</v>
      </c>
      <c r="H20" s="9"/>
      <c r="I20" s="9">
        <f t="shared" si="1"/>
        <v>198720</v>
      </c>
    </row>
    <row r="21" spans="2:9">
      <c r="B21" s="29"/>
      <c r="C21" s="29"/>
      <c r="D21" s="8" t="s">
        <v>24</v>
      </c>
      <c r="E21" s="9">
        <v>312000</v>
      </c>
      <c r="F21" s="9">
        <v>-225000</v>
      </c>
      <c r="G21" s="9">
        <f t="shared" si="0"/>
        <v>87000</v>
      </c>
      <c r="H21" s="9"/>
      <c r="I21" s="9">
        <f t="shared" si="1"/>
        <v>87000</v>
      </c>
    </row>
    <row r="22" spans="2:9">
      <c r="B22" s="29"/>
      <c r="C22" s="29"/>
      <c r="D22" s="8" t="s">
        <v>25</v>
      </c>
      <c r="E22" s="9"/>
      <c r="F22" s="9"/>
      <c r="G22" s="9">
        <f t="shared" si="0"/>
        <v>0</v>
      </c>
      <c r="H22" s="9"/>
      <c r="I22" s="9">
        <f t="shared" si="1"/>
        <v>0</v>
      </c>
    </row>
    <row r="23" spans="2:9">
      <c r="B23" s="29"/>
      <c r="C23" s="29"/>
      <c r="D23" s="8" t="s">
        <v>26</v>
      </c>
      <c r="E23" s="9">
        <v>60000</v>
      </c>
      <c r="F23" s="9">
        <v>15000</v>
      </c>
      <c r="G23" s="9">
        <f t="shared" si="0"/>
        <v>75000</v>
      </c>
      <c r="H23" s="9"/>
      <c r="I23" s="9">
        <f t="shared" si="1"/>
        <v>75000</v>
      </c>
    </row>
    <row r="24" spans="2:9">
      <c r="B24" s="29"/>
      <c r="C24" s="30"/>
      <c r="D24" s="10" t="s">
        <v>27</v>
      </c>
      <c r="E24" s="11">
        <f>+E7+E10+E23</f>
        <v>24893783</v>
      </c>
      <c r="F24" s="11">
        <f>+F7+F10+F23</f>
        <v>25117017</v>
      </c>
      <c r="G24" s="11">
        <f t="shared" si="0"/>
        <v>50010800</v>
      </c>
      <c r="H24" s="11">
        <f>+H7+H10+H23</f>
        <v>0</v>
      </c>
      <c r="I24" s="11">
        <f t="shared" si="1"/>
        <v>50010800</v>
      </c>
    </row>
    <row r="25" spans="2:9">
      <c r="B25" s="29"/>
      <c r="C25" s="28" t="s">
        <v>28</v>
      </c>
      <c r="D25" s="8" t="s">
        <v>29</v>
      </c>
      <c r="E25" s="9">
        <f>+E26+E27+E28+E29+E30+E31+E32</f>
        <v>17610835</v>
      </c>
      <c r="F25" s="9">
        <f>+F26+F27+F28+F29+F30+F31+F32</f>
        <v>16812729</v>
      </c>
      <c r="G25" s="9">
        <f t="shared" si="0"/>
        <v>34423564</v>
      </c>
      <c r="H25" s="9">
        <f>+H26+H27+H28+H29+H30+H31+H32</f>
        <v>0</v>
      </c>
      <c r="I25" s="9">
        <f t="shared" si="1"/>
        <v>34423564</v>
      </c>
    </row>
    <row r="26" spans="2:9">
      <c r="B26" s="29"/>
      <c r="C26" s="29"/>
      <c r="D26" s="8" t="s">
        <v>30</v>
      </c>
      <c r="E26" s="9"/>
      <c r="F26" s="9"/>
      <c r="G26" s="9">
        <f t="shared" si="0"/>
        <v>0</v>
      </c>
      <c r="H26" s="9"/>
      <c r="I26" s="9">
        <f t="shared" si="1"/>
        <v>0</v>
      </c>
    </row>
    <row r="27" spans="2:9">
      <c r="B27" s="29"/>
      <c r="C27" s="29"/>
      <c r="D27" s="8" t="s">
        <v>31</v>
      </c>
      <c r="E27" s="9">
        <v>8968444</v>
      </c>
      <c r="F27" s="9">
        <v>8975496</v>
      </c>
      <c r="G27" s="9">
        <f t="shared" si="0"/>
        <v>17943940</v>
      </c>
      <c r="H27" s="9"/>
      <c r="I27" s="9">
        <f t="shared" si="1"/>
        <v>17943940</v>
      </c>
    </row>
    <row r="28" spans="2:9">
      <c r="B28" s="29"/>
      <c r="C28" s="29"/>
      <c r="D28" s="8" t="s">
        <v>32</v>
      </c>
      <c r="E28" s="9">
        <v>1398600</v>
      </c>
      <c r="F28" s="9">
        <v>1035700</v>
      </c>
      <c r="G28" s="9">
        <f t="shared" si="0"/>
        <v>2434300</v>
      </c>
      <c r="H28" s="9"/>
      <c r="I28" s="9">
        <f t="shared" si="1"/>
        <v>2434300</v>
      </c>
    </row>
    <row r="29" spans="2:9">
      <c r="B29" s="29"/>
      <c r="C29" s="29"/>
      <c r="D29" s="8" t="s">
        <v>33</v>
      </c>
      <c r="E29" s="9">
        <v>978800</v>
      </c>
      <c r="F29" s="9">
        <v>1011100</v>
      </c>
      <c r="G29" s="9">
        <f t="shared" si="0"/>
        <v>1989900</v>
      </c>
      <c r="H29" s="9"/>
      <c r="I29" s="9">
        <f t="shared" si="1"/>
        <v>1989900</v>
      </c>
    </row>
    <row r="30" spans="2:9">
      <c r="B30" s="29"/>
      <c r="C30" s="29"/>
      <c r="D30" s="8" t="s">
        <v>34</v>
      </c>
      <c r="E30" s="9">
        <v>3822621</v>
      </c>
      <c r="F30" s="9">
        <v>3298145</v>
      </c>
      <c r="G30" s="9">
        <f t="shared" si="0"/>
        <v>7120766</v>
      </c>
      <c r="H30" s="9"/>
      <c r="I30" s="9">
        <f t="shared" si="1"/>
        <v>7120766</v>
      </c>
    </row>
    <row r="31" spans="2:9">
      <c r="B31" s="29"/>
      <c r="C31" s="29"/>
      <c r="D31" s="8" t="s">
        <v>35</v>
      </c>
      <c r="E31" s="9">
        <v>356000</v>
      </c>
      <c r="F31" s="9">
        <v>445000</v>
      </c>
      <c r="G31" s="9">
        <f t="shared" si="0"/>
        <v>801000</v>
      </c>
      <c r="H31" s="9"/>
      <c r="I31" s="9">
        <f t="shared" si="1"/>
        <v>801000</v>
      </c>
    </row>
    <row r="32" spans="2:9">
      <c r="B32" s="29"/>
      <c r="C32" s="29"/>
      <c r="D32" s="8" t="s">
        <v>36</v>
      </c>
      <c r="E32" s="9">
        <v>2086370</v>
      </c>
      <c r="F32" s="9">
        <v>2047288</v>
      </c>
      <c r="G32" s="9">
        <f t="shared" si="0"/>
        <v>4133658</v>
      </c>
      <c r="H32" s="9"/>
      <c r="I32" s="9">
        <f t="shared" si="1"/>
        <v>4133658</v>
      </c>
    </row>
    <row r="33" spans="2:9">
      <c r="B33" s="29"/>
      <c r="C33" s="29"/>
      <c r="D33" s="8" t="s">
        <v>37</v>
      </c>
      <c r="E33" s="9">
        <f>+E34+E35+E36+E37+E38+E39+E40+E41+E42+E43+E44</f>
        <v>582933</v>
      </c>
      <c r="F33" s="9">
        <f>+F34+F35+F36+F37+F38+F39+F40+F41+F42+F43+F44</f>
        <v>362277</v>
      </c>
      <c r="G33" s="9">
        <f t="shared" si="0"/>
        <v>945210</v>
      </c>
      <c r="H33" s="9">
        <f>+H34+H35+H36+H37+H38+H39+H40+H41+H42+H43+H44</f>
        <v>0</v>
      </c>
      <c r="I33" s="9">
        <f t="shared" si="1"/>
        <v>945210</v>
      </c>
    </row>
    <row r="34" spans="2:9">
      <c r="B34" s="29"/>
      <c r="C34" s="29"/>
      <c r="D34" s="8" t="s">
        <v>38</v>
      </c>
      <c r="E34" s="9"/>
      <c r="F34" s="9"/>
      <c r="G34" s="9">
        <f t="shared" si="0"/>
        <v>0</v>
      </c>
      <c r="H34" s="9"/>
      <c r="I34" s="9">
        <f t="shared" si="1"/>
        <v>0</v>
      </c>
    </row>
    <row r="35" spans="2:9">
      <c r="B35" s="29"/>
      <c r="C35" s="29"/>
      <c r="D35" s="8" t="s">
        <v>39</v>
      </c>
      <c r="E35" s="9">
        <v>52019</v>
      </c>
      <c r="F35" s="9">
        <v>6030</v>
      </c>
      <c r="G35" s="9">
        <f t="shared" si="0"/>
        <v>58049</v>
      </c>
      <c r="H35" s="9"/>
      <c r="I35" s="9">
        <f t="shared" si="1"/>
        <v>58049</v>
      </c>
    </row>
    <row r="36" spans="2:9">
      <c r="B36" s="29"/>
      <c r="C36" s="29"/>
      <c r="D36" s="8" t="s">
        <v>40</v>
      </c>
      <c r="E36" s="9"/>
      <c r="F36" s="9"/>
      <c r="G36" s="9">
        <f t="shared" si="0"/>
        <v>0</v>
      </c>
      <c r="H36" s="9"/>
      <c r="I36" s="9">
        <f t="shared" si="1"/>
        <v>0</v>
      </c>
    </row>
    <row r="37" spans="2:9">
      <c r="B37" s="29"/>
      <c r="C37" s="29"/>
      <c r="D37" s="8" t="s">
        <v>41</v>
      </c>
      <c r="E37" s="9">
        <v>78253</v>
      </c>
      <c r="F37" s="9">
        <v>131713</v>
      </c>
      <c r="G37" s="9">
        <f t="shared" si="0"/>
        <v>209966</v>
      </c>
      <c r="H37" s="9"/>
      <c r="I37" s="9">
        <f t="shared" si="1"/>
        <v>209966</v>
      </c>
    </row>
    <row r="38" spans="2:9">
      <c r="B38" s="29"/>
      <c r="C38" s="29"/>
      <c r="D38" s="8" t="s">
        <v>42</v>
      </c>
      <c r="E38" s="9">
        <v>166497</v>
      </c>
      <c r="F38" s="9">
        <v>36254</v>
      </c>
      <c r="G38" s="9">
        <f t="shared" si="0"/>
        <v>202751</v>
      </c>
      <c r="H38" s="9"/>
      <c r="I38" s="9">
        <f t="shared" si="1"/>
        <v>202751</v>
      </c>
    </row>
    <row r="39" spans="2:9">
      <c r="B39" s="29"/>
      <c r="C39" s="29"/>
      <c r="D39" s="8" t="s">
        <v>43</v>
      </c>
      <c r="E39" s="9">
        <v>80000</v>
      </c>
      <c r="F39" s="9">
        <v>50553</v>
      </c>
      <c r="G39" s="9">
        <f t="shared" si="0"/>
        <v>130553</v>
      </c>
      <c r="H39" s="9"/>
      <c r="I39" s="9">
        <f t="shared" si="1"/>
        <v>130553</v>
      </c>
    </row>
    <row r="40" spans="2:9">
      <c r="B40" s="29"/>
      <c r="C40" s="29"/>
      <c r="D40" s="8" t="s">
        <v>44</v>
      </c>
      <c r="E40" s="9">
        <v>11684</v>
      </c>
      <c r="F40" s="9">
        <v>11880</v>
      </c>
      <c r="G40" s="9">
        <f t="shared" si="0"/>
        <v>23564</v>
      </c>
      <c r="H40" s="9"/>
      <c r="I40" s="9">
        <f t="shared" si="1"/>
        <v>23564</v>
      </c>
    </row>
    <row r="41" spans="2:9">
      <c r="B41" s="29"/>
      <c r="C41" s="29"/>
      <c r="D41" s="8" t="s">
        <v>45</v>
      </c>
      <c r="E41" s="9"/>
      <c r="F41" s="9"/>
      <c r="G41" s="9">
        <f t="shared" si="0"/>
        <v>0</v>
      </c>
      <c r="H41" s="9"/>
      <c r="I41" s="9">
        <f t="shared" si="1"/>
        <v>0</v>
      </c>
    </row>
    <row r="42" spans="2:9">
      <c r="B42" s="29"/>
      <c r="C42" s="29"/>
      <c r="D42" s="8" t="s">
        <v>46</v>
      </c>
      <c r="E42" s="9">
        <v>44000</v>
      </c>
      <c r="F42" s="9">
        <v>44000</v>
      </c>
      <c r="G42" s="9">
        <f t="shared" si="0"/>
        <v>88000</v>
      </c>
      <c r="H42" s="9"/>
      <c r="I42" s="9">
        <f t="shared" si="1"/>
        <v>88000</v>
      </c>
    </row>
    <row r="43" spans="2:9">
      <c r="B43" s="29"/>
      <c r="C43" s="29"/>
      <c r="D43" s="8" t="s">
        <v>47</v>
      </c>
      <c r="E43" s="9">
        <v>123447</v>
      </c>
      <c r="F43" s="9">
        <v>30250</v>
      </c>
      <c r="G43" s="9">
        <f t="shared" si="0"/>
        <v>153697</v>
      </c>
      <c r="H43" s="9"/>
      <c r="I43" s="9">
        <f t="shared" si="1"/>
        <v>153697</v>
      </c>
    </row>
    <row r="44" spans="2:9">
      <c r="B44" s="29"/>
      <c r="C44" s="29"/>
      <c r="D44" s="8" t="s">
        <v>48</v>
      </c>
      <c r="E44" s="9">
        <v>27033</v>
      </c>
      <c r="F44" s="9">
        <v>51597</v>
      </c>
      <c r="G44" s="9">
        <f t="shared" si="0"/>
        <v>78630</v>
      </c>
      <c r="H44" s="9"/>
      <c r="I44" s="9">
        <f t="shared" si="1"/>
        <v>78630</v>
      </c>
    </row>
    <row r="45" spans="2:9">
      <c r="B45" s="29"/>
      <c r="C45" s="29"/>
      <c r="D45" s="8" t="s">
        <v>49</v>
      </c>
      <c r="E45" s="9">
        <f>+E46+E47+E48+E49+E50+E51+E52+E53+E54+E55+E56+E57+E58+E59+E60+E61+E62+E63+E64+E65+E66+E67</f>
        <v>1633312</v>
      </c>
      <c r="F45" s="9">
        <f>+F46+F47+F48+F49+F50+F51+F52+F53+F54+F55+F56+F57+F58+F59+F60+F61+F62+F63+F64+F65+F66+F67</f>
        <v>633966</v>
      </c>
      <c r="G45" s="9">
        <f t="shared" si="0"/>
        <v>2267278</v>
      </c>
      <c r="H45" s="9">
        <f>+H46+H47+H48+H49+H50+H51+H52+H53+H54+H55+H56+H57+H58+H59+H60+H61+H62+H63+H64+H65+H66+H67</f>
        <v>0</v>
      </c>
      <c r="I45" s="9">
        <f t="shared" si="1"/>
        <v>2267278</v>
      </c>
    </row>
    <row r="46" spans="2:9">
      <c r="B46" s="29"/>
      <c r="C46" s="29"/>
      <c r="D46" s="8" t="s">
        <v>50</v>
      </c>
      <c r="E46" s="9">
        <v>45586</v>
      </c>
      <c r="F46" s="9">
        <v>32966</v>
      </c>
      <c r="G46" s="9">
        <f t="shared" si="0"/>
        <v>78552</v>
      </c>
      <c r="H46" s="9"/>
      <c r="I46" s="9">
        <f t="shared" si="1"/>
        <v>78552</v>
      </c>
    </row>
    <row r="47" spans="2:9">
      <c r="B47" s="29"/>
      <c r="C47" s="29"/>
      <c r="D47" s="8" t="s">
        <v>51</v>
      </c>
      <c r="E47" s="9"/>
      <c r="F47" s="9"/>
      <c r="G47" s="9">
        <f t="shared" si="0"/>
        <v>0</v>
      </c>
      <c r="H47" s="9"/>
      <c r="I47" s="9">
        <f t="shared" si="1"/>
        <v>0</v>
      </c>
    </row>
    <row r="48" spans="2:9">
      <c r="B48" s="29"/>
      <c r="C48" s="29"/>
      <c r="D48" s="8" t="s">
        <v>52</v>
      </c>
      <c r="E48" s="9">
        <v>1500</v>
      </c>
      <c r="F48" s="9">
        <v>7130</v>
      </c>
      <c r="G48" s="9">
        <f t="shared" si="0"/>
        <v>8630</v>
      </c>
      <c r="H48" s="9"/>
      <c r="I48" s="9">
        <f t="shared" si="1"/>
        <v>8630</v>
      </c>
    </row>
    <row r="49" spans="2:9">
      <c r="B49" s="29"/>
      <c r="C49" s="29"/>
      <c r="D49" s="8" t="s">
        <v>53</v>
      </c>
      <c r="E49" s="9">
        <v>73000</v>
      </c>
      <c r="F49" s="9">
        <v>2000</v>
      </c>
      <c r="G49" s="9">
        <f t="shared" si="0"/>
        <v>75000</v>
      </c>
      <c r="H49" s="9"/>
      <c r="I49" s="9">
        <f t="shared" si="1"/>
        <v>75000</v>
      </c>
    </row>
    <row r="50" spans="2:9">
      <c r="B50" s="29"/>
      <c r="C50" s="29"/>
      <c r="D50" s="8" t="s">
        <v>54</v>
      </c>
      <c r="E50" s="9">
        <v>33478</v>
      </c>
      <c r="F50" s="9">
        <v>21666</v>
      </c>
      <c r="G50" s="9">
        <f t="shared" si="0"/>
        <v>55144</v>
      </c>
      <c r="H50" s="9"/>
      <c r="I50" s="9">
        <f t="shared" si="1"/>
        <v>55144</v>
      </c>
    </row>
    <row r="51" spans="2:9">
      <c r="B51" s="29"/>
      <c r="C51" s="29"/>
      <c r="D51" s="8" t="s">
        <v>55</v>
      </c>
      <c r="E51" s="9">
        <v>36000</v>
      </c>
      <c r="F51" s="9">
        <v>12964</v>
      </c>
      <c r="G51" s="9">
        <f t="shared" si="0"/>
        <v>48964</v>
      </c>
      <c r="H51" s="9"/>
      <c r="I51" s="9">
        <f t="shared" si="1"/>
        <v>48964</v>
      </c>
    </row>
    <row r="52" spans="2:9">
      <c r="B52" s="29"/>
      <c r="C52" s="29"/>
      <c r="D52" s="8" t="s">
        <v>42</v>
      </c>
      <c r="E52" s="9">
        <v>71357</v>
      </c>
      <c r="F52" s="9">
        <v>15538</v>
      </c>
      <c r="G52" s="9">
        <f t="shared" si="0"/>
        <v>86895</v>
      </c>
      <c r="H52" s="9"/>
      <c r="I52" s="9">
        <f t="shared" si="1"/>
        <v>86895</v>
      </c>
    </row>
    <row r="53" spans="2:9">
      <c r="B53" s="29"/>
      <c r="C53" s="29"/>
      <c r="D53" s="8" t="s">
        <v>56</v>
      </c>
      <c r="E53" s="9">
        <v>462000</v>
      </c>
      <c r="F53" s="9">
        <v>42350</v>
      </c>
      <c r="G53" s="9">
        <f t="shared" si="0"/>
        <v>504350</v>
      </c>
      <c r="H53" s="9"/>
      <c r="I53" s="9">
        <f t="shared" si="1"/>
        <v>504350</v>
      </c>
    </row>
    <row r="54" spans="2:9">
      <c r="B54" s="29"/>
      <c r="C54" s="29"/>
      <c r="D54" s="8" t="s">
        <v>57</v>
      </c>
      <c r="E54" s="9">
        <v>155092</v>
      </c>
      <c r="F54" s="9">
        <v>33786</v>
      </c>
      <c r="G54" s="9">
        <f t="shared" si="0"/>
        <v>188878</v>
      </c>
      <c r="H54" s="9"/>
      <c r="I54" s="9">
        <f t="shared" si="1"/>
        <v>188878</v>
      </c>
    </row>
    <row r="55" spans="2:9">
      <c r="B55" s="29"/>
      <c r="C55" s="29"/>
      <c r="D55" s="8" t="s">
        <v>58</v>
      </c>
      <c r="E55" s="9"/>
      <c r="F55" s="9"/>
      <c r="G55" s="9">
        <f t="shared" si="0"/>
        <v>0</v>
      </c>
      <c r="H55" s="9"/>
      <c r="I55" s="9">
        <f t="shared" si="1"/>
        <v>0</v>
      </c>
    </row>
    <row r="56" spans="2:9">
      <c r="B56" s="29"/>
      <c r="C56" s="29"/>
      <c r="D56" s="8" t="s">
        <v>59</v>
      </c>
      <c r="E56" s="9">
        <v>71500</v>
      </c>
      <c r="F56" s="9"/>
      <c r="G56" s="9">
        <f t="shared" si="0"/>
        <v>71500</v>
      </c>
      <c r="H56" s="9"/>
      <c r="I56" s="9">
        <f t="shared" si="1"/>
        <v>71500</v>
      </c>
    </row>
    <row r="57" spans="2:9">
      <c r="B57" s="29"/>
      <c r="C57" s="29"/>
      <c r="D57" s="8" t="s">
        <v>60</v>
      </c>
      <c r="E57" s="9">
        <v>97908</v>
      </c>
      <c r="F57" s="9">
        <v>97908</v>
      </c>
      <c r="G57" s="9">
        <f t="shared" si="0"/>
        <v>195816</v>
      </c>
      <c r="H57" s="9"/>
      <c r="I57" s="9">
        <f t="shared" si="1"/>
        <v>195816</v>
      </c>
    </row>
    <row r="58" spans="2:9">
      <c r="B58" s="29"/>
      <c r="C58" s="29"/>
      <c r="D58" s="8" t="s">
        <v>61</v>
      </c>
      <c r="E58" s="9">
        <v>6765</v>
      </c>
      <c r="F58" s="9">
        <v>4125</v>
      </c>
      <c r="G58" s="9">
        <f t="shared" si="0"/>
        <v>10890</v>
      </c>
      <c r="H58" s="9"/>
      <c r="I58" s="9">
        <f t="shared" si="1"/>
        <v>10890</v>
      </c>
    </row>
    <row r="59" spans="2:9">
      <c r="B59" s="29"/>
      <c r="C59" s="29"/>
      <c r="D59" s="8" t="s">
        <v>44</v>
      </c>
      <c r="E59" s="9">
        <v>162818</v>
      </c>
      <c r="F59" s="9">
        <v>170318</v>
      </c>
      <c r="G59" s="9">
        <f t="shared" si="0"/>
        <v>333136</v>
      </c>
      <c r="H59" s="9"/>
      <c r="I59" s="9">
        <f t="shared" si="1"/>
        <v>333136</v>
      </c>
    </row>
    <row r="60" spans="2:9">
      <c r="B60" s="29"/>
      <c r="C60" s="29"/>
      <c r="D60" s="8" t="s">
        <v>45</v>
      </c>
      <c r="E60" s="9">
        <v>151246</v>
      </c>
      <c r="F60" s="9">
        <v>63158</v>
      </c>
      <c r="G60" s="9">
        <f t="shared" si="0"/>
        <v>214404</v>
      </c>
      <c r="H60" s="9"/>
      <c r="I60" s="9">
        <f t="shared" si="1"/>
        <v>214404</v>
      </c>
    </row>
    <row r="61" spans="2:9">
      <c r="B61" s="29"/>
      <c r="C61" s="29"/>
      <c r="D61" s="8" t="s">
        <v>62</v>
      </c>
      <c r="E61" s="9"/>
      <c r="F61" s="9"/>
      <c r="G61" s="9">
        <f t="shared" si="0"/>
        <v>0</v>
      </c>
      <c r="H61" s="9"/>
      <c r="I61" s="9">
        <f t="shared" si="1"/>
        <v>0</v>
      </c>
    </row>
    <row r="62" spans="2:9">
      <c r="B62" s="29"/>
      <c r="C62" s="29"/>
      <c r="D62" s="8" t="s">
        <v>63</v>
      </c>
      <c r="E62" s="9">
        <v>177312</v>
      </c>
      <c r="F62" s="9">
        <v>32193</v>
      </c>
      <c r="G62" s="9">
        <f t="shared" si="0"/>
        <v>209505</v>
      </c>
      <c r="H62" s="9"/>
      <c r="I62" s="9">
        <f t="shared" si="1"/>
        <v>209505</v>
      </c>
    </row>
    <row r="63" spans="2:9">
      <c r="B63" s="29"/>
      <c r="C63" s="29"/>
      <c r="D63" s="8" t="s">
        <v>64</v>
      </c>
      <c r="E63" s="9">
        <v>24750</v>
      </c>
      <c r="F63" s="9">
        <v>24750</v>
      </c>
      <c r="G63" s="9">
        <f t="shared" si="0"/>
        <v>49500</v>
      </c>
      <c r="H63" s="9"/>
      <c r="I63" s="9">
        <f t="shared" si="1"/>
        <v>49500</v>
      </c>
    </row>
    <row r="64" spans="2:9">
      <c r="B64" s="29"/>
      <c r="C64" s="29"/>
      <c r="D64" s="8" t="s">
        <v>65</v>
      </c>
      <c r="E64" s="9"/>
      <c r="F64" s="9"/>
      <c r="G64" s="9">
        <f t="shared" si="0"/>
        <v>0</v>
      </c>
      <c r="H64" s="9"/>
      <c r="I64" s="9">
        <f t="shared" si="1"/>
        <v>0</v>
      </c>
    </row>
    <row r="65" spans="2:9">
      <c r="B65" s="29"/>
      <c r="C65" s="29"/>
      <c r="D65" s="8" t="s">
        <v>66</v>
      </c>
      <c r="E65" s="9">
        <v>53000</v>
      </c>
      <c r="F65" s="9">
        <v>51000</v>
      </c>
      <c r="G65" s="9">
        <f t="shared" si="0"/>
        <v>104000</v>
      </c>
      <c r="H65" s="9"/>
      <c r="I65" s="9">
        <f t="shared" si="1"/>
        <v>104000</v>
      </c>
    </row>
    <row r="66" spans="2:9">
      <c r="B66" s="29"/>
      <c r="C66" s="29"/>
      <c r="D66" s="8" t="s">
        <v>48</v>
      </c>
      <c r="E66" s="9">
        <v>10000</v>
      </c>
      <c r="F66" s="9">
        <v>22114</v>
      </c>
      <c r="G66" s="9">
        <f t="shared" si="0"/>
        <v>32114</v>
      </c>
      <c r="H66" s="9"/>
      <c r="I66" s="9">
        <f t="shared" si="1"/>
        <v>32114</v>
      </c>
    </row>
    <row r="67" spans="2:9">
      <c r="B67" s="29"/>
      <c r="C67" s="29"/>
      <c r="D67" s="8" t="s">
        <v>67</v>
      </c>
      <c r="E67" s="9"/>
      <c r="F67" s="9"/>
      <c r="G67" s="9">
        <f t="shared" si="0"/>
        <v>0</v>
      </c>
      <c r="H67" s="9"/>
      <c r="I67" s="9">
        <f t="shared" si="1"/>
        <v>0</v>
      </c>
    </row>
    <row r="68" spans="2:9">
      <c r="B68" s="29"/>
      <c r="C68" s="29"/>
      <c r="D68" s="8" t="s">
        <v>68</v>
      </c>
      <c r="E68" s="9">
        <f>+E69</f>
        <v>5554042</v>
      </c>
      <c r="F68" s="9">
        <f>+F69</f>
        <v>4608565</v>
      </c>
      <c r="G68" s="9">
        <f t="shared" si="0"/>
        <v>10162607</v>
      </c>
      <c r="H68" s="9">
        <f>+H69</f>
        <v>0</v>
      </c>
      <c r="I68" s="9">
        <f t="shared" si="1"/>
        <v>10162607</v>
      </c>
    </row>
    <row r="69" spans="2:9">
      <c r="B69" s="29"/>
      <c r="C69" s="29"/>
      <c r="D69" s="8" t="s">
        <v>69</v>
      </c>
      <c r="E69" s="9">
        <f>+E70+E71+E72-E73</f>
        <v>5554042</v>
      </c>
      <c r="F69" s="9">
        <f>+F70+F71+F72-F73</f>
        <v>4608565</v>
      </c>
      <c r="G69" s="9">
        <f t="shared" si="0"/>
        <v>10162607</v>
      </c>
      <c r="H69" s="9">
        <f>+H70+H71+H72-H73</f>
        <v>0</v>
      </c>
      <c r="I69" s="9">
        <f t="shared" si="1"/>
        <v>10162607</v>
      </c>
    </row>
    <row r="70" spans="2:9">
      <c r="B70" s="29"/>
      <c r="C70" s="29"/>
      <c r="D70" s="8" t="s">
        <v>70</v>
      </c>
      <c r="E70" s="9">
        <v>11889</v>
      </c>
      <c r="F70" s="9">
        <v>47360</v>
      </c>
      <c r="G70" s="9">
        <f t="shared" si="0"/>
        <v>59249</v>
      </c>
      <c r="H70" s="9"/>
      <c r="I70" s="9">
        <f t="shared" si="1"/>
        <v>59249</v>
      </c>
    </row>
    <row r="71" spans="2:9">
      <c r="B71" s="29"/>
      <c r="C71" s="29"/>
      <c r="D71" s="8" t="s">
        <v>71</v>
      </c>
      <c r="E71" s="9">
        <v>5574591</v>
      </c>
      <c r="F71" s="9">
        <v>4591130</v>
      </c>
      <c r="G71" s="9">
        <f t="shared" si="0"/>
        <v>10165721</v>
      </c>
      <c r="H71" s="9"/>
      <c r="I71" s="9">
        <f t="shared" si="1"/>
        <v>10165721</v>
      </c>
    </row>
    <row r="72" spans="2:9">
      <c r="B72" s="29"/>
      <c r="C72" s="29"/>
      <c r="D72" s="8" t="s">
        <v>72</v>
      </c>
      <c r="E72" s="9"/>
      <c r="F72" s="9"/>
      <c r="G72" s="9">
        <f t="shared" ref="G72:G94" si="2">+E72+F72</f>
        <v>0</v>
      </c>
      <c r="H72" s="9"/>
      <c r="I72" s="9">
        <f t="shared" ref="I72:I92" si="3">G72-ABS(H72)</f>
        <v>0</v>
      </c>
    </row>
    <row r="73" spans="2:9">
      <c r="B73" s="29"/>
      <c r="C73" s="29"/>
      <c r="D73" s="8" t="s">
        <v>73</v>
      </c>
      <c r="E73" s="9">
        <v>32438</v>
      </c>
      <c r="F73" s="9">
        <v>29925</v>
      </c>
      <c r="G73" s="9">
        <f t="shared" si="2"/>
        <v>62363</v>
      </c>
      <c r="H73" s="9"/>
      <c r="I73" s="9">
        <f t="shared" si="3"/>
        <v>62363</v>
      </c>
    </row>
    <row r="74" spans="2:9">
      <c r="B74" s="29"/>
      <c r="C74" s="29"/>
      <c r="D74" s="8" t="s">
        <v>74</v>
      </c>
      <c r="E74" s="9">
        <v>760527</v>
      </c>
      <c r="F74" s="9">
        <v>870997</v>
      </c>
      <c r="G74" s="9">
        <f t="shared" si="2"/>
        <v>1631524</v>
      </c>
      <c r="H74" s="9"/>
      <c r="I74" s="9">
        <f t="shared" si="3"/>
        <v>1631524</v>
      </c>
    </row>
    <row r="75" spans="2:9">
      <c r="B75" s="29"/>
      <c r="C75" s="29"/>
      <c r="D75" s="8" t="s">
        <v>75</v>
      </c>
      <c r="E75" s="9">
        <v>-221617</v>
      </c>
      <c r="F75" s="9">
        <v>-530577</v>
      </c>
      <c r="G75" s="9">
        <f t="shared" si="2"/>
        <v>-752194</v>
      </c>
      <c r="H75" s="9"/>
      <c r="I75" s="9">
        <f t="shared" si="3"/>
        <v>-752194</v>
      </c>
    </row>
    <row r="76" spans="2:9">
      <c r="B76" s="29"/>
      <c r="C76" s="29"/>
      <c r="D76" s="8" t="s">
        <v>76</v>
      </c>
      <c r="E76" s="9"/>
      <c r="F76" s="9"/>
      <c r="G76" s="9">
        <f t="shared" si="2"/>
        <v>0</v>
      </c>
      <c r="H76" s="9"/>
      <c r="I76" s="9">
        <f t="shared" si="3"/>
        <v>0</v>
      </c>
    </row>
    <row r="77" spans="2:9">
      <c r="B77" s="29"/>
      <c r="C77" s="29"/>
      <c r="D77" s="8" t="s">
        <v>77</v>
      </c>
      <c r="E77" s="9"/>
      <c r="F77" s="9"/>
      <c r="G77" s="9">
        <f t="shared" si="2"/>
        <v>0</v>
      </c>
      <c r="H77" s="9"/>
      <c r="I77" s="9">
        <f t="shared" si="3"/>
        <v>0</v>
      </c>
    </row>
    <row r="78" spans="2:9">
      <c r="B78" s="29"/>
      <c r="C78" s="29"/>
      <c r="D78" s="8" t="s">
        <v>78</v>
      </c>
      <c r="E78" s="9"/>
      <c r="F78" s="9"/>
      <c r="G78" s="9">
        <f t="shared" si="2"/>
        <v>0</v>
      </c>
      <c r="H78" s="9"/>
      <c r="I78" s="9">
        <f t="shared" si="3"/>
        <v>0</v>
      </c>
    </row>
    <row r="79" spans="2:9">
      <c r="B79" s="29"/>
      <c r="C79" s="30"/>
      <c r="D79" s="10" t="s">
        <v>79</v>
      </c>
      <c r="E79" s="11">
        <f>+E25+E33+E45+E68+E74+E75+E76+E77+E78</f>
        <v>25920032</v>
      </c>
      <c r="F79" s="11">
        <f>+F25+F33+F45+F68+F74+F75+F76+F77+F78</f>
        <v>22757957</v>
      </c>
      <c r="G79" s="11">
        <f t="shared" si="2"/>
        <v>48677989</v>
      </c>
      <c r="H79" s="11">
        <f>+H25+H33+H45+H68+H74+H75+H76+H77+H78</f>
        <v>0</v>
      </c>
      <c r="I79" s="11">
        <f t="shared" si="3"/>
        <v>48677989</v>
      </c>
    </row>
    <row r="80" spans="2:9">
      <c r="B80" s="30"/>
      <c r="C80" s="12" t="s">
        <v>80</v>
      </c>
      <c r="D80" s="13"/>
      <c r="E80" s="14">
        <f xml:space="preserve"> +E24 - E79</f>
        <v>-1026249</v>
      </c>
      <c r="F80" s="14">
        <f xml:space="preserve"> +F24 - F79</f>
        <v>2359060</v>
      </c>
      <c r="G80" s="14">
        <f t="shared" si="2"/>
        <v>1332811</v>
      </c>
      <c r="H80" s="14">
        <f xml:space="preserve"> +H24 - H79</f>
        <v>0</v>
      </c>
      <c r="I80" s="14">
        <f>I24-I79</f>
        <v>1332811</v>
      </c>
    </row>
    <row r="81" spans="2:9">
      <c r="B81" s="28" t="s">
        <v>81</v>
      </c>
      <c r="C81" s="28" t="s">
        <v>9</v>
      </c>
      <c r="D81" s="8" t="s">
        <v>82</v>
      </c>
      <c r="E81" s="9">
        <v>5</v>
      </c>
      <c r="F81" s="9">
        <v>21</v>
      </c>
      <c r="G81" s="9">
        <f t="shared" si="2"/>
        <v>26</v>
      </c>
      <c r="H81" s="9"/>
      <c r="I81" s="9">
        <f t="shared" si="3"/>
        <v>26</v>
      </c>
    </row>
    <row r="82" spans="2:9">
      <c r="B82" s="29"/>
      <c r="C82" s="29"/>
      <c r="D82" s="8" t="s">
        <v>83</v>
      </c>
      <c r="E82" s="9">
        <f>+E83+E84+E85</f>
        <v>21500</v>
      </c>
      <c r="F82" s="9">
        <f>+F83+F84+F85</f>
        <v>12500</v>
      </c>
      <c r="G82" s="9">
        <f t="shared" si="2"/>
        <v>34000</v>
      </c>
      <c r="H82" s="9">
        <f>+H83+H84+H85</f>
        <v>0</v>
      </c>
      <c r="I82" s="9">
        <f t="shared" si="3"/>
        <v>34000</v>
      </c>
    </row>
    <row r="83" spans="2:9">
      <c r="B83" s="29"/>
      <c r="C83" s="29"/>
      <c r="D83" s="8" t="s">
        <v>84</v>
      </c>
      <c r="E83" s="9">
        <v>14500</v>
      </c>
      <c r="F83" s="9">
        <v>4500</v>
      </c>
      <c r="G83" s="9">
        <f t="shared" si="2"/>
        <v>19000</v>
      </c>
      <c r="H83" s="9"/>
      <c r="I83" s="9">
        <f t="shared" si="3"/>
        <v>19000</v>
      </c>
    </row>
    <row r="84" spans="2:9">
      <c r="B84" s="29"/>
      <c r="C84" s="29"/>
      <c r="D84" s="8" t="s">
        <v>85</v>
      </c>
      <c r="E84" s="9"/>
      <c r="F84" s="9"/>
      <c r="G84" s="9">
        <f t="shared" si="2"/>
        <v>0</v>
      </c>
      <c r="H84" s="9"/>
      <c r="I84" s="9">
        <f t="shared" si="3"/>
        <v>0</v>
      </c>
    </row>
    <row r="85" spans="2:9">
      <c r="B85" s="29"/>
      <c r="C85" s="29"/>
      <c r="D85" s="8" t="s">
        <v>86</v>
      </c>
      <c r="E85" s="9">
        <v>7000</v>
      </c>
      <c r="F85" s="9">
        <v>8000</v>
      </c>
      <c r="G85" s="9">
        <f t="shared" si="2"/>
        <v>15000</v>
      </c>
      <c r="H85" s="9"/>
      <c r="I85" s="9">
        <f t="shared" si="3"/>
        <v>15000</v>
      </c>
    </row>
    <row r="86" spans="2:9">
      <c r="B86" s="29"/>
      <c r="C86" s="30"/>
      <c r="D86" s="10" t="s">
        <v>87</v>
      </c>
      <c r="E86" s="11">
        <f>+E81+E82</f>
        <v>21505</v>
      </c>
      <c r="F86" s="11">
        <f>+F81+F82</f>
        <v>12521</v>
      </c>
      <c r="G86" s="11">
        <f t="shared" si="2"/>
        <v>34026</v>
      </c>
      <c r="H86" s="11">
        <f>+H81+H82</f>
        <v>0</v>
      </c>
      <c r="I86" s="11">
        <f t="shared" si="3"/>
        <v>34026</v>
      </c>
    </row>
    <row r="87" spans="2:9">
      <c r="B87" s="29"/>
      <c r="C87" s="28" t="s">
        <v>28</v>
      </c>
      <c r="D87" s="8" t="s">
        <v>88</v>
      </c>
      <c r="E87" s="9"/>
      <c r="F87" s="9"/>
      <c r="G87" s="9">
        <f t="shared" si="2"/>
        <v>0</v>
      </c>
      <c r="H87" s="9"/>
      <c r="I87" s="9">
        <f t="shared" si="3"/>
        <v>0</v>
      </c>
    </row>
    <row r="88" spans="2:9">
      <c r="B88" s="29"/>
      <c r="C88" s="29"/>
      <c r="D88" s="8" t="s">
        <v>89</v>
      </c>
      <c r="E88" s="9">
        <f>+E89+E90+E91</f>
        <v>0</v>
      </c>
      <c r="F88" s="9">
        <f>+F89+F90+F91</f>
        <v>0</v>
      </c>
      <c r="G88" s="9">
        <f t="shared" si="2"/>
        <v>0</v>
      </c>
      <c r="H88" s="9">
        <f>+H89+H90+H91</f>
        <v>0</v>
      </c>
      <c r="I88" s="9">
        <f t="shared" si="3"/>
        <v>0</v>
      </c>
    </row>
    <row r="89" spans="2:9">
      <c r="B89" s="29"/>
      <c r="C89" s="29"/>
      <c r="D89" s="8" t="s">
        <v>90</v>
      </c>
      <c r="E89" s="9"/>
      <c r="F89" s="9"/>
      <c r="G89" s="9">
        <f t="shared" si="2"/>
        <v>0</v>
      </c>
      <c r="H89" s="9"/>
      <c r="I89" s="9">
        <f t="shared" si="3"/>
        <v>0</v>
      </c>
    </row>
    <row r="90" spans="2:9">
      <c r="B90" s="29"/>
      <c r="C90" s="29"/>
      <c r="D90" s="8" t="s">
        <v>91</v>
      </c>
      <c r="E90" s="9"/>
      <c r="F90" s="9"/>
      <c r="G90" s="9">
        <f t="shared" si="2"/>
        <v>0</v>
      </c>
      <c r="H90" s="9"/>
      <c r="I90" s="9">
        <f t="shared" si="3"/>
        <v>0</v>
      </c>
    </row>
    <row r="91" spans="2:9">
      <c r="B91" s="29"/>
      <c r="C91" s="29"/>
      <c r="D91" s="8" t="s">
        <v>92</v>
      </c>
      <c r="E91" s="9"/>
      <c r="F91" s="9"/>
      <c r="G91" s="9">
        <f t="shared" si="2"/>
        <v>0</v>
      </c>
      <c r="H91" s="9"/>
      <c r="I91" s="9">
        <f t="shared" si="3"/>
        <v>0</v>
      </c>
    </row>
    <row r="92" spans="2:9">
      <c r="B92" s="29"/>
      <c r="C92" s="30"/>
      <c r="D92" s="10" t="s">
        <v>93</v>
      </c>
      <c r="E92" s="11">
        <f>+E87+E88</f>
        <v>0</v>
      </c>
      <c r="F92" s="11">
        <f>+F87+F88</f>
        <v>0</v>
      </c>
      <c r="G92" s="11">
        <f t="shared" si="2"/>
        <v>0</v>
      </c>
      <c r="H92" s="11">
        <f>+H87+H88</f>
        <v>0</v>
      </c>
      <c r="I92" s="11">
        <f t="shared" si="3"/>
        <v>0</v>
      </c>
    </row>
    <row r="93" spans="2:9">
      <c r="B93" s="30"/>
      <c r="C93" s="12" t="s">
        <v>94</v>
      </c>
      <c r="D93" s="15"/>
      <c r="E93" s="16">
        <f xml:space="preserve"> +E86 - E92</f>
        <v>21505</v>
      </c>
      <c r="F93" s="16">
        <f xml:space="preserve"> +F86 - F92</f>
        <v>12521</v>
      </c>
      <c r="G93" s="16">
        <f t="shared" si="2"/>
        <v>34026</v>
      </c>
      <c r="H93" s="16">
        <f xml:space="preserve"> +H86 - H92</f>
        <v>0</v>
      </c>
      <c r="I93" s="16">
        <f>I86-I92</f>
        <v>34026</v>
      </c>
    </row>
    <row r="94" spans="2:9">
      <c r="B94" s="12" t="s">
        <v>95</v>
      </c>
      <c r="C94" s="17"/>
      <c r="D94" s="13"/>
      <c r="E94" s="14">
        <f xml:space="preserve"> +E80 +E93</f>
        <v>-1004744</v>
      </c>
      <c r="F94" s="14">
        <f xml:space="preserve"> +F80 +F93</f>
        <v>2371581</v>
      </c>
      <c r="G94" s="14">
        <f t="shared" si="2"/>
        <v>1366837</v>
      </c>
      <c r="H94" s="14">
        <f xml:space="preserve"> +H80 +H93</f>
        <v>0</v>
      </c>
      <c r="I94" s="14">
        <f>I80+I93</f>
        <v>1366837</v>
      </c>
    </row>
  </sheetData>
  <mergeCells count="13">
    <mergeCell ref="B7:B80"/>
    <mergeCell ref="C7:C24"/>
    <mergeCell ref="C25:C79"/>
    <mergeCell ref="B81:B93"/>
    <mergeCell ref="C81:C86"/>
    <mergeCell ref="C87:C92"/>
    <mergeCell ref="B2:I2"/>
    <mergeCell ref="B3:I3"/>
    <mergeCell ref="B5:D6"/>
    <mergeCell ref="E5:F5"/>
    <mergeCell ref="G5:G6"/>
    <mergeCell ref="H5:H6"/>
    <mergeCell ref="I5:I6"/>
  </mergeCells>
  <phoneticPr fontId="2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A13B4-C292-441C-B334-E8B22B7A9408}">
  <sheetPr>
    <pageSetUpPr fitToPage="1"/>
  </sheetPr>
  <dimension ref="B1:G147"/>
  <sheetViews>
    <sheetView showGridLines="0" workbookViewId="0"/>
  </sheetViews>
  <sheetFormatPr defaultRowHeight="18.75"/>
  <cols>
    <col min="1" max="3" width="2.875" customWidth="1"/>
    <col min="4" max="4" width="59.75" customWidth="1"/>
    <col min="5" max="7" width="20.75" customWidth="1"/>
  </cols>
  <sheetData>
    <row r="1" spans="2:7" ht="21">
      <c r="B1" s="1"/>
      <c r="C1" s="1"/>
      <c r="D1" s="1"/>
      <c r="E1" s="2"/>
      <c r="F1" s="2"/>
      <c r="G1" s="3" t="s">
        <v>0</v>
      </c>
    </row>
    <row r="2" spans="2:7" ht="21">
      <c r="B2" s="31" t="s">
        <v>160</v>
      </c>
      <c r="C2" s="31"/>
      <c r="D2" s="31"/>
      <c r="E2" s="31"/>
      <c r="F2" s="31"/>
      <c r="G2" s="31"/>
    </row>
    <row r="3" spans="2:7" ht="21">
      <c r="B3" s="32" t="s">
        <v>2</v>
      </c>
      <c r="C3" s="32"/>
      <c r="D3" s="32"/>
      <c r="E3" s="32"/>
      <c r="F3" s="32"/>
      <c r="G3" s="32"/>
    </row>
    <row r="4" spans="2:7">
      <c r="B4" s="4"/>
      <c r="C4" s="4"/>
      <c r="D4" s="4"/>
      <c r="E4" s="4"/>
      <c r="F4" s="2"/>
      <c r="G4" s="4" t="s">
        <v>3</v>
      </c>
    </row>
    <row r="5" spans="2:7">
      <c r="B5" s="33" t="s">
        <v>4</v>
      </c>
      <c r="C5" s="33"/>
      <c r="D5" s="33"/>
      <c r="E5" s="5" t="s">
        <v>5</v>
      </c>
      <c r="F5" s="5" t="s">
        <v>6</v>
      </c>
      <c r="G5" s="5" t="s">
        <v>7</v>
      </c>
    </row>
    <row r="6" spans="2:7">
      <c r="B6" s="28" t="s">
        <v>8</v>
      </c>
      <c r="C6" s="28" t="s">
        <v>9</v>
      </c>
      <c r="D6" s="6" t="s">
        <v>10</v>
      </c>
      <c r="E6" s="7">
        <f>+E7</f>
        <v>0</v>
      </c>
      <c r="F6" s="7">
        <f>+F7</f>
        <v>0</v>
      </c>
      <c r="G6" s="7">
        <f>E6-F6</f>
        <v>0</v>
      </c>
    </row>
    <row r="7" spans="2:7">
      <c r="B7" s="29"/>
      <c r="C7" s="29"/>
      <c r="D7" s="8" t="s">
        <v>11</v>
      </c>
      <c r="E7" s="9">
        <f>+E8</f>
        <v>0</v>
      </c>
      <c r="F7" s="9">
        <f>+F8</f>
        <v>0</v>
      </c>
      <c r="G7" s="9">
        <f t="shared" ref="G7:G70" si="0">E7-F7</f>
        <v>0</v>
      </c>
    </row>
    <row r="8" spans="2:7">
      <c r="B8" s="29"/>
      <c r="C8" s="29"/>
      <c r="D8" s="8" t="s">
        <v>12</v>
      </c>
      <c r="E8" s="9"/>
      <c r="F8" s="9"/>
      <c r="G8" s="9">
        <f t="shared" si="0"/>
        <v>0</v>
      </c>
    </row>
    <row r="9" spans="2:7">
      <c r="B9" s="29"/>
      <c r="C9" s="29"/>
      <c r="D9" s="8" t="s">
        <v>13</v>
      </c>
      <c r="E9" s="9">
        <f>+E10+E14+E15+E17+E18</f>
        <v>12544607</v>
      </c>
      <c r="F9" s="9">
        <f>+F10+F14+F15+F17+F18</f>
        <v>13203063</v>
      </c>
      <c r="G9" s="9">
        <f t="shared" si="0"/>
        <v>-658456</v>
      </c>
    </row>
    <row r="10" spans="2:7">
      <c r="B10" s="29"/>
      <c r="C10" s="29"/>
      <c r="D10" s="8" t="s">
        <v>14</v>
      </c>
      <c r="E10" s="9">
        <f>+E11+E12+E13</f>
        <v>12514607</v>
      </c>
      <c r="F10" s="9">
        <f>+F11+F12+F13</f>
        <v>12621063</v>
      </c>
      <c r="G10" s="9">
        <f t="shared" si="0"/>
        <v>-106456</v>
      </c>
    </row>
    <row r="11" spans="2:7">
      <c r="B11" s="29"/>
      <c r="C11" s="29"/>
      <c r="D11" s="8" t="s">
        <v>15</v>
      </c>
      <c r="E11" s="9"/>
      <c r="F11" s="9"/>
      <c r="G11" s="9">
        <f t="shared" si="0"/>
        <v>0</v>
      </c>
    </row>
    <row r="12" spans="2:7">
      <c r="B12" s="29"/>
      <c r="C12" s="29"/>
      <c r="D12" s="8" t="s">
        <v>16</v>
      </c>
      <c r="E12" s="9"/>
      <c r="F12" s="9"/>
      <c r="G12" s="9">
        <f t="shared" si="0"/>
        <v>0</v>
      </c>
    </row>
    <row r="13" spans="2:7">
      <c r="B13" s="29"/>
      <c r="C13" s="29"/>
      <c r="D13" s="8" t="s">
        <v>17</v>
      </c>
      <c r="E13" s="9">
        <v>12514607</v>
      </c>
      <c r="F13" s="9">
        <v>12621063</v>
      </c>
      <c r="G13" s="9">
        <f t="shared" si="0"/>
        <v>-106456</v>
      </c>
    </row>
    <row r="14" spans="2:7">
      <c r="B14" s="29"/>
      <c r="C14" s="29"/>
      <c r="D14" s="8" t="s">
        <v>18</v>
      </c>
      <c r="E14" s="9"/>
      <c r="F14" s="9"/>
      <c r="G14" s="9">
        <f t="shared" si="0"/>
        <v>0</v>
      </c>
    </row>
    <row r="15" spans="2:7">
      <c r="B15" s="29"/>
      <c r="C15" s="29"/>
      <c r="D15" s="8" t="s">
        <v>19</v>
      </c>
      <c r="E15" s="9">
        <f>+E16</f>
        <v>0</v>
      </c>
      <c r="F15" s="9">
        <f>+F16</f>
        <v>0</v>
      </c>
      <c r="G15" s="9">
        <f t="shared" si="0"/>
        <v>0</v>
      </c>
    </row>
    <row r="16" spans="2:7">
      <c r="B16" s="29"/>
      <c r="C16" s="29"/>
      <c r="D16" s="8" t="s">
        <v>20</v>
      </c>
      <c r="E16" s="9"/>
      <c r="F16" s="9"/>
      <c r="G16" s="9">
        <f t="shared" si="0"/>
        <v>0</v>
      </c>
    </row>
    <row r="17" spans="2:7">
      <c r="B17" s="29"/>
      <c r="C17" s="29"/>
      <c r="D17" s="8" t="s">
        <v>21</v>
      </c>
      <c r="E17" s="9"/>
      <c r="F17" s="9"/>
      <c r="G17" s="9">
        <f t="shared" si="0"/>
        <v>0</v>
      </c>
    </row>
    <row r="18" spans="2:7">
      <c r="B18" s="29"/>
      <c r="C18" s="29"/>
      <c r="D18" s="8" t="s">
        <v>22</v>
      </c>
      <c r="E18" s="9">
        <f>+E19+E20+E21</f>
        <v>30000</v>
      </c>
      <c r="F18" s="9">
        <f>+F19+F20+F21</f>
        <v>582000</v>
      </c>
      <c r="G18" s="9">
        <f t="shared" si="0"/>
        <v>-552000</v>
      </c>
    </row>
    <row r="19" spans="2:7">
      <c r="B19" s="29"/>
      <c r="C19" s="29"/>
      <c r="D19" s="8" t="s">
        <v>23</v>
      </c>
      <c r="E19" s="9">
        <v>30000</v>
      </c>
      <c r="F19" s="9">
        <v>582000</v>
      </c>
      <c r="G19" s="9">
        <f t="shared" si="0"/>
        <v>-552000</v>
      </c>
    </row>
    <row r="20" spans="2:7">
      <c r="B20" s="29"/>
      <c r="C20" s="29"/>
      <c r="D20" s="8" t="s">
        <v>24</v>
      </c>
      <c r="E20" s="9"/>
      <c r="F20" s="9"/>
      <c r="G20" s="9">
        <f t="shared" si="0"/>
        <v>0</v>
      </c>
    </row>
    <row r="21" spans="2:7">
      <c r="B21" s="29"/>
      <c r="C21" s="29"/>
      <c r="D21" s="8" t="s">
        <v>25</v>
      </c>
      <c r="E21" s="9"/>
      <c r="F21" s="9"/>
      <c r="G21" s="9">
        <f t="shared" si="0"/>
        <v>0</v>
      </c>
    </row>
    <row r="22" spans="2:7">
      <c r="B22" s="29"/>
      <c r="C22" s="29"/>
      <c r="D22" s="8" t="s">
        <v>26</v>
      </c>
      <c r="E22" s="9"/>
      <c r="F22" s="9"/>
      <c r="G22" s="9">
        <f t="shared" si="0"/>
        <v>0</v>
      </c>
    </row>
    <row r="23" spans="2:7">
      <c r="B23" s="29"/>
      <c r="C23" s="30"/>
      <c r="D23" s="10" t="s">
        <v>27</v>
      </c>
      <c r="E23" s="11">
        <f>+E6+E9+E22</f>
        <v>12544607</v>
      </c>
      <c r="F23" s="11">
        <f>+F6+F9+F22</f>
        <v>13203063</v>
      </c>
      <c r="G23" s="11">
        <f t="shared" si="0"/>
        <v>-658456</v>
      </c>
    </row>
    <row r="24" spans="2:7">
      <c r="B24" s="29"/>
      <c r="C24" s="28" t="s">
        <v>28</v>
      </c>
      <c r="D24" s="8" t="s">
        <v>29</v>
      </c>
      <c r="E24" s="9">
        <f>+E25+E26+E27+E28+E29+E30+E31</f>
        <v>13819214</v>
      </c>
      <c r="F24" s="9">
        <f>+F25+F26+F27+F28+F29+F30+F31</f>
        <v>13073970</v>
      </c>
      <c r="G24" s="9">
        <f t="shared" si="0"/>
        <v>745244</v>
      </c>
    </row>
    <row r="25" spans="2:7">
      <c r="B25" s="29"/>
      <c r="C25" s="29"/>
      <c r="D25" s="8" t="s">
        <v>30</v>
      </c>
      <c r="E25" s="9"/>
      <c r="F25" s="9"/>
      <c r="G25" s="9">
        <f t="shared" si="0"/>
        <v>0</v>
      </c>
    </row>
    <row r="26" spans="2:7">
      <c r="B26" s="29"/>
      <c r="C26" s="29"/>
      <c r="D26" s="8" t="s">
        <v>31</v>
      </c>
      <c r="E26" s="9">
        <v>7386464</v>
      </c>
      <c r="F26" s="9">
        <v>6991487</v>
      </c>
      <c r="G26" s="9">
        <f t="shared" si="0"/>
        <v>394977</v>
      </c>
    </row>
    <row r="27" spans="2:7">
      <c r="B27" s="29"/>
      <c r="C27" s="29"/>
      <c r="D27" s="8" t="s">
        <v>32</v>
      </c>
      <c r="E27" s="9">
        <v>1124300</v>
      </c>
      <c r="F27" s="9">
        <v>1096100</v>
      </c>
      <c r="G27" s="9">
        <f t="shared" si="0"/>
        <v>28200</v>
      </c>
    </row>
    <row r="28" spans="2:7">
      <c r="B28" s="29"/>
      <c r="C28" s="29"/>
      <c r="D28" s="8" t="s">
        <v>33</v>
      </c>
      <c r="E28" s="9">
        <v>826400</v>
      </c>
      <c r="F28" s="9">
        <v>789700</v>
      </c>
      <c r="G28" s="9">
        <f t="shared" si="0"/>
        <v>36700</v>
      </c>
    </row>
    <row r="29" spans="2:7">
      <c r="B29" s="29"/>
      <c r="C29" s="29"/>
      <c r="D29" s="8" t="s">
        <v>34</v>
      </c>
      <c r="E29" s="9">
        <v>2485705</v>
      </c>
      <c r="F29" s="9">
        <v>2282378</v>
      </c>
      <c r="G29" s="9">
        <f t="shared" si="0"/>
        <v>203327</v>
      </c>
    </row>
    <row r="30" spans="2:7">
      <c r="B30" s="29"/>
      <c r="C30" s="29"/>
      <c r="D30" s="8" t="s">
        <v>35</v>
      </c>
      <c r="E30" s="9">
        <v>267000</v>
      </c>
      <c r="F30" s="9">
        <v>267000</v>
      </c>
      <c r="G30" s="9">
        <f t="shared" si="0"/>
        <v>0</v>
      </c>
    </row>
    <row r="31" spans="2:7">
      <c r="B31" s="29"/>
      <c r="C31" s="29"/>
      <c r="D31" s="8" t="s">
        <v>36</v>
      </c>
      <c r="E31" s="9">
        <v>1729345</v>
      </c>
      <c r="F31" s="9">
        <v>1647305</v>
      </c>
      <c r="G31" s="9">
        <f t="shared" si="0"/>
        <v>82040</v>
      </c>
    </row>
    <row r="32" spans="2:7">
      <c r="B32" s="29"/>
      <c r="C32" s="29"/>
      <c r="D32" s="8" t="s">
        <v>37</v>
      </c>
      <c r="E32" s="9">
        <f>+E33+E34+E35+E36+E37+E38+E39+E40+E41+E42+E43</f>
        <v>222324</v>
      </c>
      <c r="F32" s="9">
        <f>+F33+F34+F35+F36+F37+F38+F39+F40+F41+F42+F43</f>
        <v>180739</v>
      </c>
      <c r="G32" s="9">
        <f t="shared" si="0"/>
        <v>41585</v>
      </c>
    </row>
    <row r="33" spans="2:7">
      <c r="B33" s="29"/>
      <c r="C33" s="29"/>
      <c r="D33" s="8" t="s">
        <v>38</v>
      </c>
      <c r="E33" s="9"/>
      <c r="F33" s="9"/>
      <c r="G33" s="9">
        <f t="shared" si="0"/>
        <v>0</v>
      </c>
    </row>
    <row r="34" spans="2:7">
      <c r="B34" s="29"/>
      <c r="C34" s="29"/>
      <c r="D34" s="8" t="s">
        <v>39</v>
      </c>
      <c r="E34" s="9">
        <v>19800</v>
      </c>
      <c r="F34" s="9">
        <v>8303</v>
      </c>
      <c r="G34" s="9">
        <f t="shared" si="0"/>
        <v>11497</v>
      </c>
    </row>
    <row r="35" spans="2:7">
      <c r="B35" s="29"/>
      <c r="C35" s="29"/>
      <c r="D35" s="8" t="s">
        <v>40</v>
      </c>
      <c r="E35" s="9"/>
      <c r="F35" s="9"/>
      <c r="G35" s="9">
        <f t="shared" si="0"/>
        <v>0</v>
      </c>
    </row>
    <row r="36" spans="2:7">
      <c r="B36" s="29"/>
      <c r="C36" s="29"/>
      <c r="D36" s="8" t="s">
        <v>41</v>
      </c>
      <c r="E36" s="9"/>
      <c r="F36" s="9"/>
      <c r="G36" s="9">
        <f t="shared" si="0"/>
        <v>0</v>
      </c>
    </row>
    <row r="37" spans="2:7">
      <c r="B37" s="29"/>
      <c r="C37" s="29"/>
      <c r="D37" s="8" t="s">
        <v>42</v>
      </c>
      <c r="E37" s="9"/>
      <c r="F37" s="9"/>
      <c r="G37" s="9">
        <f t="shared" si="0"/>
        <v>0</v>
      </c>
    </row>
    <row r="38" spans="2:7">
      <c r="B38" s="29"/>
      <c r="C38" s="29"/>
      <c r="D38" s="8" t="s">
        <v>43</v>
      </c>
      <c r="E38" s="9"/>
      <c r="F38" s="9"/>
      <c r="G38" s="9">
        <f t="shared" si="0"/>
        <v>0</v>
      </c>
    </row>
    <row r="39" spans="2:7">
      <c r="B39" s="29"/>
      <c r="C39" s="29"/>
      <c r="D39" s="8" t="s">
        <v>44</v>
      </c>
      <c r="E39" s="9">
        <v>4570</v>
      </c>
      <c r="F39" s="9">
        <v>2970</v>
      </c>
      <c r="G39" s="9">
        <f t="shared" si="0"/>
        <v>1600</v>
      </c>
    </row>
    <row r="40" spans="2:7">
      <c r="B40" s="29"/>
      <c r="C40" s="29"/>
      <c r="D40" s="8" t="s">
        <v>45</v>
      </c>
      <c r="E40" s="9"/>
      <c r="F40" s="9"/>
      <c r="G40" s="9">
        <f t="shared" si="0"/>
        <v>0</v>
      </c>
    </row>
    <row r="41" spans="2:7">
      <c r="B41" s="29"/>
      <c r="C41" s="29"/>
      <c r="D41" s="8" t="s">
        <v>46</v>
      </c>
      <c r="E41" s="9"/>
      <c r="F41" s="9"/>
      <c r="G41" s="9">
        <f t="shared" si="0"/>
        <v>0</v>
      </c>
    </row>
    <row r="42" spans="2:7">
      <c r="B42" s="29"/>
      <c r="C42" s="29"/>
      <c r="D42" s="8" t="s">
        <v>47</v>
      </c>
      <c r="E42" s="9">
        <v>197954</v>
      </c>
      <c r="F42" s="9">
        <v>169466</v>
      </c>
      <c r="G42" s="9">
        <f t="shared" si="0"/>
        <v>28488</v>
      </c>
    </row>
    <row r="43" spans="2:7">
      <c r="B43" s="29"/>
      <c r="C43" s="29"/>
      <c r="D43" s="8" t="s">
        <v>48</v>
      </c>
      <c r="E43" s="9"/>
      <c r="F43" s="9"/>
      <c r="G43" s="9">
        <f t="shared" si="0"/>
        <v>0</v>
      </c>
    </row>
    <row r="44" spans="2:7">
      <c r="B44" s="29"/>
      <c r="C44" s="29"/>
      <c r="D44" s="8" t="s">
        <v>49</v>
      </c>
      <c r="E44" s="9">
        <f>+E45+E46+E47+E48+E49+E50+E51+E52+E53+E54+E55+E56+E57+E58+E59+E60+E61+E62+E63+E64+E65+E66</f>
        <v>875640</v>
      </c>
      <c r="F44" s="9">
        <f>+F45+F46+F47+F48+F49+F50+F51+F52+F53+F54+F55+F56+F57+F58+F59+F60+F61+F62+F63+F64+F65+F66</f>
        <v>1395855</v>
      </c>
      <c r="G44" s="9">
        <f t="shared" si="0"/>
        <v>-520215</v>
      </c>
    </row>
    <row r="45" spans="2:7">
      <c r="B45" s="29"/>
      <c r="C45" s="29"/>
      <c r="D45" s="8" t="s">
        <v>50</v>
      </c>
      <c r="E45" s="9">
        <v>21507</v>
      </c>
      <c r="F45" s="9">
        <v>23963</v>
      </c>
      <c r="G45" s="9">
        <f t="shared" si="0"/>
        <v>-2456</v>
      </c>
    </row>
    <row r="46" spans="2:7">
      <c r="B46" s="29"/>
      <c r="C46" s="29"/>
      <c r="D46" s="8" t="s">
        <v>51</v>
      </c>
      <c r="E46" s="9"/>
      <c r="F46" s="9"/>
      <c r="G46" s="9">
        <f t="shared" si="0"/>
        <v>0</v>
      </c>
    </row>
    <row r="47" spans="2:7">
      <c r="B47" s="29"/>
      <c r="C47" s="29"/>
      <c r="D47" s="8" t="s">
        <v>52</v>
      </c>
      <c r="E47" s="9">
        <v>55980</v>
      </c>
      <c r="F47" s="9">
        <v>26620</v>
      </c>
      <c r="G47" s="9">
        <f t="shared" si="0"/>
        <v>29360</v>
      </c>
    </row>
    <row r="48" spans="2:7">
      <c r="B48" s="29"/>
      <c r="C48" s="29"/>
      <c r="D48" s="8" t="s">
        <v>53</v>
      </c>
      <c r="E48" s="9">
        <v>113420</v>
      </c>
      <c r="F48" s="9">
        <v>40074</v>
      </c>
      <c r="G48" s="9">
        <f t="shared" si="0"/>
        <v>73346</v>
      </c>
    </row>
    <row r="49" spans="2:7">
      <c r="B49" s="29"/>
      <c r="C49" s="29"/>
      <c r="D49" s="8" t="s">
        <v>54</v>
      </c>
      <c r="E49" s="9">
        <v>8703</v>
      </c>
      <c r="F49" s="9">
        <v>611035</v>
      </c>
      <c r="G49" s="9">
        <f t="shared" si="0"/>
        <v>-602332</v>
      </c>
    </row>
    <row r="50" spans="2:7">
      <c r="B50" s="29"/>
      <c r="C50" s="29"/>
      <c r="D50" s="8" t="s">
        <v>55</v>
      </c>
      <c r="E50" s="9"/>
      <c r="F50" s="9"/>
      <c r="G50" s="9">
        <f t="shared" si="0"/>
        <v>0</v>
      </c>
    </row>
    <row r="51" spans="2:7">
      <c r="B51" s="29"/>
      <c r="C51" s="29"/>
      <c r="D51" s="8" t="s">
        <v>42</v>
      </c>
      <c r="E51" s="9">
        <v>106411</v>
      </c>
      <c r="F51" s="9">
        <v>92015</v>
      </c>
      <c r="G51" s="9">
        <f t="shared" si="0"/>
        <v>14396</v>
      </c>
    </row>
    <row r="52" spans="2:7">
      <c r="B52" s="29"/>
      <c r="C52" s="29"/>
      <c r="D52" s="8" t="s">
        <v>56</v>
      </c>
      <c r="E52" s="9">
        <v>9900</v>
      </c>
      <c r="F52" s="9"/>
      <c r="G52" s="9">
        <f t="shared" si="0"/>
        <v>9900</v>
      </c>
    </row>
    <row r="53" spans="2:7">
      <c r="B53" s="29"/>
      <c r="C53" s="29"/>
      <c r="D53" s="8" t="s">
        <v>57</v>
      </c>
      <c r="E53" s="9">
        <v>293703</v>
      </c>
      <c r="F53" s="9">
        <v>307348</v>
      </c>
      <c r="G53" s="9">
        <f t="shared" si="0"/>
        <v>-13645</v>
      </c>
    </row>
    <row r="54" spans="2:7">
      <c r="B54" s="29"/>
      <c r="C54" s="29"/>
      <c r="D54" s="8" t="s">
        <v>58</v>
      </c>
      <c r="E54" s="9"/>
      <c r="F54" s="9"/>
      <c r="G54" s="9">
        <f t="shared" si="0"/>
        <v>0</v>
      </c>
    </row>
    <row r="55" spans="2:7">
      <c r="B55" s="29"/>
      <c r="C55" s="29"/>
      <c r="D55" s="8" t="s">
        <v>59</v>
      </c>
      <c r="E55" s="9"/>
      <c r="F55" s="9"/>
      <c r="G55" s="9">
        <f t="shared" si="0"/>
        <v>0</v>
      </c>
    </row>
    <row r="56" spans="2:7">
      <c r="B56" s="29"/>
      <c r="C56" s="29"/>
      <c r="D56" s="8" t="s">
        <v>60</v>
      </c>
      <c r="E56" s="9">
        <v>58752</v>
      </c>
      <c r="F56" s="9">
        <v>59784</v>
      </c>
      <c r="G56" s="9">
        <f t="shared" si="0"/>
        <v>-1032</v>
      </c>
    </row>
    <row r="57" spans="2:7">
      <c r="B57" s="29"/>
      <c r="C57" s="29"/>
      <c r="D57" s="8" t="s">
        <v>61</v>
      </c>
      <c r="E57" s="9">
        <v>3740</v>
      </c>
      <c r="F57" s="9">
        <v>2290</v>
      </c>
      <c r="G57" s="9">
        <f t="shared" si="0"/>
        <v>1450</v>
      </c>
    </row>
    <row r="58" spans="2:7">
      <c r="B58" s="29"/>
      <c r="C58" s="29"/>
      <c r="D58" s="8" t="s">
        <v>44</v>
      </c>
      <c r="E58" s="9">
        <v>88955</v>
      </c>
      <c r="F58" s="9">
        <v>93708</v>
      </c>
      <c r="G58" s="9">
        <f t="shared" si="0"/>
        <v>-4753</v>
      </c>
    </row>
    <row r="59" spans="2:7">
      <c r="B59" s="29"/>
      <c r="C59" s="29"/>
      <c r="D59" s="8" t="s">
        <v>45</v>
      </c>
      <c r="E59" s="9">
        <v>102079</v>
      </c>
      <c r="F59" s="9">
        <v>115348</v>
      </c>
      <c r="G59" s="9">
        <f t="shared" si="0"/>
        <v>-13269</v>
      </c>
    </row>
    <row r="60" spans="2:7">
      <c r="B60" s="29"/>
      <c r="C60" s="29"/>
      <c r="D60" s="8" t="s">
        <v>62</v>
      </c>
      <c r="E60" s="9"/>
      <c r="F60" s="9"/>
      <c r="G60" s="9">
        <f t="shared" si="0"/>
        <v>0</v>
      </c>
    </row>
    <row r="61" spans="2:7">
      <c r="B61" s="29"/>
      <c r="C61" s="29"/>
      <c r="D61" s="8" t="s">
        <v>63</v>
      </c>
      <c r="E61" s="9">
        <v>10000</v>
      </c>
      <c r="F61" s="9">
        <v>6400</v>
      </c>
      <c r="G61" s="9">
        <f t="shared" si="0"/>
        <v>3600</v>
      </c>
    </row>
    <row r="62" spans="2:7">
      <c r="B62" s="29"/>
      <c r="C62" s="29"/>
      <c r="D62" s="8" t="s">
        <v>64</v>
      </c>
      <c r="E62" s="9"/>
      <c r="F62" s="9">
        <v>17050</v>
      </c>
      <c r="G62" s="9">
        <f t="shared" si="0"/>
        <v>-17050</v>
      </c>
    </row>
    <row r="63" spans="2:7">
      <c r="B63" s="29"/>
      <c r="C63" s="29"/>
      <c r="D63" s="8" t="s">
        <v>65</v>
      </c>
      <c r="E63" s="9"/>
      <c r="F63" s="9"/>
      <c r="G63" s="9">
        <f t="shared" si="0"/>
        <v>0</v>
      </c>
    </row>
    <row r="64" spans="2:7">
      <c r="B64" s="29"/>
      <c r="C64" s="29"/>
      <c r="D64" s="8" t="s">
        <v>66</v>
      </c>
      <c r="E64" s="9"/>
      <c r="F64" s="9"/>
      <c r="G64" s="9">
        <f t="shared" si="0"/>
        <v>0</v>
      </c>
    </row>
    <row r="65" spans="2:7">
      <c r="B65" s="29"/>
      <c r="C65" s="29"/>
      <c r="D65" s="8" t="s">
        <v>48</v>
      </c>
      <c r="E65" s="9">
        <v>2490</v>
      </c>
      <c r="F65" s="9">
        <v>220</v>
      </c>
      <c r="G65" s="9">
        <f t="shared" si="0"/>
        <v>2270</v>
      </c>
    </row>
    <row r="66" spans="2:7">
      <c r="B66" s="29"/>
      <c r="C66" s="29"/>
      <c r="D66" s="8" t="s">
        <v>67</v>
      </c>
      <c r="E66" s="9"/>
      <c r="F66" s="9"/>
      <c r="G66" s="9">
        <f t="shared" si="0"/>
        <v>0</v>
      </c>
    </row>
    <row r="67" spans="2:7">
      <c r="B67" s="29"/>
      <c r="C67" s="29"/>
      <c r="D67" s="8" t="s">
        <v>68</v>
      </c>
      <c r="E67" s="9">
        <f>+E68</f>
        <v>0</v>
      </c>
      <c r="F67" s="9">
        <f>+F68</f>
        <v>0</v>
      </c>
      <c r="G67" s="9">
        <f t="shared" si="0"/>
        <v>0</v>
      </c>
    </row>
    <row r="68" spans="2:7">
      <c r="B68" s="29"/>
      <c r="C68" s="29"/>
      <c r="D68" s="8" t="s">
        <v>69</v>
      </c>
      <c r="E68" s="9">
        <f>+E69+E70+E71-E72</f>
        <v>0</v>
      </c>
      <c r="F68" s="9">
        <f>+F69+F70+F71-F72</f>
        <v>0</v>
      </c>
      <c r="G68" s="9">
        <f t="shared" si="0"/>
        <v>0</v>
      </c>
    </row>
    <row r="69" spans="2:7">
      <c r="B69" s="29"/>
      <c r="C69" s="29"/>
      <c r="D69" s="8" t="s">
        <v>70</v>
      </c>
      <c r="E69" s="9"/>
      <c r="F69" s="9"/>
      <c r="G69" s="9">
        <f t="shared" si="0"/>
        <v>0</v>
      </c>
    </row>
    <row r="70" spans="2:7">
      <c r="B70" s="29"/>
      <c r="C70" s="29"/>
      <c r="D70" s="8" t="s">
        <v>71</v>
      </c>
      <c r="E70" s="9"/>
      <c r="F70" s="9"/>
      <c r="G70" s="9">
        <f t="shared" si="0"/>
        <v>0</v>
      </c>
    </row>
    <row r="71" spans="2:7">
      <c r="B71" s="29"/>
      <c r="C71" s="29"/>
      <c r="D71" s="8" t="s">
        <v>72</v>
      </c>
      <c r="E71" s="9"/>
      <c r="F71" s="9"/>
      <c r="G71" s="9">
        <f t="shared" ref="G71:G134" si="1">E71-F71</f>
        <v>0</v>
      </c>
    </row>
    <row r="72" spans="2:7">
      <c r="B72" s="29"/>
      <c r="C72" s="29"/>
      <c r="D72" s="8" t="s">
        <v>73</v>
      </c>
      <c r="E72" s="9"/>
      <c r="F72" s="9"/>
      <c r="G72" s="9">
        <f t="shared" si="1"/>
        <v>0</v>
      </c>
    </row>
    <row r="73" spans="2:7">
      <c r="B73" s="29"/>
      <c r="C73" s="29"/>
      <c r="D73" s="8" t="s">
        <v>74</v>
      </c>
      <c r="E73" s="9"/>
      <c r="F73" s="9"/>
      <c r="G73" s="9">
        <f t="shared" si="1"/>
        <v>0</v>
      </c>
    </row>
    <row r="74" spans="2:7">
      <c r="B74" s="29"/>
      <c r="C74" s="29"/>
      <c r="D74" s="8" t="s">
        <v>75</v>
      </c>
      <c r="E74" s="9"/>
      <c r="F74" s="9">
        <v>54901</v>
      </c>
      <c r="G74" s="9">
        <f t="shared" si="1"/>
        <v>-54901</v>
      </c>
    </row>
    <row r="75" spans="2:7">
      <c r="B75" s="29"/>
      <c r="C75" s="29"/>
      <c r="D75" s="8" t="s">
        <v>76</v>
      </c>
      <c r="E75" s="9"/>
      <c r="F75" s="9"/>
      <c r="G75" s="9">
        <f t="shared" si="1"/>
        <v>0</v>
      </c>
    </row>
    <row r="76" spans="2:7">
      <c r="B76" s="29"/>
      <c r="C76" s="29"/>
      <c r="D76" s="8" t="s">
        <v>77</v>
      </c>
      <c r="E76" s="9"/>
      <c r="F76" s="9"/>
      <c r="G76" s="9">
        <f t="shared" si="1"/>
        <v>0</v>
      </c>
    </row>
    <row r="77" spans="2:7">
      <c r="B77" s="29"/>
      <c r="C77" s="29"/>
      <c r="D77" s="8" t="s">
        <v>78</v>
      </c>
      <c r="E77" s="9"/>
      <c r="F77" s="9"/>
      <c r="G77" s="9">
        <f t="shared" si="1"/>
        <v>0</v>
      </c>
    </row>
    <row r="78" spans="2:7">
      <c r="B78" s="29"/>
      <c r="C78" s="30"/>
      <c r="D78" s="10" t="s">
        <v>79</v>
      </c>
      <c r="E78" s="11">
        <f>+E24+E32+E44+E67+E73+E74+E75+E76+E77</f>
        <v>14917178</v>
      </c>
      <c r="F78" s="11">
        <f>+F24+F32+F44+F67+F73+F74+F75+F76+F77</f>
        <v>14705465</v>
      </c>
      <c r="G78" s="11">
        <f t="shared" si="1"/>
        <v>211713</v>
      </c>
    </row>
    <row r="79" spans="2:7">
      <c r="B79" s="30"/>
      <c r="C79" s="12" t="s">
        <v>80</v>
      </c>
      <c r="D79" s="13"/>
      <c r="E79" s="14">
        <f xml:space="preserve"> +E23 - E78</f>
        <v>-2372571</v>
      </c>
      <c r="F79" s="14">
        <f xml:space="preserve"> +F23 - F78</f>
        <v>-1502402</v>
      </c>
      <c r="G79" s="14">
        <f t="shared" si="1"/>
        <v>-870169</v>
      </c>
    </row>
    <row r="80" spans="2:7">
      <c r="B80" s="28" t="s">
        <v>81</v>
      </c>
      <c r="C80" s="28" t="s">
        <v>9</v>
      </c>
      <c r="D80" s="8" t="s">
        <v>82</v>
      </c>
      <c r="E80" s="9">
        <v>10</v>
      </c>
      <c r="F80" s="9">
        <v>10</v>
      </c>
      <c r="G80" s="9">
        <f t="shared" si="1"/>
        <v>0</v>
      </c>
    </row>
    <row r="81" spans="2:7">
      <c r="B81" s="29"/>
      <c r="C81" s="29"/>
      <c r="D81" s="8" t="s">
        <v>83</v>
      </c>
      <c r="E81" s="9">
        <f>+E82+E83+E84</f>
        <v>29000</v>
      </c>
      <c r="F81" s="9">
        <f>+F82+F83+F84</f>
        <v>0</v>
      </c>
      <c r="G81" s="9">
        <f t="shared" si="1"/>
        <v>29000</v>
      </c>
    </row>
    <row r="82" spans="2:7">
      <c r="B82" s="29"/>
      <c r="C82" s="29"/>
      <c r="D82" s="8" t="s">
        <v>84</v>
      </c>
      <c r="E82" s="9"/>
      <c r="F82" s="9"/>
      <c r="G82" s="9">
        <f t="shared" si="1"/>
        <v>0</v>
      </c>
    </row>
    <row r="83" spans="2:7">
      <c r="B83" s="29"/>
      <c r="C83" s="29"/>
      <c r="D83" s="8" t="s">
        <v>85</v>
      </c>
      <c r="E83" s="9"/>
      <c r="F83" s="9"/>
      <c r="G83" s="9">
        <f t="shared" si="1"/>
        <v>0</v>
      </c>
    </row>
    <row r="84" spans="2:7">
      <c r="B84" s="29"/>
      <c r="C84" s="29"/>
      <c r="D84" s="8" t="s">
        <v>86</v>
      </c>
      <c r="E84" s="9">
        <v>29000</v>
      </c>
      <c r="F84" s="9"/>
      <c r="G84" s="9">
        <f t="shared" si="1"/>
        <v>29000</v>
      </c>
    </row>
    <row r="85" spans="2:7">
      <c r="B85" s="29"/>
      <c r="C85" s="30"/>
      <c r="D85" s="10" t="s">
        <v>87</v>
      </c>
      <c r="E85" s="11">
        <f>+E80+E81</f>
        <v>29010</v>
      </c>
      <c r="F85" s="11">
        <f>+F80+F81</f>
        <v>10</v>
      </c>
      <c r="G85" s="11">
        <f t="shared" si="1"/>
        <v>29000</v>
      </c>
    </row>
    <row r="86" spans="2:7">
      <c r="B86" s="29"/>
      <c r="C86" s="28" t="s">
        <v>28</v>
      </c>
      <c r="D86" s="8" t="s">
        <v>88</v>
      </c>
      <c r="E86" s="9"/>
      <c r="F86" s="9"/>
      <c r="G86" s="9">
        <f t="shared" si="1"/>
        <v>0</v>
      </c>
    </row>
    <row r="87" spans="2:7">
      <c r="B87" s="29"/>
      <c r="C87" s="29"/>
      <c r="D87" s="8" t="s">
        <v>89</v>
      </c>
      <c r="E87" s="9">
        <f>+E88+E89+E90</f>
        <v>0</v>
      </c>
      <c r="F87" s="9">
        <f>+F88+F89+F90</f>
        <v>0</v>
      </c>
      <c r="G87" s="9">
        <f t="shared" si="1"/>
        <v>0</v>
      </c>
    </row>
    <row r="88" spans="2:7">
      <c r="B88" s="29"/>
      <c r="C88" s="29"/>
      <c r="D88" s="8" t="s">
        <v>90</v>
      </c>
      <c r="E88" s="9"/>
      <c r="F88" s="9"/>
      <c r="G88" s="9">
        <f t="shared" si="1"/>
        <v>0</v>
      </c>
    </row>
    <row r="89" spans="2:7">
      <c r="B89" s="29"/>
      <c r="C89" s="29"/>
      <c r="D89" s="8" t="s">
        <v>91</v>
      </c>
      <c r="E89" s="9"/>
      <c r="F89" s="9"/>
      <c r="G89" s="9">
        <f t="shared" si="1"/>
        <v>0</v>
      </c>
    </row>
    <row r="90" spans="2:7">
      <c r="B90" s="29"/>
      <c r="C90" s="29"/>
      <c r="D90" s="8" t="s">
        <v>92</v>
      </c>
      <c r="E90" s="9"/>
      <c r="F90" s="9"/>
      <c r="G90" s="9">
        <f t="shared" si="1"/>
        <v>0</v>
      </c>
    </row>
    <row r="91" spans="2:7">
      <c r="B91" s="29"/>
      <c r="C91" s="30"/>
      <c r="D91" s="10" t="s">
        <v>93</v>
      </c>
      <c r="E91" s="11">
        <f>+E86+E87</f>
        <v>0</v>
      </c>
      <c r="F91" s="11">
        <f>+F86+F87</f>
        <v>0</v>
      </c>
      <c r="G91" s="11">
        <f t="shared" si="1"/>
        <v>0</v>
      </c>
    </row>
    <row r="92" spans="2:7">
      <c r="B92" s="30"/>
      <c r="C92" s="12" t="s">
        <v>94</v>
      </c>
      <c r="D92" s="15"/>
      <c r="E92" s="16">
        <f xml:space="preserve"> +E85 - E91</f>
        <v>29010</v>
      </c>
      <c r="F92" s="16">
        <f xml:space="preserve"> +F85 - F91</f>
        <v>10</v>
      </c>
      <c r="G92" s="16">
        <f t="shared" si="1"/>
        <v>29000</v>
      </c>
    </row>
    <row r="93" spans="2:7">
      <c r="B93" s="12" t="s">
        <v>95</v>
      </c>
      <c r="C93" s="17"/>
      <c r="D93" s="13"/>
      <c r="E93" s="14">
        <f xml:space="preserve"> +E79 +E92</f>
        <v>-2343561</v>
      </c>
      <c r="F93" s="14">
        <f xml:space="preserve"> +F79 +F92</f>
        <v>-1502392</v>
      </c>
      <c r="G93" s="14">
        <f t="shared" si="1"/>
        <v>-841169</v>
      </c>
    </row>
    <row r="94" spans="2:7">
      <c r="B94" s="28" t="s">
        <v>96</v>
      </c>
      <c r="C94" s="28" t="s">
        <v>9</v>
      </c>
      <c r="D94" s="8" t="s">
        <v>97</v>
      </c>
      <c r="E94" s="9">
        <f>+E95+E96+E97</f>
        <v>0</v>
      </c>
      <c r="F94" s="9">
        <f>+F95+F96+F97</f>
        <v>0</v>
      </c>
      <c r="G94" s="9">
        <f t="shared" si="1"/>
        <v>0</v>
      </c>
    </row>
    <row r="95" spans="2:7">
      <c r="B95" s="29"/>
      <c r="C95" s="29"/>
      <c r="D95" s="8" t="s">
        <v>98</v>
      </c>
      <c r="E95" s="9"/>
      <c r="F95" s="9"/>
      <c r="G95" s="9">
        <f t="shared" si="1"/>
        <v>0</v>
      </c>
    </row>
    <row r="96" spans="2:7">
      <c r="B96" s="29"/>
      <c r="C96" s="29"/>
      <c r="D96" s="8" t="s">
        <v>99</v>
      </c>
      <c r="E96" s="9"/>
      <c r="F96" s="9"/>
      <c r="G96" s="9">
        <f t="shared" si="1"/>
        <v>0</v>
      </c>
    </row>
    <row r="97" spans="2:7">
      <c r="B97" s="29"/>
      <c r="C97" s="29"/>
      <c r="D97" s="8" t="s">
        <v>100</v>
      </c>
      <c r="E97" s="9"/>
      <c r="F97" s="9"/>
      <c r="G97" s="9">
        <f t="shared" si="1"/>
        <v>0</v>
      </c>
    </row>
    <row r="98" spans="2:7">
      <c r="B98" s="29"/>
      <c r="C98" s="29"/>
      <c r="D98" s="8" t="s">
        <v>101</v>
      </c>
      <c r="E98" s="9">
        <f>+E99+E100</f>
        <v>0</v>
      </c>
      <c r="F98" s="9">
        <f>+F99+F100</f>
        <v>0</v>
      </c>
      <c r="G98" s="9">
        <f t="shared" si="1"/>
        <v>0</v>
      </c>
    </row>
    <row r="99" spans="2:7">
      <c r="B99" s="29"/>
      <c r="C99" s="29"/>
      <c r="D99" s="8" t="s">
        <v>102</v>
      </c>
      <c r="E99" s="9"/>
      <c r="F99" s="9"/>
      <c r="G99" s="9">
        <f t="shared" si="1"/>
        <v>0</v>
      </c>
    </row>
    <row r="100" spans="2:7">
      <c r="B100" s="29"/>
      <c r="C100" s="29"/>
      <c r="D100" s="8" t="s">
        <v>103</v>
      </c>
      <c r="E100" s="9"/>
      <c r="F100" s="9"/>
      <c r="G100" s="9">
        <f t="shared" si="1"/>
        <v>0</v>
      </c>
    </row>
    <row r="101" spans="2:7">
      <c r="B101" s="29"/>
      <c r="C101" s="29"/>
      <c r="D101" s="8" t="s">
        <v>104</v>
      </c>
      <c r="E101" s="9"/>
      <c r="F101" s="9"/>
      <c r="G101" s="9">
        <f t="shared" si="1"/>
        <v>0</v>
      </c>
    </row>
    <row r="102" spans="2:7">
      <c r="B102" s="29"/>
      <c r="C102" s="29"/>
      <c r="D102" s="8" t="s">
        <v>105</v>
      </c>
      <c r="E102" s="9">
        <f>+E103+E104+E105+E106</f>
        <v>0</v>
      </c>
      <c r="F102" s="9">
        <f>+F103+F104+F105+F106</f>
        <v>0</v>
      </c>
      <c r="G102" s="9">
        <f t="shared" si="1"/>
        <v>0</v>
      </c>
    </row>
    <row r="103" spans="2:7">
      <c r="B103" s="29"/>
      <c r="C103" s="29"/>
      <c r="D103" s="8" t="s">
        <v>106</v>
      </c>
      <c r="E103" s="9"/>
      <c r="F103" s="9"/>
      <c r="G103" s="9">
        <f t="shared" si="1"/>
        <v>0</v>
      </c>
    </row>
    <row r="104" spans="2:7">
      <c r="B104" s="29"/>
      <c r="C104" s="29"/>
      <c r="D104" s="8" t="s">
        <v>107</v>
      </c>
      <c r="E104" s="9"/>
      <c r="F104" s="9"/>
      <c r="G104" s="9">
        <f t="shared" si="1"/>
        <v>0</v>
      </c>
    </row>
    <row r="105" spans="2:7">
      <c r="B105" s="29"/>
      <c r="C105" s="29"/>
      <c r="D105" s="8" t="s">
        <v>108</v>
      </c>
      <c r="E105" s="9"/>
      <c r="F105" s="9"/>
      <c r="G105" s="9">
        <f t="shared" si="1"/>
        <v>0</v>
      </c>
    </row>
    <row r="106" spans="2:7">
      <c r="B106" s="29"/>
      <c r="C106" s="29"/>
      <c r="D106" s="8" t="s">
        <v>109</v>
      </c>
      <c r="E106" s="9"/>
      <c r="F106" s="9"/>
      <c r="G106" s="9">
        <f t="shared" si="1"/>
        <v>0</v>
      </c>
    </row>
    <row r="107" spans="2:7">
      <c r="B107" s="29"/>
      <c r="C107" s="29"/>
      <c r="D107" s="8" t="s">
        <v>110</v>
      </c>
      <c r="E107" s="9">
        <f>+E108+E109</f>
        <v>0</v>
      </c>
      <c r="F107" s="9">
        <f>+F108+F109</f>
        <v>0</v>
      </c>
      <c r="G107" s="9">
        <f t="shared" si="1"/>
        <v>0</v>
      </c>
    </row>
    <row r="108" spans="2:7">
      <c r="B108" s="29"/>
      <c r="C108" s="29"/>
      <c r="D108" s="8" t="s">
        <v>111</v>
      </c>
      <c r="E108" s="9"/>
      <c r="F108" s="9"/>
      <c r="G108" s="9">
        <f t="shared" si="1"/>
        <v>0</v>
      </c>
    </row>
    <row r="109" spans="2:7">
      <c r="B109" s="29"/>
      <c r="C109" s="29"/>
      <c r="D109" s="8" t="s">
        <v>112</v>
      </c>
      <c r="E109" s="9"/>
      <c r="F109" s="9"/>
      <c r="G109" s="9">
        <f t="shared" si="1"/>
        <v>0</v>
      </c>
    </row>
    <row r="110" spans="2:7">
      <c r="B110" s="29"/>
      <c r="C110" s="29"/>
      <c r="D110" s="8" t="s">
        <v>113</v>
      </c>
      <c r="E110" s="9"/>
      <c r="F110" s="9"/>
      <c r="G110" s="9">
        <f t="shared" si="1"/>
        <v>0</v>
      </c>
    </row>
    <row r="111" spans="2:7">
      <c r="B111" s="29"/>
      <c r="C111" s="29"/>
      <c r="D111" s="8" t="s">
        <v>114</v>
      </c>
      <c r="E111" s="9">
        <v>2307000</v>
      </c>
      <c r="F111" s="9">
        <v>1430000</v>
      </c>
      <c r="G111" s="9">
        <f t="shared" si="1"/>
        <v>877000</v>
      </c>
    </row>
    <row r="112" spans="2:7">
      <c r="B112" s="29"/>
      <c r="C112" s="29"/>
      <c r="D112" s="8" t="s">
        <v>115</v>
      </c>
      <c r="E112" s="9"/>
      <c r="F112" s="9"/>
      <c r="G112" s="9">
        <f t="shared" si="1"/>
        <v>0</v>
      </c>
    </row>
    <row r="113" spans="2:7">
      <c r="B113" s="29"/>
      <c r="C113" s="29"/>
      <c r="D113" s="8" t="s">
        <v>116</v>
      </c>
      <c r="E113" s="9"/>
      <c r="F113" s="9"/>
      <c r="G113" s="9">
        <f t="shared" si="1"/>
        <v>0</v>
      </c>
    </row>
    <row r="114" spans="2:7">
      <c r="B114" s="29"/>
      <c r="C114" s="29"/>
      <c r="D114" s="8" t="s">
        <v>117</v>
      </c>
      <c r="E114" s="9">
        <f>+E115+E116</f>
        <v>0</v>
      </c>
      <c r="F114" s="9">
        <f>+F115+F116</f>
        <v>0</v>
      </c>
      <c r="G114" s="9">
        <f t="shared" si="1"/>
        <v>0</v>
      </c>
    </row>
    <row r="115" spans="2:7">
      <c r="B115" s="29"/>
      <c r="C115" s="29"/>
      <c r="D115" s="8" t="s">
        <v>118</v>
      </c>
      <c r="E115" s="9"/>
      <c r="F115" s="9"/>
      <c r="G115" s="9">
        <f t="shared" si="1"/>
        <v>0</v>
      </c>
    </row>
    <row r="116" spans="2:7">
      <c r="B116" s="29"/>
      <c r="C116" s="29"/>
      <c r="D116" s="8" t="s">
        <v>119</v>
      </c>
      <c r="E116" s="9"/>
      <c r="F116" s="9"/>
      <c r="G116" s="9">
        <f t="shared" si="1"/>
        <v>0</v>
      </c>
    </row>
    <row r="117" spans="2:7">
      <c r="B117" s="29"/>
      <c r="C117" s="30"/>
      <c r="D117" s="10" t="s">
        <v>120</v>
      </c>
      <c r="E117" s="11">
        <f>+E94+E98+E101+E102+E107+E110+E111+E112+E113+E114</f>
        <v>2307000</v>
      </c>
      <c r="F117" s="11">
        <f>+F94+F98+F101+F102+F107+F110+F111+F112+F113+F114</f>
        <v>1430000</v>
      </c>
      <c r="G117" s="11">
        <f t="shared" si="1"/>
        <v>877000</v>
      </c>
    </row>
    <row r="118" spans="2:7">
      <c r="B118" s="29"/>
      <c r="C118" s="28" t="s">
        <v>28</v>
      </c>
      <c r="D118" s="8" t="s">
        <v>121</v>
      </c>
      <c r="E118" s="9"/>
      <c r="F118" s="9"/>
      <c r="G118" s="9">
        <f t="shared" si="1"/>
        <v>0</v>
      </c>
    </row>
    <row r="119" spans="2:7">
      <c r="B119" s="29"/>
      <c r="C119" s="29"/>
      <c r="D119" s="8" t="s">
        <v>122</v>
      </c>
      <c r="E119" s="9"/>
      <c r="F119" s="9"/>
      <c r="G119" s="9">
        <f t="shared" si="1"/>
        <v>0</v>
      </c>
    </row>
    <row r="120" spans="2:7">
      <c r="B120" s="29"/>
      <c r="C120" s="29"/>
      <c r="D120" s="8" t="s">
        <v>123</v>
      </c>
      <c r="E120" s="9">
        <f>+E121+E122+E123+E124</f>
        <v>0</v>
      </c>
      <c r="F120" s="9">
        <f>+F121+F122+F123+F124</f>
        <v>0</v>
      </c>
      <c r="G120" s="9">
        <f t="shared" si="1"/>
        <v>0</v>
      </c>
    </row>
    <row r="121" spans="2:7">
      <c r="B121" s="29"/>
      <c r="C121" s="29"/>
      <c r="D121" s="8" t="s">
        <v>124</v>
      </c>
      <c r="E121" s="9"/>
      <c r="F121" s="9"/>
      <c r="G121" s="9">
        <f t="shared" si="1"/>
        <v>0</v>
      </c>
    </row>
    <row r="122" spans="2:7">
      <c r="B122" s="29"/>
      <c r="C122" s="29"/>
      <c r="D122" s="8" t="s">
        <v>125</v>
      </c>
      <c r="E122" s="9"/>
      <c r="F122" s="9"/>
      <c r="G122" s="9">
        <f t="shared" si="1"/>
        <v>0</v>
      </c>
    </row>
    <row r="123" spans="2:7">
      <c r="B123" s="29"/>
      <c r="C123" s="29"/>
      <c r="D123" s="8" t="s">
        <v>126</v>
      </c>
      <c r="E123" s="9"/>
      <c r="F123" s="9"/>
      <c r="G123" s="9">
        <f t="shared" si="1"/>
        <v>0</v>
      </c>
    </row>
    <row r="124" spans="2:7">
      <c r="B124" s="29"/>
      <c r="C124" s="29"/>
      <c r="D124" s="8" t="s">
        <v>127</v>
      </c>
      <c r="E124" s="9"/>
      <c r="F124" s="9"/>
      <c r="G124" s="9">
        <f t="shared" si="1"/>
        <v>0</v>
      </c>
    </row>
    <row r="125" spans="2:7">
      <c r="B125" s="29"/>
      <c r="C125" s="29"/>
      <c r="D125" s="8" t="s">
        <v>128</v>
      </c>
      <c r="E125" s="9"/>
      <c r="F125" s="9"/>
      <c r="G125" s="9">
        <f t="shared" si="1"/>
        <v>0</v>
      </c>
    </row>
    <row r="126" spans="2:7">
      <c r="B126" s="29"/>
      <c r="C126" s="29"/>
      <c r="D126" s="8" t="s">
        <v>129</v>
      </c>
      <c r="E126" s="9"/>
      <c r="F126" s="9"/>
      <c r="G126" s="9">
        <f t="shared" si="1"/>
        <v>0</v>
      </c>
    </row>
    <row r="127" spans="2:7">
      <c r="B127" s="29"/>
      <c r="C127" s="29"/>
      <c r="D127" s="8" t="s">
        <v>130</v>
      </c>
      <c r="E127" s="9"/>
      <c r="F127" s="9"/>
      <c r="G127" s="9">
        <f t="shared" si="1"/>
        <v>0</v>
      </c>
    </row>
    <row r="128" spans="2:7">
      <c r="B128" s="29"/>
      <c r="C128" s="29"/>
      <c r="D128" s="8" t="s">
        <v>131</v>
      </c>
      <c r="E128" s="9"/>
      <c r="F128" s="9"/>
      <c r="G128" s="9">
        <f t="shared" si="1"/>
        <v>0</v>
      </c>
    </row>
    <row r="129" spans="2:7">
      <c r="B129" s="29"/>
      <c r="C129" s="29"/>
      <c r="D129" s="8" t="s">
        <v>132</v>
      </c>
      <c r="E129" s="9"/>
      <c r="F129" s="9"/>
      <c r="G129" s="9">
        <f t="shared" si="1"/>
        <v>0</v>
      </c>
    </row>
    <row r="130" spans="2:7">
      <c r="B130" s="29"/>
      <c r="C130" s="29"/>
      <c r="D130" s="8" t="s">
        <v>133</v>
      </c>
      <c r="E130" s="9"/>
      <c r="F130" s="9"/>
      <c r="G130" s="9">
        <f t="shared" si="1"/>
        <v>0</v>
      </c>
    </row>
    <row r="131" spans="2:7">
      <c r="B131" s="29"/>
      <c r="C131" s="29"/>
      <c r="D131" s="8" t="s">
        <v>134</v>
      </c>
      <c r="E131" s="9"/>
      <c r="F131" s="9"/>
      <c r="G131" s="9">
        <f t="shared" si="1"/>
        <v>0</v>
      </c>
    </row>
    <row r="132" spans="2:7">
      <c r="B132" s="29"/>
      <c r="C132" s="29"/>
      <c r="D132" s="8" t="s">
        <v>135</v>
      </c>
      <c r="E132" s="9"/>
      <c r="F132" s="9"/>
      <c r="G132" s="9">
        <f t="shared" si="1"/>
        <v>0</v>
      </c>
    </row>
    <row r="133" spans="2:7">
      <c r="B133" s="29"/>
      <c r="C133" s="30"/>
      <c r="D133" s="10" t="s">
        <v>136</v>
      </c>
      <c r="E133" s="11">
        <f>+E118+E119+E120+E125+E126+E127+E128+E129+E130+E131+E132</f>
        <v>0</v>
      </c>
      <c r="F133" s="11">
        <f>+F118+F119+F120+F125+F126+F127+F128+F129+F130+F131+F132</f>
        <v>0</v>
      </c>
      <c r="G133" s="11">
        <f t="shared" si="1"/>
        <v>0</v>
      </c>
    </row>
    <row r="134" spans="2:7">
      <c r="B134" s="30"/>
      <c r="C134" s="18" t="s">
        <v>137</v>
      </c>
      <c r="D134" s="19"/>
      <c r="E134" s="20">
        <f xml:space="preserve"> +E117 - E133</f>
        <v>2307000</v>
      </c>
      <c r="F134" s="20">
        <f xml:space="preserve"> +F117 - F133</f>
        <v>1430000</v>
      </c>
      <c r="G134" s="20">
        <f t="shared" si="1"/>
        <v>877000</v>
      </c>
    </row>
    <row r="135" spans="2:7">
      <c r="B135" s="12" t="s">
        <v>138</v>
      </c>
      <c r="C135" s="21"/>
      <c r="D135" s="22"/>
      <c r="E135" s="23">
        <f xml:space="preserve"> +E93 +E134</f>
        <v>-36561</v>
      </c>
      <c r="F135" s="23">
        <f xml:space="preserve"> +F93 +F134</f>
        <v>-72392</v>
      </c>
      <c r="G135" s="23">
        <f t="shared" ref="G135:G147" si="2">E135-F135</f>
        <v>35831</v>
      </c>
    </row>
    <row r="136" spans="2:7">
      <c r="B136" s="25" t="s">
        <v>139</v>
      </c>
      <c r="C136" s="21" t="s">
        <v>140</v>
      </c>
      <c r="D136" s="22"/>
      <c r="E136" s="23">
        <v>329152</v>
      </c>
      <c r="F136" s="23">
        <v>401544</v>
      </c>
      <c r="G136" s="23">
        <f t="shared" si="2"/>
        <v>-72392</v>
      </c>
    </row>
    <row r="137" spans="2:7">
      <c r="B137" s="26"/>
      <c r="C137" s="21" t="s">
        <v>141</v>
      </c>
      <c r="D137" s="22"/>
      <c r="E137" s="23">
        <f xml:space="preserve"> +E135 +E136</f>
        <v>292591</v>
      </c>
      <c r="F137" s="23">
        <f xml:space="preserve"> +F135 +F136</f>
        <v>329152</v>
      </c>
      <c r="G137" s="23">
        <f t="shared" si="2"/>
        <v>-36561</v>
      </c>
    </row>
    <row r="138" spans="2:7">
      <c r="B138" s="26"/>
      <c r="C138" s="21" t="s">
        <v>142</v>
      </c>
      <c r="D138" s="22"/>
      <c r="E138" s="23"/>
      <c r="F138" s="23"/>
      <c r="G138" s="23">
        <f t="shared" si="2"/>
        <v>0</v>
      </c>
    </row>
    <row r="139" spans="2:7">
      <c r="B139" s="26"/>
      <c r="C139" s="21" t="s">
        <v>143</v>
      </c>
      <c r="D139" s="22"/>
      <c r="E139" s="23">
        <f>+E140+E141+E142</f>
        <v>0</v>
      </c>
      <c r="F139" s="23">
        <f>+F140+F141+F142</f>
        <v>0</v>
      </c>
      <c r="G139" s="23">
        <f t="shared" si="2"/>
        <v>0</v>
      </c>
    </row>
    <row r="140" spans="2:7">
      <c r="B140" s="26"/>
      <c r="C140" s="24" t="s">
        <v>144</v>
      </c>
      <c r="D140" s="19"/>
      <c r="E140" s="20"/>
      <c r="F140" s="20"/>
      <c r="G140" s="20">
        <f t="shared" si="2"/>
        <v>0</v>
      </c>
    </row>
    <row r="141" spans="2:7">
      <c r="B141" s="26"/>
      <c r="C141" s="24" t="s">
        <v>145</v>
      </c>
      <c r="D141" s="19"/>
      <c r="E141" s="20"/>
      <c r="F141" s="20"/>
      <c r="G141" s="20">
        <f t="shared" si="2"/>
        <v>0</v>
      </c>
    </row>
    <row r="142" spans="2:7">
      <c r="B142" s="26"/>
      <c r="C142" s="24" t="s">
        <v>146</v>
      </c>
      <c r="D142" s="19"/>
      <c r="E142" s="20"/>
      <c r="F142" s="20"/>
      <c r="G142" s="20">
        <f t="shared" si="2"/>
        <v>0</v>
      </c>
    </row>
    <row r="143" spans="2:7">
      <c r="B143" s="26"/>
      <c r="C143" s="21" t="s">
        <v>147</v>
      </c>
      <c r="D143" s="22"/>
      <c r="E143" s="23">
        <f>+E144+E145+E146</f>
        <v>0</v>
      </c>
      <c r="F143" s="23">
        <f>+F144+F145+F146</f>
        <v>0</v>
      </c>
      <c r="G143" s="23">
        <f t="shared" si="2"/>
        <v>0</v>
      </c>
    </row>
    <row r="144" spans="2:7">
      <c r="B144" s="26"/>
      <c r="C144" s="24" t="s">
        <v>148</v>
      </c>
      <c r="D144" s="19"/>
      <c r="E144" s="20"/>
      <c r="F144" s="20"/>
      <c r="G144" s="20">
        <f t="shared" si="2"/>
        <v>0</v>
      </c>
    </row>
    <row r="145" spans="2:7">
      <c r="B145" s="26"/>
      <c r="C145" s="24" t="s">
        <v>149</v>
      </c>
      <c r="D145" s="19"/>
      <c r="E145" s="20"/>
      <c r="F145" s="20"/>
      <c r="G145" s="20">
        <f t="shared" si="2"/>
        <v>0</v>
      </c>
    </row>
    <row r="146" spans="2:7">
      <c r="B146" s="26"/>
      <c r="C146" s="24" t="s">
        <v>150</v>
      </c>
      <c r="D146" s="19"/>
      <c r="E146" s="20"/>
      <c r="F146" s="20"/>
      <c r="G146" s="20">
        <f t="shared" si="2"/>
        <v>0</v>
      </c>
    </row>
    <row r="147" spans="2:7">
      <c r="B147" s="27"/>
      <c r="C147" s="21" t="s">
        <v>151</v>
      </c>
      <c r="D147" s="22"/>
      <c r="E147" s="23">
        <f xml:space="preserve"> +E137 +E138 +E139 - E143</f>
        <v>292591</v>
      </c>
      <c r="F147" s="23">
        <f xml:space="preserve"> +F137 +F138 +F139 - F143</f>
        <v>329152</v>
      </c>
      <c r="G147" s="23">
        <f t="shared" si="2"/>
        <v>-36561</v>
      </c>
    </row>
  </sheetData>
  <mergeCells count="13">
    <mergeCell ref="B2:G2"/>
    <mergeCell ref="B3:G3"/>
    <mergeCell ref="B5:D5"/>
    <mergeCell ref="B6:B79"/>
    <mergeCell ref="C6:C23"/>
    <mergeCell ref="C24:C78"/>
    <mergeCell ref="B136:B147"/>
    <mergeCell ref="B80:B92"/>
    <mergeCell ref="C80:C85"/>
    <mergeCell ref="C86:C91"/>
    <mergeCell ref="B94:B134"/>
    <mergeCell ref="C94:C117"/>
    <mergeCell ref="C118:C133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59FEE-5FBB-49C9-B948-29023EABDA23}">
  <sheetPr>
    <pageSetUpPr fitToPage="1"/>
  </sheetPr>
  <dimension ref="B1:G147"/>
  <sheetViews>
    <sheetView showGridLines="0" workbookViewId="0"/>
  </sheetViews>
  <sheetFormatPr defaultRowHeight="18.75"/>
  <cols>
    <col min="1" max="3" width="2.875" customWidth="1"/>
    <col min="4" max="4" width="59.75" customWidth="1"/>
    <col min="5" max="7" width="20.75" customWidth="1"/>
  </cols>
  <sheetData>
    <row r="1" spans="2:7" ht="21">
      <c r="B1" s="1"/>
      <c r="C1" s="1"/>
      <c r="D1" s="1"/>
      <c r="E1" s="2"/>
      <c r="F1" s="2"/>
      <c r="G1" s="3" t="s">
        <v>0</v>
      </c>
    </row>
    <row r="2" spans="2:7" ht="21">
      <c r="B2" s="31" t="s">
        <v>161</v>
      </c>
      <c r="C2" s="31"/>
      <c r="D2" s="31"/>
      <c r="E2" s="31"/>
      <c r="F2" s="31"/>
      <c r="G2" s="31"/>
    </row>
    <row r="3" spans="2:7" ht="21">
      <c r="B3" s="32" t="s">
        <v>2</v>
      </c>
      <c r="C3" s="32"/>
      <c r="D3" s="32"/>
      <c r="E3" s="32"/>
      <c r="F3" s="32"/>
      <c r="G3" s="32"/>
    </row>
    <row r="4" spans="2:7">
      <c r="B4" s="4"/>
      <c r="C4" s="4"/>
      <c r="D4" s="4"/>
      <c r="E4" s="4"/>
      <c r="F4" s="2"/>
      <c r="G4" s="4" t="s">
        <v>3</v>
      </c>
    </row>
    <row r="5" spans="2:7">
      <c r="B5" s="33" t="s">
        <v>4</v>
      </c>
      <c r="C5" s="33"/>
      <c r="D5" s="33"/>
      <c r="E5" s="5" t="s">
        <v>5</v>
      </c>
      <c r="F5" s="5" t="s">
        <v>6</v>
      </c>
      <c r="G5" s="5" t="s">
        <v>7</v>
      </c>
    </row>
    <row r="6" spans="2:7">
      <c r="B6" s="28" t="s">
        <v>8</v>
      </c>
      <c r="C6" s="28" t="s">
        <v>9</v>
      </c>
      <c r="D6" s="6" t="s">
        <v>10</v>
      </c>
      <c r="E6" s="7">
        <f>+E7</f>
        <v>2878103</v>
      </c>
      <c r="F6" s="7">
        <f>+F7</f>
        <v>3892963</v>
      </c>
      <c r="G6" s="7">
        <f>E6-F6</f>
        <v>-1014860</v>
      </c>
    </row>
    <row r="7" spans="2:7">
      <c r="B7" s="29"/>
      <c r="C7" s="29"/>
      <c r="D7" s="8" t="s">
        <v>11</v>
      </c>
      <c r="E7" s="9">
        <f>+E8</f>
        <v>2878103</v>
      </c>
      <c r="F7" s="9">
        <f>+F8</f>
        <v>3892963</v>
      </c>
      <c r="G7" s="9">
        <f t="shared" ref="G7:G70" si="0">E7-F7</f>
        <v>-1014860</v>
      </c>
    </row>
    <row r="8" spans="2:7">
      <c r="B8" s="29"/>
      <c r="C8" s="29"/>
      <c r="D8" s="8" t="s">
        <v>12</v>
      </c>
      <c r="E8" s="9">
        <v>2878103</v>
      </c>
      <c r="F8" s="9">
        <v>3892963</v>
      </c>
      <c r="G8" s="9">
        <f t="shared" si="0"/>
        <v>-1014860</v>
      </c>
    </row>
    <row r="9" spans="2:7">
      <c r="B9" s="29"/>
      <c r="C9" s="29"/>
      <c r="D9" s="8" t="s">
        <v>13</v>
      </c>
      <c r="E9" s="9">
        <f>+E10+E14+E15+E17+E18</f>
        <v>21552052</v>
      </c>
      <c r="F9" s="9">
        <f>+F10+F14+F15+F17+F18</f>
        <v>23390937</v>
      </c>
      <c r="G9" s="9">
        <f t="shared" si="0"/>
        <v>-1838885</v>
      </c>
    </row>
    <row r="10" spans="2:7">
      <c r="B10" s="29"/>
      <c r="C10" s="29"/>
      <c r="D10" s="8" t="s">
        <v>14</v>
      </c>
      <c r="E10" s="9">
        <f>+E11+E12+E13</f>
        <v>20861772</v>
      </c>
      <c r="F10" s="9">
        <f>+F11+F12+F13</f>
        <v>22238357</v>
      </c>
      <c r="G10" s="9">
        <f t="shared" si="0"/>
        <v>-1376585</v>
      </c>
    </row>
    <row r="11" spans="2:7">
      <c r="B11" s="29"/>
      <c r="C11" s="29"/>
      <c r="D11" s="8" t="s">
        <v>15</v>
      </c>
      <c r="E11" s="9"/>
      <c r="F11" s="9"/>
      <c r="G11" s="9">
        <f t="shared" si="0"/>
        <v>0</v>
      </c>
    </row>
    <row r="12" spans="2:7">
      <c r="B12" s="29"/>
      <c r="C12" s="29"/>
      <c r="D12" s="8" t="s">
        <v>16</v>
      </c>
      <c r="E12" s="9">
        <v>20861772</v>
      </c>
      <c r="F12" s="9">
        <v>22238357</v>
      </c>
      <c r="G12" s="9">
        <f t="shared" si="0"/>
        <v>-1376585</v>
      </c>
    </row>
    <row r="13" spans="2:7">
      <c r="B13" s="29"/>
      <c r="C13" s="29"/>
      <c r="D13" s="8" t="s">
        <v>17</v>
      </c>
      <c r="E13" s="9"/>
      <c r="F13" s="9"/>
      <c r="G13" s="9">
        <f t="shared" si="0"/>
        <v>0</v>
      </c>
    </row>
    <row r="14" spans="2:7">
      <c r="B14" s="29"/>
      <c r="C14" s="29"/>
      <c r="D14" s="8" t="s">
        <v>18</v>
      </c>
      <c r="E14" s="9">
        <v>23600</v>
      </c>
      <c r="F14" s="9">
        <v>88300</v>
      </c>
      <c r="G14" s="9">
        <f t="shared" si="0"/>
        <v>-64700</v>
      </c>
    </row>
    <row r="15" spans="2:7">
      <c r="B15" s="29"/>
      <c r="C15" s="29"/>
      <c r="D15" s="8" t="s">
        <v>19</v>
      </c>
      <c r="E15" s="9">
        <f>+E16</f>
        <v>0</v>
      </c>
      <c r="F15" s="9">
        <f>+F16</f>
        <v>0</v>
      </c>
      <c r="G15" s="9">
        <f t="shared" si="0"/>
        <v>0</v>
      </c>
    </row>
    <row r="16" spans="2:7">
      <c r="B16" s="29"/>
      <c r="C16" s="29"/>
      <c r="D16" s="8" t="s">
        <v>20</v>
      </c>
      <c r="E16" s="9"/>
      <c r="F16" s="9"/>
      <c r="G16" s="9">
        <f t="shared" si="0"/>
        <v>0</v>
      </c>
    </row>
    <row r="17" spans="2:7">
      <c r="B17" s="29"/>
      <c r="C17" s="29"/>
      <c r="D17" s="8" t="s">
        <v>21</v>
      </c>
      <c r="E17" s="9"/>
      <c r="F17" s="9"/>
      <c r="G17" s="9">
        <f t="shared" si="0"/>
        <v>0</v>
      </c>
    </row>
    <row r="18" spans="2:7">
      <c r="B18" s="29"/>
      <c r="C18" s="29"/>
      <c r="D18" s="8" t="s">
        <v>22</v>
      </c>
      <c r="E18" s="9">
        <f>+E19+E20+E21</f>
        <v>666680</v>
      </c>
      <c r="F18" s="9">
        <f>+F19+F20+F21</f>
        <v>1064280</v>
      </c>
      <c r="G18" s="9">
        <f t="shared" si="0"/>
        <v>-397600</v>
      </c>
    </row>
    <row r="19" spans="2:7">
      <c r="B19" s="29"/>
      <c r="C19" s="29"/>
      <c r="D19" s="8" t="s">
        <v>23</v>
      </c>
      <c r="E19" s="9">
        <v>291400</v>
      </c>
      <c r="F19" s="9">
        <v>888000</v>
      </c>
      <c r="G19" s="9">
        <f t="shared" si="0"/>
        <v>-596600</v>
      </c>
    </row>
    <row r="20" spans="2:7">
      <c r="B20" s="29"/>
      <c r="C20" s="29"/>
      <c r="D20" s="8" t="s">
        <v>24</v>
      </c>
      <c r="E20" s="9">
        <v>375280</v>
      </c>
      <c r="F20" s="9">
        <v>176280</v>
      </c>
      <c r="G20" s="9">
        <f t="shared" si="0"/>
        <v>199000</v>
      </c>
    </row>
    <row r="21" spans="2:7">
      <c r="B21" s="29"/>
      <c r="C21" s="29"/>
      <c r="D21" s="8" t="s">
        <v>25</v>
      </c>
      <c r="E21" s="9"/>
      <c r="F21" s="9"/>
      <c r="G21" s="9">
        <f t="shared" si="0"/>
        <v>0</v>
      </c>
    </row>
    <row r="22" spans="2:7">
      <c r="B22" s="29"/>
      <c r="C22" s="29"/>
      <c r="D22" s="8" t="s">
        <v>26</v>
      </c>
      <c r="E22" s="9">
        <v>960</v>
      </c>
      <c r="F22" s="9"/>
      <c r="G22" s="9">
        <f t="shared" si="0"/>
        <v>960</v>
      </c>
    </row>
    <row r="23" spans="2:7">
      <c r="B23" s="29"/>
      <c r="C23" s="30"/>
      <c r="D23" s="10" t="s">
        <v>27</v>
      </c>
      <c r="E23" s="11">
        <f>+E6+E9+E22</f>
        <v>24431115</v>
      </c>
      <c r="F23" s="11">
        <f>+F6+F9+F22</f>
        <v>27283900</v>
      </c>
      <c r="G23" s="11">
        <f t="shared" si="0"/>
        <v>-2852785</v>
      </c>
    </row>
    <row r="24" spans="2:7">
      <c r="B24" s="29"/>
      <c r="C24" s="28" t="s">
        <v>28</v>
      </c>
      <c r="D24" s="8" t="s">
        <v>29</v>
      </c>
      <c r="E24" s="9">
        <f>+E25+E26+E27+E28+E29+E30+E31</f>
        <v>18035004</v>
      </c>
      <c r="F24" s="9">
        <f>+F25+F26+F27+F28+F29+F30+F31</f>
        <v>18772073</v>
      </c>
      <c r="G24" s="9">
        <f t="shared" si="0"/>
        <v>-737069</v>
      </c>
    </row>
    <row r="25" spans="2:7">
      <c r="B25" s="29"/>
      <c r="C25" s="29"/>
      <c r="D25" s="8" t="s">
        <v>30</v>
      </c>
      <c r="E25" s="9"/>
      <c r="F25" s="9"/>
      <c r="G25" s="9">
        <f t="shared" si="0"/>
        <v>0</v>
      </c>
    </row>
    <row r="26" spans="2:7">
      <c r="B26" s="29"/>
      <c r="C26" s="29"/>
      <c r="D26" s="8" t="s">
        <v>31</v>
      </c>
      <c r="E26" s="9">
        <v>9287286</v>
      </c>
      <c r="F26" s="9">
        <v>9855552</v>
      </c>
      <c r="G26" s="9">
        <f t="shared" si="0"/>
        <v>-568266</v>
      </c>
    </row>
    <row r="27" spans="2:7">
      <c r="B27" s="29"/>
      <c r="C27" s="29"/>
      <c r="D27" s="8" t="s">
        <v>32</v>
      </c>
      <c r="E27" s="9">
        <v>977800</v>
      </c>
      <c r="F27" s="9">
        <v>1468900</v>
      </c>
      <c r="G27" s="9">
        <f t="shared" si="0"/>
        <v>-491100</v>
      </c>
    </row>
    <row r="28" spans="2:7">
      <c r="B28" s="29"/>
      <c r="C28" s="29"/>
      <c r="D28" s="8" t="s">
        <v>33</v>
      </c>
      <c r="E28" s="9">
        <v>1027500</v>
      </c>
      <c r="F28" s="9">
        <v>1073200</v>
      </c>
      <c r="G28" s="9">
        <f t="shared" si="0"/>
        <v>-45700</v>
      </c>
    </row>
    <row r="29" spans="2:7">
      <c r="B29" s="29"/>
      <c r="C29" s="29"/>
      <c r="D29" s="8" t="s">
        <v>34</v>
      </c>
      <c r="E29" s="9">
        <v>4389535</v>
      </c>
      <c r="F29" s="9">
        <v>3952665</v>
      </c>
      <c r="G29" s="9">
        <f t="shared" si="0"/>
        <v>436870</v>
      </c>
    </row>
    <row r="30" spans="2:7">
      <c r="B30" s="29"/>
      <c r="C30" s="29"/>
      <c r="D30" s="8" t="s">
        <v>35</v>
      </c>
      <c r="E30" s="9">
        <v>445000</v>
      </c>
      <c r="F30" s="9">
        <v>267000</v>
      </c>
      <c r="G30" s="9">
        <f t="shared" si="0"/>
        <v>178000</v>
      </c>
    </row>
    <row r="31" spans="2:7">
      <c r="B31" s="29"/>
      <c r="C31" s="29"/>
      <c r="D31" s="8" t="s">
        <v>36</v>
      </c>
      <c r="E31" s="9">
        <v>1907883</v>
      </c>
      <c r="F31" s="9">
        <v>2154756</v>
      </c>
      <c r="G31" s="9">
        <f t="shared" si="0"/>
        <v>-246873</v>
      </c>
    </row>
    <row r="32" spans="2:7">
      <c r="B32" s="29"/>
      <c r="C32" s="29"/>
      <c r="D32" s="8" t="s">
        <v>37</v>
      </c>
      <c r="E32" s="9">
        <f>+E33+E34+E35+E36+E37+E38+E39+E40+E41+E42+E43</f>
        <v>1086682</v>
      </c>
      <c r="F32" s="9">
        <f>+F33+F34+F35+F36+F37+F38+F39+F40+F41+F42+F43</f>
        <v>1355986</v>
      </c>
      <c r="G32" s="9">
        <f t="shared" si="0"/>
        <v>-269304</v>
      </c>
    </row>
    <row r="33" spans="2:7">
      <c r="B33" s="29"/>
      <c r="C33" s="29"/>
      <c r="D33" s="8" t="s">
        <v>38</v>
      </c>
      <c r="E33" s="9"/>
      <c r="F33" s="9"/>
      <c r="G33" s="9">
        <f t="shared" si="0"/>
        <v>0</v>
      </c>
    </row>
    <row r="34" spans="2:7">
      <c r="B34" s="29"/>
      <c r="C34" s="29"/>
      <c r="D34" s="8" t="s">
        <v>39</v>
      </c>
      <c r="E34" s="9">
        <v>18596</v>
      </c>
      <c r="F34" s="9">
        <v>37643</v>
      </c>
      <c r="G34" s="9">
        <f t="shared" si="0"/>
        <v>-19047</v>
      </c>
    </row>
    <row r="35" spans="2:7">
      <c r="B35" s="29"/>
      <c r="C35" s="29"/>
      <c r="D35" s="8" t="s">
        <v>40</v>
      </c>
      <c r="E35" s="9"/>
      <c r="F35" s="9"/>
      <c r="G35" s="9">
        <f t="shared" si="0"/>
        <v>0</v>
      </c>
    </row>
    <row r="36" spans="2:7">
      <c r="B36" s="29"/>
      <c r="C36" s="29"/>
      <c r="D36" s="8" t="s">
        <v>41</v>
      </c>
      <c r="E36" s="9">
        <v>140369</v>
      </c>
      <c r="F36" s="9">
        <v>68819</v>
      </c>
      <c r="G36" s="9">
        <f t="shared" si="0"/>
        <v>71550</v>
      </c>
    </row>
    <row r="37" spans="2:7">
      <c r="B37" s="29"/>
      <c r="C37" s="29"/>
      <c r="D37" s="8" t="s">
        <v>42</v>
      </c>
      <c r="E37" s="9">
        <v>238000</v>
      </c>
      <c r="F37" s="9">
        <v>81311</v>
      </c>
      <c r="G37" s="9">
        <f t="shared" si="0"/>
        <v>156689</v>
      </c>
    </row>
    <row r="38" spans="2:7">
      <c r="B38" s="29"/>
      <c r="C38" s="29"/>
      <c r="D38" s="8" t="s">
        <v>43</v>
      </c>
      <c r="E38" s="9">
        <v>489000</v>
      </c>
      <c r="F38" s="9">
        <v>761240</v>
      </c>
      <c r="G38" s="9">
        <f t="shared" si="0"/>
        <v>-272240</v>
      </c>
    </row>
    <row r="39" spans="2:7">
      <c r="B39" s="29"/>
      <c r="C39" s="29"/>
      <c r="D39" s="8" t="s">
        <v>44</v>
      </c>
      <c r="E39" s="9">
        <v>22780</v>
      </c>
      <c r="F39" s="9">
        <v>18260</v>
      </c>
      <c r="G39" s="9">
        <f t="shared" si="0"/>
        <v>4520</v>
      </c>
    </row>
    <row r="40" spans="2:7">
      <c r="B40" s="29"/>
      <c r="C40" s="29"/>
      <c r="D40" s="8" t="s">
        <v>45</v>
      </c>
      <c r="E40" s="9"/>
      <c r="F40" s="9"/>
      <c r="G40" s="9">
        <f t="shared" si="0"/>
        <v>0</v>
      </c>
    </row>
    <row r="41" spans="2:7">
      <c r="B41" s="29"/>
      <c r="C41" s="29"/>
      <c r="D41" s="8" t="s">
        <v>46</v>
      </c>
      <c r="E41" s="9"/>
      <c r="F41" s="9"/>
      <c r="G41" s="9">
        <f t="shared" si="0"/>
        <v>0</v>
      </c>
    </row>
    <row r="42" spans="2:7">
      <c r="B42" s="29"/>
      <c r="C42" s="29"/>
      <c r="D42" s="8" t="s">
        <v>47</v>
      </c>
      <c r="E42" s="9">
        <v>91357</v>
      </c>
      <c r="F42" s="9">
        <v>328038</v>
      </c>
      <c r="G42" s="9">
        <f t="shared" si="0"/>
        <v>-236681</v>
      </c>
    </row>
    <row r="43" spans="2:7">
      <c r="B43" s="29"/>
      <c r="C43" s="29"/>
      <c r="D43" s="8" t="s">
        <v>48</v>
      </c>
      <c r="E43" s="9">
        <v>86580</v>
      </c>
      <c r="F43" s="9">
        <v>60675</v>
      </c>
      <c r="G43" s="9">
        <f t="shared" si="0"/>
        <v>25905</v>
      </c>
    </row>
    <row r="44" spans="2:7">
      <c r="B44" s="29"/>
      <c r="C44" s="29"/>
      <c r="D44" s="8" t="s">
        <v>49</v>
      </c>
      <c r="E44" s="9">
        <f>+E45+E46+E47+E48+E49+E50+E51+E52+E53+E54+E55+E56+E57+E58+E59+E60+E61+E62+E63+E64+E65+E66</f>
        <v>1303704</v>
      </c>
      <c r="F44" s="9">
        <f>+F45+F46+F47+F48+F49+F50+F51+F52+F53+F54+F55+F56+F57+F58+F59+F60+F61+F62+F63+F64+F65+F66</f>
        <v>1472325</v>
      </c>
      <c r="G44" s="9">
        <f t="shared" si="0"/>
        <v>-168621</v>
      </c>
    </row>
    <row r="45" spans="2:7">
      <c r="B45" s="29"/>
      <c r="C45" s="29"/>
      <c r="D45" s="8" t="s">
        <v>50</v>
      </c>
      <c r="E45" s="9">
        <v>31223</v>
      </c>
      <c r="F45" s="9">
        <v>25326</v>
      </c>
      <c r="G45" s="9">
        <f t="shared" si="0"/>
        <v>5897</v>
      </c>
    </row>
    <row r="46" spans="2:7">
      <c r="B46" s="29"/>
      <c r="C46" s="29"/>
      <c r="D46" s="8" t="s">
        <v>51</v>
      </c>
      <c r="E46" s="9"/>
      <c r="F46" s="9"/>
      <c r="G46" s="9">
        <f t="shared" si="0"/>
        <v>0</v>
      </c>
    </row>
    <row r="47" spans="2:7">
      <c r="B47" s="29"/>
      <c r="C47" s="29"/>
      <c r="D47" s="8" t="s">
        <v>52</v>
      </c>
      <c r="E47" s="9">
        <v>16294</v>
      </c>
      <c r="F47" s="9">
        <v>13684</v>
      </c>
      <c r="G47" s="9">
        <f t="shared" si="0"/>
        <v>2610</v>
      </c>
    </row>
    <row r="48" spans="2:7">
      <c r="B48" s="29"/>
      <c r="C48" s="29"/>
      <c r="D48" s="8" t="s">
        <v>53</v>
      </c>
      <c r="E48" s="9">
        <v>42400</v>
      </c>
      <c r="F48" s="9">
        <v>53000</v>
      </c>
      <c r="G48" s="9">
        <f t="shared" si="0"/>
        <v>-10600</v>
      </c>
    </row>
    <row r="49" spans="2:7">
      <c r="B49" s="29"/>
      <c r="C49" s="29"/>
      <c r="D49" s="8" t="s">
        <v>54</v>
      </c>
      <c r="E49" s="9">
        <v>148829</v>
      </c>
      <c r="F49" s="9">
        <v>253747</v>
      </c>
      <c r="G49" s="9">
        <f t="shared" si="0"/>
        <v>-104918</v>
      </c>
    </row>
    <row r="50" spans="2:7">
      <c r="B50" s="29"/>
      <c r="C50" s="29"/>
      <c r="D50" s="8" t="s">
        <v>55</v>
      </c>
      <c r="E50" s="9">
        <v>139535</v>
      </c>
      <c r="F50" s="9">
        <v>68200</v>
      </c>
      <c r="G50" s="9">
        <f t="shared" si="0"/>
        <v>71335</v>
      </c>
    </row>
    <row r="51" spans="2:7">
      <c r="B51" s="29"/>
      <c r="C51" s="29"/>
      <c r="D51" s="8" t="s">
        <v>42</v>
      </c>
      <c r="E51" s="9">
        <v>96085</v>
      </c>
      <c r="F51" s="9">
        <v>27104</v>
      </c>
      <c r="G51" s="9">
        <f t="shared" si="0"/>
        <v>68981</v>
      </c>
    </row>
    <row r="52" spans="2:7">
      <c r="B52" s="29"/>
      <c r="C52" s="29"/>
      <c r="D52" s="8" t="s">
        <v>56</v>
      </c>
      <c r="E52" s="9">
        <v>5000</v>
      </c>
      <c r="F52" s="9">
        <v>73425</v>
      </c>
      <c r="G52" s="9">
        <f t="shared" si="0"/>
        <v>-68425</v>
      </c>
    </row>
    <row r="53" spans="2:7">
      <c r="B53" s="29"/>
      <c r="C53" s="29"/>
      <c r="D53" s="8" t="s">
        <v>57</v>
      </c>
      <c r="E53" s="9">
        <v>219319</v>
      </c>
      <c r="F53" s="9">
        <v>212447</v>
      </c>
      <c r="G53" s="9">
        <f t="shared" si="0"/>
        <v>6872</v>
      </c>
    </row>
    <row r="54" spans="2:7">
      <c r="B54" s="29"/>
      <c r="C54" s="29"/>
      <c r="D54" s="8" t="s">
        <v>58</v>
      </c>
      <c r="E54" s="9">
        <v>8704</v>
      </c>
      <c r="F54" s="9">
        <v>1330</v>
      </c>
      <c r="G54" s="9">
        <f t="shared" si="0"/>
        <v>7374</v>
      </c>
    </row>
    <row r="55" spans="2:7">
      <c r="B55" s="29"/>
      <c r="C55" s="29"/>
      <c r="D55" s="8" t="s">
        <v>59</v>
      </c>
      <c r="E55" s="9"/>
      <c r="F55" s="9">
        <v>1000</v>
      </c>
      <c r="G55" s="9">
        <f t="shared" si="0"/>
        <v>-1000</v>
      </c>
    </row>
    <row r="56" spans="2:7">
      <c r="B56" s="29"/>
      <c r="C56" s="29"/>
      <c r="D56" s="8" t="s">
        <v>60</v>
      </c>
      <c r="E56" s="9">
        <v>137076</v>
      </c>
      <c r="F56" s="9">
        <v>139500</v>
      </c>
      <c r="G56" s="9">
        <f t="shared" si="0"/>
        <v>-2424</v>
      </c>
    </row>
    <row r="57" spans="2:7">
      <c r="B57" s="29"/>
      <c r="C57" s="29"/>
      <c r="D57" s="8" t="s">
        <v>61</v>
      </c>
      <c r="E57" s="9">
        <v>5940</v>
      </c>
      <c r="F57" s="9">
        <v>3630</v>
      </c>
      <c r="G57" s="9">
        <f t="shared" si="0"/>
        <v>2310</v>
      </c>
    </row>
    <row r="58" spans="2:7">
      <c r="B58" s="29"/>
      <c r="C58" s="29"/>
      <c r="D58" s="8" t="s">
        <v>44</v>
      </c>
      <c r="E58" s="9">
        <v>133092</v>
      </c>
      <c r="F58" s="9">
        <v>239033</v>
      </c>
      <c r="G58" s="9">
        <f t="shared" si="0"/>
        <v>-105941</v>
      </c>
    </row>
    <row r="59" spans="2:7">
      <c r="B59" s="29"/>
      <c r="C59" s="29"/>
      <c r="D59" s="8" t="s">
        <v>45</v>
      </c>
      <c r="E59" s="9">
        <v>103055</v>
      </c>
      <c r="F59" s="9">
        <v>102124</v>
      </c>
      <c r="G59" s="9">
        <f t="shared" si="0"/>
        <v>931</v>
      </c>
    </row>
    <row r="60" spans="2:7">
      <c r="B60" s="29"/>
      <c r="C60" s="29"/>
      <c r="D60" s="8" t="s">
        <v>62</v>
      </c>
      <c r="E60" s="9"/>
      <c r="F60" s="9"/>
      <c r="G60" s="9">
        <f t="shared" si="0"/>
        <v>0</v>
      </c>
    </row>
    <row r="61" spans="2:7">
      <c r="B61" s="29"/>
      <c r="C61" s="29"/>
      <c r="D61" s="8" t="s">
        <v>63</v>
      </c>
      <c r="E61" s="9">
        <v>97041</v>
      </c>
      <c r="F61" s="9">
        <v>122843</v>
      </c>
      <c r="G61" s="9">
        <f t="shared" si="0"/>
        <v>-25802</v>
      </c>
    </row>
    <row r="62" spans="2:7">
      <c r="B62" s="29"/>
      <c r="C62" s="29"/>
      <c r="D62" s="8" t="s">
        <v>64</v>
      </c>
      <c r="E62" s="9">
        <v>19250</v>
      </c>
      <c r="F62" s="9">
        <v>40700</v>
      </c>
      <c r="G62" s="9">
        <f t="shared" si="0"/>
        <v>-21450</v>
      </c>
    </row>
    <row r="63" spans="2:7">
      <c r="B63" s="29"/>
      <c r="C63" s="29"/>
      <c r="D63" s="8" t="s">
        <v>65</v>
      </c>
      <c r="E63" s="9"/>
      <c r="F63" s="9"/>
      <c r="G63" s="9">
        <f t="shared" si="0"/>
        <v>0</v>
      </c>
    </row>
    <row r="64" spans="2:7">
      <c r="B64" s="29"/>
      <c r="C64" s="29"/>
      <c r="D64" s="8" t="s">
        <v>66</v>
      </c>
      <c r="E64" s="9">
        <v>72000</v>
      </c>
      <c r="F64" s="9">
        <v>80900</v>
      </c>
      <c r="G64" s="9">
        <f t="shared" si="0"/>
        <v>-8900</v>
      </c>
    </row>
    <row r="65" spans="2:7">
      <c r="B65" s="29"/>
      <c r="C65" s="29"/>
      <c r="D65" s="8" t="s">
        <v>48</v>
      </c>
      <c r="E65" s="9">
        <v>28861</v>
      </c>
      <c r="F65" s="9">
        <v>14332</v>
      </c>
      <c r="G65" s="9">
        <f t="shared" si="0"/>
        <v>14529</v>
      </c>
    </row>
    <row r="66" spans="2:7">
      <c r="B66" s="29"/>
      <c r="C66" s="29"/>
      <c r="D66" s="8" t="s">
        <v>67</v>
      </c>
      <c r="E66" s="9"/>
      <c r="F66" s="9"/>
      <c r="G66" s="9">
        <f t="shared" si="0"/>
        <v>0</v>
      </c>
    </row>
    <row r="67" spans="2:7">
      <c r="B67" s="29"/>
      <c r="C67" s="29"/>
      <c r="D67" s="8" t="s">
        <v>68</v>
      </c>
      <c r="E67" s="9">
        <f>+E68</f>
        <v>2876844</v>
      </c>
      <c r="F67" s="9">
        <f>+F68</f>
        <v>4140515</v>
      </c>
      <c r="G67" s="9">
        <f t="shared" si="0"/>
        <v>-1263671</v>
      </c>
    </row>
    <row r="68" spans="2:7">
      <c r="B68" s="29"/>
      <c r="C68" s="29"/>
      <c r="D68" s="8" t="s">
        <v>69</v>
      </c>
      <c r="E68" s="9">
        <f>+E69+E70+E71-E72</f>
        <v>2876844</v>
      </c>
      <c r="F68" s="9">
        <f>+F69+F70+F71-F72</f>
        <v>4140515</v>
      </c>
      <c r="G68" s="9">
        <f t="shared" si="0"/>
        <v>-1263671</v>
      </c>
    </row>
    <row r="69" spans="2:7">
      <c r="B69" s="29"/>
      <c r="C69" s="29"/>
      <c r="D69" s="8" t="s">
        <v>70</v>
      </c>
      <c r="E69" s="9">
        <v>327943</v>
      </c>
      <c r="F69" s="9">
        <v>499604</v>
      </c>
      <c r="G69" s="9">
        <f t="shared" si="0"/>
        <v>-171661</v>
      </c>
    </row>
    <row r="70" spans="2:7">
      <c r="B70" s="29"/>
      <c r="C70" s="29"/>
      <c r="D70" s="8" t="s">
        <v>71</v>
      </c>
      <c r="E70" s="9">
        <v>2917164</v>
      </c>
      <c r="F70" s="9">
        <v>3968854</v>
      </c>
      <c r="G70" s="9">
        <f t="shared" si="0"/>
        <v>-1051690</v>
      </c>
    </row>
    <row r="71" spans="2:7">
      <c r="B71" s="29"/>
      <c r="C71" s="29"/>
      <c r="D71" s="8" t="s">
        <v>72</v>
      </c>
      <c r="E71" s="9"/>
      <c r="F71" s="9"/>
      <c r="G71" s="9">
        <f t="shared" ref="G71:G134" si="1">E71-F71</f>
        <v>0</v>
      </c>
    </row>
    <row r="72" spans="2:7">
      <c r="B72" s="29"/>
      <c r="C72" s="29"/>
      <c r="D72" s="8" t="s">
        <v>73</v>
      </c>
      <c r="E72" s="9">
        <v>368263</v>
      </c>
      <c r="F72" s="9">
        <v>327943</v>
      </c>
      <c r="G72" s="9">
        <f t="shared" si="1"/>
        <v>40320</v>
      </c>
    </row>
    <row r="73" spans="2:7">
      <c r="B73" s="29"/>
      <c r="C73" s="29"/>
      <c r="D73" s="8" t="s">
        <v>74</v>
      </c>
      <c r="E73" s="9">
        <v>1713512</v>
      </c>
      <c r="F73" s="9">
        <v>1740264</v>
      </c>
      <c r="G73" s="9">
        <f t="shared" si="1"/>
        <v>-26752</v>
      </c>
    </row>
    <row r="74" spans="2:7">
      <c r="B74" s="29"/>
      <c r="C74" s="29"/>
      <c r="D74" s="8" t="s">
        <v>75</v>
      </c>
      <c r="E74" s="9">
        <v>-317837</v>
      </c>
      <c r="F74" s="9">
        <v>-130204</v>
      </c>
      <c r="G74" s="9">
        <f t="shared" si="1"/>
        <v>-187633</v>
      </c>
    </row>
    <row r="75" spans="2:7">
      <c r="B75" s="29"/>
      <c r="C75" s="29"/>
      <c r="D75" s="8" t="s">
        <v>76</v>
      </c>
      <c r="E75" s="9"/>
      <c r="F75" s="9"/>
      <c r="G75" s="9">
        <f t="shared" si="1"/>
        <v>0</v>
      </c>
    </row>
    <row r="76" spans="2:7">
      <c r="B76" s="29"/>
      <c r="C76" s="29"/>
      <c r="D76" s="8" t="s">
        <v>77</v>
      </c>
      <c r="E76" s="9"/>
      <c r="F76" s="9"/>
      <c r="G76" s="9">
        <f t="shared" si="1"/>
        <v>0</v>
      </c>
    </row>
    <row r="77" spans="2:7">
      <c r="B77" s="29"/>
      <c r="C77" s="29"/>
      <c r="D77" s="8" t="s">
        <v>78</v>
      </c>
      <c r="E77" s="9"/>
      <c r="F77" s="9"/>
      <c r="G77" s="9">
        <f t="shared" si="1"/>
        <v>0</v>
      </c>
    </row>
    <row r="78" spans="2:7">
      <c r="B78" s="29"/>
      <c r="C78" s="30"/>
      <c r="D78" s="10" t="s">
        <v>79</v>
      </c>
      <c r="E78" s="11">
        <f>+E24+E32+E44+E67+E73+E74+E75+E76+E77</f>
        <v>24697909</v>
      </c>
      <c r="F78" s="11">
        <f>+F24+F32+F44+F67+F73+F74+F75+F76+F77</f>
        <v>27350959</v>
      </c>
      <c r="G78" s="11">
        <f t="shared" si="1"/>
        <v>-2653050</v>
      </c>
    </row>
    <row r="79" spans="2:7">
      <c r="B79" s="30"/>
      <c r="C79" s="12" t="s">
        <v>80</v>
      </c>
      <c r="D79" s="13"/>
      <c r="E79" s="14">
        <f xml:space="preserve"> +E23 - E78</f>
        <v>-266794</v>
      </c>
      <c r="F79" s="14">
        <f xml:space="preserve"> +F23 - F78</f>
        <v>-67059</v>
      </c>
      <c r="G79" s="14">
        <f t="shared" si="1"/>
        <v>-199735</v>
      </c>
    </row>
    <row r="80" spans="2:7">
      <c r="B80" s="28" t="s">
        <v>81</v>
      </c>
      <c r="C80" s="28" t="s">
        <v>9</v>
      </c>
      <c r="D80" s="8" t="s">
        <v>82</v>
      </c>
      <c r="E80" s="9">
        <v>40</v>
      </c>
      <c r="F80" s="9">
        <v>40</v>
      </c>
      <c r="G80" s="9">
        <f t="shared" si="1"/>
        <v>0</v>
      </c>
    </row>
    <row r="81" spans="2:7">
      <c r="B81" s="29"/>
      <c r="C81" s="29"/>
      <c r="D81" s="8" t="s">
        <v>83</v>
      </c>
      <c r="E81" s="9">
        <f>+E82+E83+E84</f>
        <v>72000</v>
      </c>
      <c r="F81" s="9">
        <f>+F82+F83+F84</f>
        <v>12500</v>
      </c>
      <c r="G81" s="9">
        <f t="shared" si="1"/>
        <v>59500</v>
      </c>
    </row>
    <row r="82" spans="2:7">
      <c r="B82" s="29"/>
      <c r="C82" s="29"/>
      <c r="D82" s="8" t="s">
        <v>84</v>
      </c>
      <c r="E82" s="9">
        <v>14500</v>
      </c>
      <c r="F82" s="9"/>
      <c r="G82" s="9">
        <f t="shared" si="1"/>
        <v>14500</v>
      </c>
    </row>
    <row r="83" spans="2:7">
      <c r="B83" s="29"/>
      <c r="C83" s="29"/>
      <c r="D83" s="8" t="s">
        <v>85</v>
      </c>
      <c r="E83" s="9"/>
      <c r="F83" s="9"/>
      <c r="G83" s="9">
        <f t="shared" si="1"/>
        <v>0</v>
      </c>
    </row>
    <row r="84" spans="2:7">
      <c r="B84" s="29"/>
      <c r="C84" s="29"/>
      <c r="D84" s="8" t="s">
        <v>86</v>
      </c>
      <c r="E84" s="9">
        <v>57500</v>
      </c>
      <c r="F84" s="9">
        <v>12500</v>
      </c>
      <c r="G84" s="9">
        <f t="shared" si="1"/>
        <v>45000</v>
      </c>
    </row>
    <row r="85" spans="2:7">
      <c r="B85" s="29"/>
      <c r="C85" s="30"/>
      <c r="D85" s="10" t="s">
        <v>87</v>
      </c>
      <c r="E85" s="11">
        <f>+E80+E81</f>
        <v>72040</v>
      </c>
      <c r="F85" s="11">
        <f>+F80+F81</f>
        <v>12540</v>
      </c>
      <c r="G85" s="11">
        <f t="shared" si="1"/>
        <v>59500</v>
      </c>
    </row>
    <row r="86" spans="2:7">
      <c r="B86" s="29"/>
      <c r="C86" s="28" t="s">
        <v>28</v>
      </c>
      <c r="D86" s="8" t="s">
        <v>88</v>
      </c>
      <c r="E86" s="9">
        <v>247644</v>
      </c>
      <c r="F86" s="9">
        <v>268646</v>
      </c>
      <c r="G86" s="9">
        <f t="shared" si="1"/>
        <v>-21002</v>
      </c>
    </row>
    <row r="87" spans="2:7">
      <c r="B87" s="29"/>
      <c r="C87" s="29"/>
      <c r="D87" s="8" t="s">
        <v>89</v>
      </c>
      <c r="E87" s="9">
        <f>+E88+E89+E90</f>
        <v>0</v>
      </c>
      <c r="F87" s="9">
        <f>+F88+F89+F90</f>
        <v>0</v>
      </c>
      <c r="G87" s="9">
        <f t="shared" si="1"/>
        <v>0</v>
      </c>
    </row>
    <row r="88" spans="2:7">
      <c r="B88" s="29"/>
      <c r="C88" s="29"/>
      <c r="D88" s="8" t="s">
        <v>90</v>
      </c>
      <c r="E88" s="9"/>
      <c r="F88" s="9"/>
      <c r="G88" s="9">
        <f t="shared" si="1"/>
        <v>0</v>
      </c>
    </row>
    <row r="89" spans="2:7">
      <c r="B89" s="29"/>
      <c r="C89" s="29"/>
      <c r="D89" s="8" t="s">
        <v>91</v>
      </c>
      <c r="E89" s="9"/>
      <c r="F89" s="9"/>
      <c r="G89" s="9">
        <f t="shared" si="1"/>
        <v>0</v>
      </c>
    </row>
    <row r="90" spans="2:7">
      <c r="B90" s="29"/>
      <c r="C90" s="29"/>
      <c r="D90" s="8" t="s">
        <v>92</v>
      </c>
      <c r="E90" s="9"/>
      <c r="F90" s="9"/>
      <c r="G90" s="9">
        <f t="shared" si="1"/>
        <v>0</v>
      </c>
    </row>
    <row r="91" spans="2:7">
      <c r="B91" s="29"/>
      <c r="C91" s="30"/>
      <c r="D91" s="10" t="s">
        <v>93</v>
      </c>
      <c r="E91" s="11">
        <f>+E86+E87</f>
        <v>247644</v>
      </c>
      <c r="F91" s="11">
        <f>+F86+F87</f>
        <v>268646</v>
      </c>
      <c r="G91" s="11">
        <f t="shared" si="1"/>
        <v>-21002</v>
      </c>
    </row>
    <row r="92" spans="2:7">
      <c r="B92" s="30"/>
      <c r="C92" s="12" t="s">
        <v>94</v>
      </c>
      <c r="D92" s="15"/>
      <c r="E92" s="16">
        <f xml:space="preserve"> +E85 - E91</f>
        <v>-175604</v>
      </c>
      <c r="F92" s="16">
        <f xml:space="preserve"> +F85 - F91</f>
        <v>-256106</v>
      </c>
      <c r="G92" s="16">
        <f t="shared" si="1"/>
        <v>80502</v>
      </c>
    </row>
    <row r="93" spans="2:7">
      <c r="B93" s="12" t="s">
        <v>95</v>
      </c>
      <c r="C93" s="17"/>
      <c r="D93" s="13"/>
      <c r="E93" s="14">
        <f xml:space="preserve"> +E79 +E92</f>
        <v>-442398</v>
      </c>
      <c r="F93" s="14">
        <f xml:space="preserve"> +F79 +F92</f>
        <v>-323165</v>
      </c>
      <c r="G93" s="14">
        <f t="shared" si="1"/>
        <v>-119233</v>
      </c>
    </row>
    <row r="94" spans="2:7">
      <c r="B94" s="28" t="s">
        <v>96</v>
      </c>
      <c r="C94" s="28" t="s">
        <v>9</v>
      </c>
      <c r="D94" s="8" t="s">
        <v>97</v>
      </c>
      <c r="E94" s="9">
        <f>+E95+E96+E97</f>
        <v>0</v>
      </c>
      <c r="F94" s="9">
        <f>+F95+F96+F97</f>
        <v>0</v>
      </c>
      <c r="G94" s="9">
        <f t="shared" si="1"/>
        <v>0</v>
      </c>
    </row>
    <row r="95" spans="2:7">
      <c r="B95" s="29"/>
      <c r="C95" s="29"/>
      <c r="D95" s="8" t="s">
        <v>98</v>
      </c>
      <c r="E95" s="9"/>
      <c r="F95" s="9"/>
      <c r="G95" s="9">
        <f t="shared" si="1"/>
        <v>0</v>
      </c>
    </row>
    <row r="96" spans="2:7">
      <c r="B96" s="29"/>
      <c r="C96" s="29"/>
      <c r="D96" s="8" t="s">
        <v>99</v>
      </c>
      <c r="E96" s="9"/>
      <c r="F96" s="9"/>
      <c r="G96" s="9">
        <f t="shared" si="1"/>
        <v>0</v>
      </c>
    </row>
    <row r="97" spans="2:7">
      <c r="B97" s="29"/>
      <c r="C97" s="29"/>
      <c r="D97" s="8" t="s">
        <v>100</v>
      </c>
      <c r="E97" s="9"/>
      <c r="F97" s="9"/>
      <c r="G97" s="9">
        <f t="shared" si="1"/>
        <v>0</v>
      </c>
    </row>
    <row r="98" spans="2:7">
      <c r="B98" s="29"/>
      <c r="C98" s="29"/>
      <c r="D98" s="8" t="s">
        <v>101</v>
      </c>
      <c r="E98" s="9">
        <f>+E99+E100</f>
        <v>0</v>
      </c>
      <c r="F98" s="9">
        <f>+F99+F100</f>
        <v>0</v>
      </c>
      <c r="G98" s="9">
        <f t="shared" si="1"/>
        <v>0</v>
      </c>
    </row>
    <row r="99" spans="2:7">
      <c r="B99" s="29"/>
      <c r="C99" s="29"/>
      <c r="D99" s="8" t="s">
        <v>102</v>
      </c>
      <c r="E99" s="9"/>
      <c r="F99" s="9"/>
      <c r="G99" s="9">
        <f t="shared" si="1"/>
        <v>0</v>
      </c>
    </row>
    <row r="100" spans="2:7">
      <c r="B100" s="29"/>
      <c r="C100" s="29"/>
      <c r="D100" s="8" t="s">
        <v>103</v>
      </c>
      <c r="E100" s="9"/>
      <c r="F100" s="9"/>
      <c r="G100" s="9">
        <f t="shared" si="1"/>
        <v>0</v>
      </c>
    </row>
    <row r="101" spans="2:7">
      <c r="B101" s="29"/>
      <c r="C101" s="29"/>
      <c r="D101" s="8" t="s">
        <v>104</v>
      </c>
      <c r="E101" s="9"/>
      <c r="F101" s="9"/>
      <c r="G101" s="9">
        <f t="shared" si="1"/>
        <v>0</v>
      </c>
    </row>
    <row r="102" spans="2:7">
      <c r="B102" s="29"/>
      <c r="C102" s="29"/>
      <c r="D102" s="8" t="s">
        <v>105</v>
      </c>
      <c r="E102" s="9">
        <f>+E103+E104+E105+E106</f>
        <v>0</v>
      </c>
      <c r="F102" s="9">
        <f>+F103+F104+F105+F106</f>
        <v>0</v>
      </c>
      <c r="G102" s="9">
        <f t="shared" si="1"/>
        <v>0</v>
      </c>
    </row>
    <row r="103" spans="2:7">
      <c r="B103" s="29"/>
      <c r="C103" s="29"/>
      <c r="D103" s="8" t="s">
        <v>106</v>
      </c>
      <c r="E103" s="9"/>
      <c r="F103" s="9"/>
      <c r="G103" s="9">
        <f t="shared" si="1"/>
        <v>0</v>
      </c>
    </row>
    <row r="104" spans="2:7">
      <c r="B104" s="29"/>
      <c r="C104" s="29"/>
      <c r="D104" s="8" t="s">
        <v>107</v>
      </c>
      <c r="E104" s="9"/>
      <c r="F104" s="9"/>
      <c r="G104" s="9">
        <f t="shared" si="1"/>
        <v>0</v>
      </c>
    </row>
    <row r="105" spans="2:7">
      <c r="B105" s="29"/>
      <c r="C105" s="29"/>
      <c r="D105" s="8" t="s">
        <v>108</v>
      </c>
      <c r="E105" s="9"/>
      <c r="F105" s="9"/>
      <c r="G105" s="9">
        <f t="shared" si="1"/>
        <v>0</v>
      </c>
    </row>
    <row r="106" spans="2:7">
      <c r="B106" s="29"/>
      <c r="C106" s="29"/>
      <c r="D106" s="8" t="s">
        <v>109</v>
      </c>
      <c r="E106" s="9"/>
      <c r="F106" s="9"/>
      <c r="G106" s="9">
        <f t="shared" si="1"/>
        <v>0</v>
      </c>
    </row>
    <row r="107" spans="2:7">
      <c r="B107" s="29"/>
      <c r="C107" s="29"/>
      <c r="D107" s="8" t="s">
        <v>110</v>
      </c>
      <c r="E107" s="9">
        <f>+E108+E109</f>
        <v>0</v>
      </c>
      <c r="F107" s="9">
        <f>+F108+F109</f>
        <v>0</v>
      </c>
      <c r="G107" s="9">
        <f t="shared" si="1"/>
        <v>0</v>
      </c>
    </row>
    <row r="108" spans="2:7">
      <c r="B108" s="29"/>
      <c r="C108" s="29"/>
      <c r="D108" s="8" t="s">
        <v>111</v>
      </c>
      <c r="E108" s="9"/>
      <c r="F108" s="9"/>
      <c r="G108" s="9">
        <f t="shared" si="1"/>
        <v>0</v>
      </c>
    </row>
    <row r="109" spans="2:7">
      <c r="B109" s="29"/>
      <c r="C109" s="29"/>
      <c r="D109" s="8" t="s">
        <v>112</v>
      </c>
      <c r="E109" s="9"/>
      <c r="F109" s="9"/>
      <c r="G109" s="9">
        <f t="shared" si="1"/>
        <v>0</v>
      </c>
    </row>
    <row r="110" spans="2:7">
      <c r="B110" s="29"/>
      <c r="C110" s="29"/>
      <c r="D110" s="8" t="s">
        <v>113</v>
      </c>
      <c r="E110" s="9"/>
      <c r="F110" s="9"/>
      <c r="G110" s="9">
        <f t="shared" si="1"/>
        <v>0</v>
      </c>
    </row>
    <row r="111" spans="2:7">
      <c r="B111" s="29"/>
      <c r="C111" s="29"/>
      <c r="D111" s="8" t="s">
        <v>114</v>
      </c>
      <c r="E111" s="9">
        <v>2133000</v>
      </c>
      <c r="F111" s="9">
        <v>1722000</v>
      </c>
      <c r="G111" s="9">
        <f t="shared" si="1"/>
        <v>411000</v>
      </c>
    </row>
    <row r="112" spans="2:7">
      <c r="B112" s="29"/>
      <c r="C112" s="29"/>
      <c r="D112" s="8" t="s">
        <v>115</v>
      </c>
      <c r="E112" s="9"/>
      <c r="F112" s="9"/>
      <c r="G112" s="9">
        <f t="shared" si="1"/>
        <v>0</v>
      </c>
    </row>
    <row r="113" spans="2:7">
      <c r="B113" s="29"/>
      <c r="C113" s="29"/>
      <c r="D113" s="8" t="s">
        <v>116</v>
      </c>
      <c r="E113" s="9"/>
      <c r="F113" s="9"/>
      <c r="G113" s="9">
        <f t="shared" si="1"/>
        <v>0</v>
      </c>
    </row>
    <row r="114" spans="2:7">
      <c r="B114" s="29"/>
      <c r="C114" s="29"/>
      <c r="D114" s="8" t="s">
        <v>117</v>
      </c>
      <c r="E114" s="9">
        <f>+E115+E116</f>
        <v>0</v>
      </c>
      <c r="F114" s="9">
        <f>+F115+F116</f>
        <v>0</v>
      </c>
      <c r="G114" s="9">
        <f t="shared" si="1"/>
        <v>0</v>
      </c>
    </row>
    <row r="115" spans="2:7">
      <c r="B115" s="29"/>
      <c r="C115" s="29"/>
      <c r="D115" s="8" t="s">
        <v>118</v>
      </c>
      <c r="E115" s="9"/>
      <c r="F115" s="9"/>
      <c r="G115" s="9">
        <f t="shared" si="1"/>
        <v>0</v>
      </c>
    </row>
    <row r="116" spans="2:7">
      <c r="B116" s="29"/>
      <c r="C116" s="29"/>
      <c r="D116" s="8" t="s">
        <v>119</v>
      </c>
      <c r="E116" s="9"/>
      <c r="F116" s="9"/>
      <c r="G116" s="9">
        <f t="shared" si="1"/>
        <v>0</v>
      </c>
    </row>
    <row r="117" spans="2:7">
      <c r="B117" s="29"/>
      <c r="C117" s="30"/>
      <c r="D117" s="10" t="s">
        <v>120</v>
      </c>
      <c r="E117" s="11">
        <f>+E94+E98+E101+E102+E107+E110+E111+E112+E113+E114</f>
        <v>2133000</v>
      </c>
      <c r="F117" s="11">
        <f>+F94+F98+F101+F102+F107+F110+F111+F112+F113+F114</f>
        <v>1722000</v>
      </c>
      <c r="G117" s="11">
        <f t="shared" si="1"/>
        <v>411000</v>
      </c>
    </row>
    <row r="118" spans="2:7">
      <c r="B118" s="29"/>
      <c r="C118" s="28" t="s">
        <v>28</v>
      </c>
      <c r="D118" s="8" t="s">
        <v>121</v>
      </c>
      <c r="E118" s="9"/>
      <c r="F118" s="9"/>
      <c r="G118" s="9">
        <f t="shared" si="1"/>
        <v>0</v>
      </c>
    </row>
    <row r="119" spans="2:7">
      <c r="B119" s="29"/>
      <c r="C119" s="29"/>
      <c r="D119" s="8" t="s">
        <v>122</v>
      </c>
      <c r="E119" s="9"/>
      <c r="F119" s="9"/>
      <c r="G119" s="9">
        <f t="shared" si="1"/>
        <v>0</v>
      </c>
    </row>
    <row r="120" spans="2:7">
      <c r="B120" s="29"/>
      <c r="C120" s="29"/>
      <c r="D120" s="8" t="s">
        <v>123</v>
      </c>
      <c r="E120" s="9">
        <f>+E121+E122+E123+E124</f>
        <v>0</v>
      </c>
      <c r="F120" s="9">
        <f>+F121+F122+F123+F124</f>
        <v>0</v>
      </c>
      <c r="G120" s="9">
        <f t="shared" si="1"/>
        <v>0</v>
      </c>
    </row>
    <row r="121" spans="2:7">
      <c r="B121" s="29"/>
      <c r="C121" s="29"/>
      <c r="D121" s="8" t="s">
        <v>124</v>
      </c>
      <c r="E121" s="9"/>
      <c r="F121" s="9"/>
      <c r="G121" s="9">
        <f t="shared" si="1"/>
        <v>0</v>
      </c>
    </row>
    <row r="122" spans="2:7">
      <c r="B122" s="29"/>
      <c r="C122" s="29"/>
      <c r="D122" s="8" t="s">
        <v>125</v>
      </c>
      <c r="E122" s="9"/>
      <c r="F122" s="9"/>
      <c r="G122" s="9">
        <f t="shared" si="1"/>
        <v>0</v>
      </c>
    </row>
    <row r="123" spans="2:7">
      <c r="B123" s="29"/>
      <c r="C123" s="29"/>
      <c r="D123" s="8" t="s">
        <v>126</v>
      </c>
      <c r="E123" s="9"/>
      <c r="F123" s="9"/>
      <c r="G123" s="9">
        <f t="shared" si="1"/>
        <v>0</v>
      </c>
    </row>
    <row r="124" spans="2:7">
      <c r="B124" s="29"/>
      <c r="C124" s="29"/>
      <c r="D124" s="8" t="s">
        <v>127</v>
      </c>
      <c r="E124" s="9"/>
      <c r="F124" s="9"/>
      <c r="G124" s="9">
        <f t="shared" si="1"/>
        <v>0</v>
      </c>
    </row>
    <row r="125" spans="2:7">
      <c r="B125" s="29"/>
      <c r="C125" s="29"/>
      <c r="D125" s="8" t="s">
        <v>128</v>
      </c>
      <c r="E125" s="9"/>
      <c r="F125" s="9"/>
      <c r="G125" s="9">
        <f t="shared" si="1"/>
        <v>0</v>
      </c>
    </row>
    <row r="126" spans="2:7">
      <c r="B126" s="29"/>
      <c r="C126" s="29"/>
      <c r="D126" s="8" t="s">
        <v>129</v>
      </c>
      <c r="E126" s="9"/>
      <c r="F126" s="9">
        <v>110000</v>
      </c>
      <c r="G126" s="9">
        <f t="shared" si="1"/>
        <v>-110000</v>
      </c>
    </row>
    <row r="127" spans="2:7">
      <c r="B127" s="29"/>
      <c r="C127" s="29"/>
      <c r="D127" s="8" t="s">
        <v>130</v>
      </c>
      <c r="E127" s="9"/>
      <c r="F127" s="9"/>
      <c r="G127" s="9">
        <f t="shared" si="1"/>
        <v>0</v>
      </c>
    </row>
    <row r="128" spans="2:7">
      <c r="B128" s="29"/>
      <c r="C128" s="29"/>
      <c r="D128" s="8" t="s">
        <v>131</v>
      </c>
      <c r="E128" s="9"/>
      <c r="F128" s="9"/>
      <c r="G128" s="9">
        <f t="shared" si="1"/>
        <v>0</v>
      </c>
    </row>
    <row r="129" spans="2:7">
      <c r="B129" s="29"/>
      <c r="C129" s="29"/>
      <c r="D129" s="8" t="s">
        <v>132</v>
      </c>
      <c r="E129" s="9"/>
      <c r="F129" s="9"/>
      <c r="G129" s="9">
        <f t="shared" si="1"/>
        <v>0</v>
      </c>
    </row>
    <row r="130" spans="2:7">
      <c r="B130" s="29"/>
      <c r="C130" s="29"/>
      <c r="D130" s="8" t="s">
        <v>133</v>
      </c>
      <c r="E130" s="9"/>
      <c r="F130" s="9"/>
      <c r="G130" s="9">
        <f t="shared" si="1"/>
        <v>0</v>
      </c>
    </row>
    <row r="131" spans="2:7">
      <c r="B131" s="29"/>
      <c r="C131" s="29"/>
      <c r="D131" s="8" t="s">
        <v>134</v>
      </c>
      <c r="E131" s="9"/>
      <c r="F131" s="9"/>
      <c r="G131" s="9">
        <f t="shared" si="1"/>
        <v>0</v>
      </c>
    </row>
    <row r="132" spans="2:7">
      <c r="B132" s="29"/>
      <c r="C132" s="29"/>
      <c r="D132" s="8" t="s">
        <v>135</v>
      </c>
      <c r="E132" s="9"/>
      <c r="F132" s="9"/>
      <c r="G132" s="9">
        <f t="shared" si="1"/>
        <v>0</v>
      </c>
    </row>
    <row r="133" spans="2:7">
      <c r="B133" s="29"/>
      <c r="C133" s="30"/>
      <c r="D133" s="10" t="s">
        <v>136</v>
      </c>
      <c r="E133" s="11">
        <f>+E118+E119+E120+E125+E126+E127+E128+E129+E130+E131+E132</f>
        <v>0</v>
      </c>
      <c r="F133" s="11">
        <f>+F118+F119+F120+F125+F126+F127+F128+F129+F130+F131+F132</f>
        <v>110000</v>
      </c>
      <c r="G133" s="11">
        <f t="shared" si="1"/>
        <v>-110000</v>
      </c>
    </row>
    <row r="134" spans="2:7">
      <c r="B134" s="30"/>
      <c r="C134" s="18" t="s">
        <v>137</v>
      </c>
      <c r="D134" s="19"/>
      <c r="E134" s="20">
        <f xml:space="preserve"> +E117 - E133</f>
        <v>2133000</v>
      </c>
      <c r="F134" s="20">
        <f xml:space="preserve"> +F117 - F133</f>
        <v>1612000</v>
      </c>
      <c r="G134" s="20">
        <f t="shared" si="1"/>
        <v>521000</v>
      </c>
    </row>
    <row r="135" spans="2:7">
      <c r="B135" s="12" t="s">
        <v>138</v>
      </c>
      <c r="C135" s="21"/>
      <c r="D135" s="22"/>
      <c r="E135" s="23">
        <f xml:space="preserve"> +E93 +E134</f>
        <v>1690602</v>
      </c>
      <c r="F135" s="23">
        <f xml:space="preserve"> +F93 +F134</f>
        <v>1288835</v>
      </c>
      <c r="G135" s="23">
        <f t="shared" ref="G135:G147" si="2">E135-F135</f>
        <v>401767</v>
      </c>
    </row>
    <row r="136" spans="2:7">
      <c r="B136" s="25" t="s">
        <v>139</v>
      </c>
      <c r="C136" s="21" t="s">
        <v>140</v>
      </c>
      <c r="D136" s="22"/>
      <c r="E136" s="23">
        <v>6377977</v>
      </c>
      <c r="F136" s="23">
        <v>5089142</v>
      </c>
      <c r="G136" s="23">
        <f t="shared" si="2"/>
        <v>1288835</v>
      </c>
    </row>
    <row r="137" spans="2:7">
      <c r="B137" s="26"/>
      <c r="C137" s="21" t="s">
        <v>141</v>
      </c>
      <c r="D137" s="22"/>
      <c r="E137" s="23">
        <f xml:space="preserve"> +E135 +E136</f>
        <v>8068579</v>
      </c>
      <c r="F137" s="23">
        <f xml:space="preserve"> +F135 +F136</f>
        <v>6377977</v>
      </c>
      <c r="G137" s="23">
        <f t="shared" si="2"/>
        <v>1690602</v>
      </c>
    </row>
    <row r="138" spans="2:7">
      <c r="B138" s="26"/>
      <c r="C138" s="21" t="s">
        <v>142</v>
      </c>
      <c r="D138" s="22"/>
      <c r="E138" s="23"/>
      <c r="F138" s="23"/>
      <c r="G138" s="23">
        <f t="shared" si="2"/>
        <v>0</v>
      </c>
    </row>
    <row r="139" spans="2:7">
      <c r="B139" s="26"/>
      <c r="C139" s="21" t="s">
        <v>143</v>
      </c>
      <c r="D139" s="22"/>
      <c r="E139" s="23">
        <f>+E140+E141+E142</f>
        <v>0</v>
      </c>
      <c r="F139" s="23">
        <f>+F140+F141+F142</f>
        <v>0</v>
      </c>
      <c r="G139" s="23">
        <f t="shared" si="2"/>
        <v>0</v>
      </c>
    </row>
    <row r="140" spans="2:7">
      <c r="B140" s="26"/>
      <c r="C140" s="24" t="s">
        <v>144</v>
      </c>
      <c r="D140" s="19"/>
      <c r="E140" s="20"/>
      <c r="F140" s="20"/>
      <c r="G140" s="20">
        <f t="shared" si="2"/>
        <v>0</v>
      </c>
    </row>
    <row r="141" spans="2:7">
      <c r="B141" s="26"/>
      <c r="C141" s="24" t="s">
        <v>145</v>
      </c>
      <c r="D141" s="19"/>
      <c r="E141" s="20"/>
      <c r="F141" s="20"/>
      <c r="G141" s="20">
        <f t="shared" si="2"/>
        <v>0</v>
      </c>
    </row>
    <row r="142" spans="2:7">
      <c r="B142" s="26"/>
      <c r="C142" s="24" t="s">
        <v>146</v>
      </c>
      <c r="D142" s="19"/>
      <c r="E142" s="20"/>
      <c r="F142" s="20"/>
      <c r="G142" s="20">
        <f t="shared" si="2"/>
        <v>0</v>
      </c>
    </row>
    <row r="143" spans="2:7">
      <c r="B143" s="26"/>
      <c r="C143" s="21" t="s">
        <v>147</v>
      </c>
      <c r="D143" s="22"/>
      <c r="E143" s="23">
        <f>+E144+E145+E146</f>
        <v>0</v>
      </c>
      <c r="F143" s="23">
        <f>+F144+F145+F146</f>
        <v>0</v>
      </c>
      <c r="G143" s="23">
        <f t="shared" si="2"/>
        <v>0</v>
      </c>
    </row>
    <row r="144" spans="2:7">
      <c r="B144" s="26"/>
      <c r="C144" s="24" t="s">
        <v>148</v>
      </c>
      <c r="D144" s="19"/>
      <c r="E144" s="20"/>
      <c r="F144" s="20"/>
      <c r="G144" s="20">
        <f t="shared" si="2"/>
        <v>0</v>
      </c>
    </row>
    <row r="145" spans="2:7">
      <c r="B145" s="26"/>
      <c r="C145" s="24" t="s">
        <v>149</v>
      </c>
      <c r="D145" s="19"/>
      <c r="E145" s="20"/>
      <c r="F145" s="20"/>
      <c r="G145" s="20">
        <f t="shared" si="2"/>
        <v>0</v>
      </c>
    </row>
    <row r="146" spans="2:7">
      <c r="B146" s="26"/>
      <c r="C146" s="24" t="s">
        <v>150</v>
      </c>
      <c r="D146" s="19"/>
      <c r="E146" s="20"/>
      <c r="F146" s="20"/>
      <c r="G146" s="20">
        <f t="shared" si="2"/>
        <v>0</v>
      </c>
    </row>
    <row r="147" spans="2:7">
      <c r="B147" s="27"/>
      <c r="C147" s="21" t="s">
        <v>151</v>
      </c>
      <c r="D147" s="22"/>
      <c r="E147" s="23">
        <f xml:space="preserve"> +E137 +E138 +E139 - E143</f>
        <v>8068579</v>
      </c>
      <c r="F147" s="23">
        <f xml:space="preserve"> +F137 +F138 +F139 - F143</f>
        <v>6377977</v>
      </c>
      <c r="G147" s="23">
        <f t="shared" si="2"/>
        <v>1690602</v>
      </c>
    </row>
  </sheetData>
  <mergeCells count="13">
    <mergeCell ref="B2:G2"/>
    <mergeCell ref="B3:G3"/>
    <mergeCell ref="B5:D5"/>
    <mergeCell ref="B6:B79"/>
    <mergeCell ref="C6:C23"/>
    <mergeCell ref="C24:C78"/>
    <mergeCell ref="B136:B147"/>
    <mergeCell ref="B80:B92"/>
    <mergeCell ref="C80:C85"/>
    <mergeCell ref="C86:C91"/>
    <mergeCell ref="B94:B134"/>
    <mergeCell ref="C94:C117"/>
    <mergeCell ref="C118:C133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A17FA-C524-4EC7-99AB-B538D5F29BCD}">
  <sheetPr>
    <pageSetUpPr fitToPage="1"/>
  </sheetPr>
  <dimension ref="B1:G147"/>
  <sheetViews>
    <sheetView showGridLines="0" workbookViewId="0"/>
  </sheetViews>
  <sheetFormatPr defaultRowHeight="18.75"/>
  <cols>
    <col min="1" max="3" width="2.875" customWidth="1"/>
    <col min="4" max="4" width="59.75" customWidth="1"/>
    <col min="5" max="7" width="20.75" customWidth="1"/>
  </cols>
  <sheetData>
    <row r="1" spans="2:7" ht="21">
      <c r="B1" s="1"/>
      <c r="C1" s="1"/>
      <c r="D1" s="1"/>
      <c r="E1" s="2"/>
      <c r="F1" s="2"/>
      <c r="G1" s="3" t="s">
        <v>0</v>
      </c>
    </row>
    <row r="2" spans="2:7" ht="21">
      <c r="B2" s="31" t="s">
        <v>162</v>
      </c>
      <c r="C2" s="31"/>
      <c r="D2" s="31"/>
      <c r="E2" s="31"/>
      <c r="F2" s="31"/>
      <c r="G2" s="31"/>
    </row>
    <row r="3" spans="2:7" ht="21">
      <c r="B3" s="32" t="s">
        <v>2</v>
      </c>
      <c r="C3" s="32"/>
      <c r="D3" s="32"/>
      <c r="E3" s="32"/>
      <c r="F3" s="32"/>
      <c r="G3" s="32"/>
    </row>
    <row r="4" spans="2:7">
      <c r="B4" s="4"/>
      <c r="C4" s="4"/>
      <c r="D4" s="4"/>
      <c r="E4" s="4"/>
      <c r="F4" s="2"/>
      <c r="G4" s="4" t="s">
        <v>3</v>
      </c>
    </row>
    <row r="5" spans="2:7">
      <c r="B5" s="33" t="s">
        <v>4</v>
      </c>
      <c r="C5" s="33"/>
      <c r="D5" s="33"/>
      <c r="E5" s="5" t="s">
        <v>5</v>
      </c>
      <c r="F5" s="5" t="s">
        <v>6</v>
      </c>
      <c r="G5" s="5" t="s">
        <v>7</v>
      </c>
    </row>
    <row r="6" spans="2:7">
      <c r="B6" s="28" t="s">
        <v>8</v>
      </c>
      <c r="C6" s="28" t="s">
        <v>9</v>
      </c>
      <c r="D6" s="6" t="s">
        <v>10</v>
      </c>
      <c r="E6" s="7">
        <f>+E7</f>
        <v>0</v>
      </c>
      <c r="F6" s="7">
        <f>+F7</f>
        <v>0</v>
      </c>
      <c r="G6" s="7">
        <f>E6-F6</f>
        <v>0</v>
      </c>
    </row>
    <row r="7" spans="2:7">
      <c r="B7" s="29"/>
      <c r="C7" s="29"/>
      <c r="D7" s="8" t="s">
        <v>11</v>
      </c>
      <c r="E7" s="9">
        <f>+E8</f>
        <v>0</v>
      </c>
      <c r="F7" s="9">
        <f>+F8</f>
        <v>0</v>
      </c>
      <c r="G7" s="9">
        <f t="shared" ref="G7:G70" si="0">E7-F7</f>
        <v>0</v>
      </c>
    </row>
    <row r="8" spans="2:7">
      <c r="B8" s="29"/>
      <c r="C8" s="29"/>
      <c r="D8" s="8" t="s">
        <v>12</v>
      </c>
      <c r="E8" s="9"/>
      <c r="F8" s="9"/>
      <c r="G8" s="9">
        <f t="shared" si="0"/>
        <v>0</v>
      </c>
    </row>
    <row r="9" spans="2:7">
      <c r="B9" s="29"/>
      <c r="C9" s="29"/>
      <c r="D9" s="8" t="s">
        <v>13</v>
      </c>
      <c r="E9" s="9">
        <f>+E10+E14+E15+E17+E18</f>
        <v>10123484</v>
      </c>
      <c r="F9" s="9">
        <f>+F10+F14+F15+F17+F18</f>
        <v>9970380</v>
      </c>
      <c r="G9" s="9">
        <f t="shared" si="0"/>
        <v>153104</v>
      </c>
    </row>
    <row r="10" spans="2:7">
      <c r="B10" s="29"/>
      <c r="C10" s="29"/>
      <c r="D10" s="8" t="s">
        <v>14</v>
      </c>
      <c r="E10" s="9">
        <f>+E11+E12+E13</f>
        <v>7656948</v>
      </c>
      <c r="F10" s="9">
        <f>+F11+F12+F13</f>
        <v>7065380</v>
      </c>
      <c r="G10" s="9">
        <f t="shared" si="0"/>
        <v>591568</v>
      </c>
    </row>
    <row r="11" spans="2:7">
      <c r="B11" s="29"/>
      <c r="C11" s="29"/>
      <c r="D11" s="8" t="s">
        <v>15</v>
      </c>
      <c r="E11" s="9"/>
      <c r="F11" s="9"/>
      <c r="G11" s="9">
        <f t="shared" si="0"/>
        <v>0</v>
      </c>
    </row>
    <row r="12" spans="2:7">
      <c r="B12" s="29"/>
      <c r="C12" s="29"/>
      <c r="D12" s="8" t="s">
        <v>16</v>
      </c>
      <c r="E12" s="9">
        <v>7656948</v>
      </c>
      <c r="F12" s="9">
        <v>7065380</v>
      </c>
      <c r="G12" s="9">
        <f t="shared" si="0"/>
        <v>591568</v>
      </c>
    </row>
    <row r="13" spans="2:7">
      <c r="B13" s="29"/>
      <c r="C13" s="29"/>
      <c r="D13" s="8" t="s">
        <v>17</v>
      </c>
      <c r="E13" s="9"/>
      <c r="F13" s="9"/>
      <c r="G13" s="9">
        <f t="shared" si="0"/>
        <v>0</v>
      </c>
    </row>
    <row r="14" spans="2:7">
      <c r="B14" s="29"/>
      <c r="C14" s="29"/>
      <c r="D14" s="8" t="s">
        <v>18</v>
      </c>
      <c r="E14" s="9"/>
      <c r="F14" s="9"/>
      <c r="G14" s="9">
        <f t="shared" si="0"/>
        <v>0</v>
      </c>
    </row>
    <row r="15" spans="2:7">
      <c r="B15" s="29"/>
      <c r="C15" s="29"/>
      <c r="D15" s="8" t="s">
        <v>19</v>
      </c>
      <c r="E15" s="9">
        <f>+E16</f>
        <v>360000</v>
      </c>
      <c r="F15" s="9">
        <f>+F16</f>
        <v>360000</v>
      </c>
      <c r="G15" s="9">
        <f t="shared" si="0"/>
        <v>0</v>
      </c>
    </row>
    <row r="16" spans="2:7">
      <c r="B16" s="29"/>
      <c r="C16" s="29"/>
      <c r="D16" s="8" t="s">
        <v>20</v>
      </c>
      <c r="E16" s="9">
        <v>360000</v>
      </c>
      <c r="F16" s="9">
        <v>360000</v>
      </c>
      <c r="G16" s="9">
        <f t="shared" si="0"/>
        <v>0</v>
      </c>
    </row>
    <row r="17" spans="2:7">
      <c r="B17" s="29"/>
      <c r="C17" s="29"/>
      <c r="D17" s="8" t="s">
        <v>21</v>
      </c>
      <c r="E17" s="9">
        <v>1973896</v>
      </c>
      <c r="F17" s="9">
        <v>2545000</v>
      </c>
      <c r="G17" s="9">
        <f t="shared" si="0"/>
        <v>-571104</v>
      </c>
    </row>
    <row r="18" spans="2:7">
      <c r="B18" s="29"/>
      <c r="C18" s="29"/>
      <c r="D18" s="8" t="s">
        <v>22</v>
      </c>
      <c r="E18" s="9">
        <f>+E19+E20+E21</f>
        <v>132640</v>
      </c>
      <c r="F18" s="9">
        <f>+F19+F20+F21</f>
        <v>0</v>
      </c>
      <c r="G18" s="9">
        <f t="shared" si="0"/>
        <v>132640</v>
      </c>
    </row>
    <row r="19" spans="2:7">
      <c r="B19" s="29"/>
      <c r="C19" s="29"/>
      <c r="D19" s="8" t="s">
        <v>23</v>
      </c>
      <c r="E19" s="9">
        <v>66240</v>
      </c>
      <c r="F19" s="9"/>
      <c r="G19" s="9">
        <f t="shared" si="0"/>
        <v>66240</v>
      </c>
    </row>
    <row r="20" spans="2:7">
      <c r="B20" s="29"/>
      <c r="C20" s="29"/>
      <c r="D20" s="8" t="s">
        <v>24</v>
      </c>
      <c r="E20" s="9"/>
      <c r="F20" s="9"/>
      <c r="G20" s="9">
        <f t="shared" si="0"/>
        <v>0</v>
      </c>
    </row>
    <row r="21" spans="2:7">
      <c r="B21" s="29"/>
      <c r="C21" s="29"/>
      <c r="D21" s="8" t="s">
        <v>25</v>
      </c>
      <c r="E21" s="9">
        <v>66400</v>
      </c>
      <c r="F21" s="9"/>
      <c r="G21" s="9">
        <f t="shared" si="0"/>
        <v>66400</v>
      </c>
    </row>
    <row r="22" spans="2:7">
      <c r="B22" s="29"/>
      <c r="C22" s="29"/>
      <c r="D22" s="8" t="s">
        <v>26</v>
      </c>
      <c r="E22" s="9">
        <v>171104</v>
      </c>
      <c r="F22" s="9"/>
      <c r="G22" s="9">
        <f t="shared" si="0"/>
        <v>171104</v>
      </c>
    </row>
    <row r="23" spans="2:7">
      <c r="B23" s="29"/>
      <c r="C23" s="30"/>
      <c r="D23" s="10" t="s">
        <v>27</v>
      </c>
      <c r="E23" s="11">
        <f>+E6+E9+E22</f>
        <v>10294588</v>
      </c>
      <c r="F23" s="11">
        <f>+F6+F9+F22</f>
        <v>9970380</v>
      </c>
      <c r="G23" s="11">
        <f t="shared" si="0"/>
        <v>324208</v>
      </c>
    </row>
    <row r="24" spans="2:7">
      <c r="B24" s="29"/>
      <c r="C24" s="28" t="s">
        <v>28</v>
      </c>
      <c r="D24" s="8" t="s">
        <v>29</v>
      </c>
      <c r="E24" s="9">
        <f>+E25+E26+E27+E28+E29+E30+E31</f>
        <v>6439134</v>
      </c>
      <c r="F24" s="9">
        <f>+F25+F26+F27+F28+F29+F30+F31</f>
        <v>10178684</v>
      </c>
      <c r="G24" s="9">
        <f t="shared" si="0"/>
        <v>-3739550</v>
      </c>
    </row>
    <row r="25" spans="2:7">
      <c r="B25" s="29"/>
      <c r="C25" s="29"/>
      <c r="D25" s="8" t="s">
        <v>30</v>
      </c>
      <c r="E25" s="9"/>
      <c r="F25" s="9"/>
      <c r="G25" s="9">
        <f t="shared" si="0"/>
        <v>0</v>
      </c>
    </row>
    <row r="26" spans="2:7">
      <c r="B26" s="29"/>
      <c r="C26" s="29"/>
      <c r="D26" s="8" t="s">
        <v>31</v>
      </c>
      <c r="E26" s="9">
        <v>596310</v>
      </c>
      <c r="F26" s="9">
        <v>6224862</v>
      </c>
      <c r="G26" s="9">
        <f t="shared" si="0"/>
        <v>-5628552</v>
      </c>
    </row>
    <row r="27" spans="2:7">
      <c r="B27" s="29"/>
      <c r="C27" s="29"/>
      <c r="D27" s="8" t="s">
        <v>32</v>
      </c>
      <c r="E27" s="9"/>
      <c r="F27" s="9">
        <v>1097100</v>
      </c>
      <c r="G27" s="9">
        <f t="shared" si="0"/>
        <v>-1097100</v>
      </c>
    </row>
    <row r="28" spans="2:7">
      <c r="B28" s="29"/>
      <c r="C28" s="29"/>
      <c r="D28" s="8" t="s">
        <v>33</v>
      </c>
      <c r="E28" s="9">
        <v>198400</v>
      </c>
      <c r="F28" s="9">
        <v>451900</v>
      </c>
      <c r="G28" s="9">
        <f t="shared" si="0"/>
        <v>-253500</v>
      </c>
    </row>
    <row r="29" spans="2:7">
      <c r="B29" s="29"/>
      <c r="C29" s="29"/>
      <c r="D29" s="8" t="s">
        <v>34</v>
      </c>
      <c r="E29" s="9">
        <v>5034846</v>
      </c>
      <c r="F29" s="9">
        <v>1185841</v>
      </c>
      <c r="G29" s="9">
        <f t="shared" si="0"/>
        <v>3849005</v>
      </c>
    </row>
    <row r="30" spans="2:7">
      <c r="B30" s="29"/>
      <c r="C30" s="29"/>
      <c r="D30" s="8" t="s">
        <v>35</v>
      </c>
      <c r="E30" s="9">
        <v>133500</v>
      </c>
      <c r="F30" s="9">
        <v>178000</v>
      </c>
      <c r="G30" s="9">
        <f t="shared" si="0"/>
        <v>-44500</v>
      </c>
    </row>
    <row r="31" spans="2:7">
      <c r="B31" s="29"/>
      <c r="C31" s="29"/>
      <c r="D31" s="8" t="s">
        <v>36</v>
      </c>
      <c r="E31" s="9">
        <v>476078</v>
      </c>
      <c r="F31" s="9">
        <v>1040981</v>
      </c>
      <c r="G31" s="9">
        <f t="shared" si="0"/>
        <v>-564903</v>
      </c>
    </row>
    <row r="32" spans="2:7">
      <c r="B32" s="29"/>
      <c r="C32" s="29"/>
      <c r="D32" s="8" t="s">
        <v>37</v>
      </c>
      <c r="E32" s="9">
        <f>+E33+E34+E35+E36+E37+E38+E39+E40+E41+E42+E43</f>
        <v>1457644</v>
      </c>
      <c r="F32" s="9">
        <f>+F33+F34+F35+F36+F37+F38+F39+F40+F41+F42+F43</f>
        <v>1334241</v>
      </c>
      <c r="G32" s="9">
        <f t="shared" si="0"/>
        <v>123403</v>
      </c>
    </row>
    <row r="33" spans="2:7">
      <c r="B33" s="29"/>
      <c r="C33" s="29"/>
      <c r="D33" s="8" t="s">
        <v>38</v>
      </c>
      <c r="E33" s="9">
        <v>694502</v>
      </c>
      <c r="F33" s="9">
        <v>784963</v>
      </c>
      <c r="G33" s="9">
        <f t="shared" si="0"/>
        <v>-90461</v>
      </c>
    </row>
    <row r="34" spans="2:7">
      <c r="B34" s="29"/>
      <c r="C34" s="29"/>
      <c r="D34" s="8" t="s">
        <v>39</v>
      </c>
      <c r="E34" s="9">
        <v>27933</v>
      </c>
      <c r="F34" s="9">
        <v>38919</v>
      </c>
      <c r="G34" s="9">
        <f t="shared" si="0"/>
        <v>-10986</v>
      </c>
    </row>
    <row r="35" spans="2:7">
      <c r="B35" s="29"/>
      <c r="C35" s="29"/>
      <c r="D35" s="8" t="s">
        <v>40</v>
      </c>
      <c r="E35" s="9"/>
      <c r="F35" s="9">
        <v>5681</v>
      </c>
      <c r="G35" s="9">
        <f t="shared" si="0"/>
        <v>-5681</v>
      </c>
    </row>
    <row r="36" spans="2:7">
      <c r="B36" s="29"/>
      <c r="C36" s="29"/>
      <c r="D36" s="8" t="s">
        <v>41</v>
      </c>
      <c r="E36" s="9">
        <v>10935</v>
      </c>
      <c r="F36" s="9">
        <v>22601</v>
      </c>
      <c r="G36" s="9">
        <f t="shared" si="0"/>
        <v>-11666</v>
      </c>
    </row>
    <row r="37" spans="2:7">
      <c r="B37" s="29"/>
      <c r="C37" s="29"/>
      <c r="D37" s="8" t="s">
        <v>42</v>
      </c>
      <c r="E37" s="9">
        <v>581271</v>
      </c>
      <c r="F37" s="9">
        <v>356005</v>
      </c>
      <c r="G37" s="9">
        <f t="shared" si="0"/>
        <v>225266</v>
      </c>
    </row>
    <row r="38" spans="2:7">
      <c r="B38" s="29"/>
      <c r="C38" s="29"/>
      <c r="D38" s="8" t="s">
        <v>43</v>
      </c>
      <c r="E38" s="9">
        <v>32780</v>
      </c>
      <c r="F38" s="9">
        <v>19852</v>
      </c>
      <c r="G38" s="9">
        <f t="shared" si="0"/>
        <v>12928</v>
      </c>
    </row>
    <row r="39" spans="2:7">
      <c r="B39" s="29"/>
      <c r="C39" s="29"/>
      <c r="D39" s="8" t="s">
        <v>44</v>
      </c>
      <c r="E39" s="9">
        <v>4360</v>
      </c>
      <c r="F39" s="9">
        <v>4190</v>
      </c>
      <c r="G39" s="9">
        <f t="shared" si="0"/>
        <v>170</v>
      </c>
    </row>
    <row r="40" spans="2:7">
      <c r="B40" s="29"/>
      <c r="C40" s="29"/>
      <c r="D40" s="8" t="s">
        <v>45</v>
      </c>
      <c r="E40" s="9">
        <v>21440</v>
      </c>
      <c r="F40" s="9"/>
      <c r="G40" s="9">
        <f t="shared" si="0"/>
        <v>21440</v>
      </c>
    </row>
    <row r="41" spans="2:7">
      <c r="B41" s="29"/>
      <c r="C41" s="29"/>
      <c r="D41" s="8" t="s">
        <v>46</v>
      </c>
      <c r="E41" s="9"/>
      <c r="F41" s="9"/>
      <c r="G41" s="9">
        <f t="shared" si="0"/>
        <v>0</v>
      </c>
    </row>
    <row r="42" spans="2:7">
      <c r="B42" s="29"/>
      <c r="C42" s="29"/>
      <c r="D42" s="8" t="s">
        <v>47</v>
      </c>
      <c r="E42" s="9"/>
      <c r="F42" s="9"/>
      <c r="G42" s="9">
        <f t="shared" si="0"/>
        <v>0</v>
      </c>
    </row>
    <row r="43" spans="2:7">
      <c r="B43" s="29"/>
      <c r="C43" s="29"/>
      <c r="D43" s="8" t="s">
        <v>48</v>
      </c>
      <c r="E43" s="9">
        <v>84423</v>
      </c>
      <c r="F43" s="9">
        <v>102030</v>
      </c>
      <c r="G43" s="9">
        <f t="shared" si="0"/>
        <v>-17607</v>
      </c>
    </row>
    <row r="44" spans="2:7">
      <c r="B44" s="29"/>
      <c r="C44" s="29"/>
      <c r="D44" s="8" t="s">
        <v>49</v>
      </c>
      <c r="E44" s="9">
        <f>+E45+E46+E47+E48+E49+E50+E51+E52+E53+E54+E55+E56+E57+E58+E59+E60+E61+E62+E63+E64+E65+E66</f>
        <v>1468846</v>
      </c>
      <c r="F44" s="9">
        <f>+F45+F46+F47+F48+F49+F50+F51+F52+F53+F54+F55+F56+F57+F58+F59+F60+F61+F62+F63+F64+F65+F66</f>
        <v>1471335</v>
      </c>
      <c r="G44" s="9">
        <f t="shared" si="0"/>
        <v>-2489</v>
      </c>
    </row>
    <row r="45" spans="2:7">
      <c r="B45" s="29"/>
      <c r="C45" s="29"/>
      <c r="D45" s="8" t="s">
        <v>50</v>
      </c>
      <c r="E45" s="9">
        <v>7169</v>
      </c>
      <c r="F45" s="9">
        <v>17990</v>
      </c>
      <c r="G45" s="9">
        <f t="shared" si="0"/>
        <v>-10821</v>
      </c>
    </row>
    <row r="46" spans="2:7">
      <c r="B46" s="29"/>
      <c r="C46" s="29"/>
      <c r="D46" s="8" t="s">
        <v>51</v>
      </c>
      <c r="E46" s="9"/>
      <c r="F46" s="9"/>
      <c r="G46" s="9">
        <f t="shared" si="0"/>
        <v>0</v>
      </c>
    </row>
    <row r="47" spans="2:7">
      <c r="B47" s="29"/>
      <c r="C47" s="29"/>
      <c r="D47" s="8" t="s">
        <v>52</v>
      </c>
      <c r="E47" s="9">
        <v>800</v>
      </c>
      <c r="F47" s="9">
        <v>4000</v>
      </c>
      <c r="G47" s="9">
        <f t="shared" si="0"/>
        <v>-3200</v>
      </c>
    </row>
    <row r="48" spans="2:7">
      <c r="B48" s="29"/>
      <c r="C48" s="29"/>
      <c r="D48" s="8" t="s">
        <v>53</v>
      </c>
      <c r="E48" s="9"/>
      <c r="F48" s="9">
        <v>81300</v>
      </c>
      <c r="G48" s="9">
        <f t="shared" si="0"/>
        <v>-81300</v>
      </c>
    </row>
    <row r="49" spans="2:7">
      <c r="B49" s="29"/>
      <c r="C49" s="29"/>
      <c r="D49" s="8" t="s">
        <v>54</v>
      </c>
      <c r="E49" s="9">
        <v>11482</v>
      </c>
      <c r="F49" s="9">
        <v>42051</v>
      </c>
      <c r="G49" s="9">
        <f t="shared" si="0"/>
        <v>-30569</v>
      </c>
    </row>
    <row r="50" spans="2:7">
      <c r="B50" s="29"/>
      <c r="C50" s="29"/>
      <c r="D50" s="8" t="s">
        <v>55</v>
      </c>
      <c r="E50" s="9">
        <v>6215</v>
      </c>
      <c r="F50" s="9">
        <v>550</v>
      </c>
      <c r="G50" s="9">
        <f t="shared" si="0"/>
        <v>5665</v>
      </c>
    </row>
    <row r="51" spans="2:7">
      <c r="B51" s="29"/>
      <c r="C51" s="29"/>
      <c r="D51" s="8" t="s">
        <v>42</v>
      </c>
      <c r="E51" s="9"/>
      <c r="F51" s="9">
        <v>86316</v>
      </c>
      <c r="G51" s="9">
        <f t="shared" si="0"/>
        <v>-86316</v>
      </c>
    </row>
    <row r="52" spans="2:7">
      <c r="B52" s="29"/>
      <c r="C52" s="29"/>
      <c r="D52" s="8" t="s">
        <v>56</v>
      </c>
      <c r="E52" s="9"/>
      <c r="F52" s="9">
        <v>26180</v>
      </c>
      <c r="G52" s="9">
        <f t="shared" si="0"/>
        <v>-26180</v>
      </c>
    </row>
    <row r="53" spans="2:7">
      <c r="B53" s="29"/>
      <c r="C53" s="29"/>
      <c r="D53" s="8" t="s">
        <v>57</v>
      </c>
      <c r="E53" s="9">
        <v>44048</v>
      </c>
      <c r="F53" s="9">
        <v>86909</v>
      </c>
      <c r="G53" s="9">
        <f t="shared" si="0"/>
        <v>-42861</v>
      </c>
    </row>
    <row r="54" spans="2:7">
      <c r="B54" s="29"/>
      <c r="C54" s="29"/>
      <c r="D54" s="8" t="s">
        <v>58</v>
      </c>
      <c r="E54" s="9"/>
      <c r="F54" s="9"/>
      <c r="G54" s="9">
        <f t="shared" si="0"/>
        <v>0</v>
      </c>
    </row>
    <row r="55" spans="2:7">
      <c r="B55" s="29"/>
      <c r="C55" s="29"/>
      <c r="D55" s="8" t="s">
        <v>59</v>
      </c>
      <c r="E55" s="9"/>
      <c r="F55" s="9"/>
      <c r="G55" s="9">
        <f t="shared" si="0"/>
        <v>0</v>
      </c>
    </row>
    <row r="56" spans="2:7">
      <c r="B56" s="29"/>
      <c r="C56" s="29"/>
      <c r="D56" s="8" t="s">
        <v>60</v>
      </c>
      <c r="E56" s="9">
        <v>78324</v>
      </c>
      <c r="F56" s="9">
        <v>59784</v>
      </c>
      <c r="G56" s="9">
        <f t="shared" si="0"/>
        <v>18540</v>
      </c>
    </row>
    <row r="57" spans="2:7">
      <c r="B57" s="29"/>
      <c r="C57" s="29"/>
      <c r="D57" s="8" t="s">
        <v>61</v>
      </c>
      <c r="E57" s="9">
        <v>338739</v>
      </c>
      <c r="F57" s="9">
        <v>5060</v>
      </c>
      <c r="G57" s="9">
        <f t="shared" si="0"/>
        <v>333679</v>
      </c>
    </row>
    <row r="58" spans="2:7">
      <c r="B58" s="29"/>
      <c r="C58" s="29"/>
      <c r="D58" s="8" t="s">
        <v>44</v>
      </c>
      <c r="E58" s="9">
        <v>56328</v>
      </c>
      <c r="F58" s="9">
        <v>68850</v>
      </c>
      <c r="G58" s="9">
        <f t="shared" si="0"/>
        <v>-12522</v>
      </c>
    </row>
    <row r="59" spans="2:7">
      <c r="B59" s="29"/>
      <c r="C59" s="29"/>
      <c r="D59" s="8" t="s">
        <v>45</v>
      </c>
      <c r="E59" s="9"/>
      <c r="F59" s="9"/>
      <c r="G59" s="9">
        <f t="shared" si="0"/>
        <v>0</v>
      </c>
    </row>
    <row r="60" spans="2:7">
      <c r="B60" s="29"/>
      <c r="C60" s="29"/>
      <c r="D60" s="8" t="s">
        <v>62</v>
      </c>
      <c r="E60" s="9">
        <v>904200</v>
      </c>
      <c r="F60" s="9">
        <v>926800</v>
      </c>
      <c r="G60" s="9">
        <f t="shared" si="0"/>
        <v>-22600</v>
      </c>
    </row>
    <row r="61" spans="2:7">
      <c r="B61" s="29"/>
      <c r="C61" s="29"/>
      <c r="D61" s="8" t="s">
        <v>63</v>
      </c>
      <c r="E61" s="9"/>
      <c r="F61" s="9"/>
      <c r="G61" s="9">
        <f t="shared" si="0"/>
        <v>0</v>
      </c>
    </row>
    <row r="62" spans="2:7">
      <c r="B62" s="29"/>
      <c r="C62" s="29"/>
      <c r="D62" s="8" t="s">
        <v>64</v>
      </c>
      <c r="E62" s="9">
        <v>9900</v>
      </c>
      <c r="F62" s="9"/>
      <c r="G62" s="9">
        <f t="shared" si="0"/>
        <v>9900</v>
      </c>
    </row>
    <row r="63" spans="2:7">
      <c r="B63" s="29"/>
      <c r="C63" s="29"/>
      <c r="D63" s="8" t="s">
        <v>65</v>
      </c>
      <c r="E63" s="9"/>
      <c r="F63" s="9"/>
      <c r="G63" s="9">
        <f t="shared" si="0"/>
        <v>0</v>
      </c>
    </row>
    <row r="64" spans="2:7">
      <c r="B64" s="29"/>
      <c r="C64" s="29"/>
      <c r="D64" s="8" t="s">
        <v>66</v>
      </c>
      <c r="E64" s="9">
        <v>3000</v>
      </c>
      <c r="F64" s="9">
        <v>3000</v>
      </c>
      <c r="G64" s="9">
        <f t="shared" si="0"/>
        <v>0</v>
      </c>
    </row>
    <row r="65" spans="2:7">
      <c r="B65" s="29"/>
      <c r="C65" s="29"/>
      <c r="D65" s="8" t="s">
        <v>48</v>
      </c>
      <c r="E65" s="9">
        <v>8641</v>
      </c>
      <c r="F65" s="9">
        <v>62545</v>
      </c>
      <c r="G65" s="9">
        <f t="shared" si="0"/>
        <v>-53904</v>
      </c>
    </row>
    <row r="66" spans="2:7">
      <c r="B66" s="29"/>
      <c r="C66" s="29"/>
      <c r="D66" s="8" t="s">
        <v>67</v>
      </c>
      <c r="E66" s="9"/>
      <c r="F66" s="9"/>
      <c r="G66" s="9">
        <f t="shared" si="0"/>
        <v>0</v>
      </c>
    </row>
    <row r="67" spans="2:7">
      <c r="B67" s="29"/>
      <c r="C67" s="29"/>
      <c r="D67" s="8" t="s">
        <v>68</v>
      </c>
      <c r="E67" s="9">
        <f>+E68</f>
        <v>0</v>
      </c>
      <c r="F67" s="9">
        <f>+F68</f>
        <v>0</v>
      </c>
      <c r="G67" s="9">
        <f t="shared" si="0"/>
        <v>0</v>
      </c>
    </row>
    <row r="68" spans="2:7">
      <c r="B68" s="29"/>
      <c r="C68" s="29"/>
      <c r="D68" s="8" t="s">
        <v>69</v>
      </c>
      <c r="E68" s="9">
        <f>+E69+E70+E71-E72</f>
        <v>0</v>
      </c>
      <c r="F68" s="9">
        <f>+F69+F70+F71-F72</f>
        <v>0</v>
      </c>
      <c r="G68" s="9">
        <f t="shared" si="0"/>
        <v>0</v>
      </c>
    </row>
    <row r="69" spans="2:7">
      <c r="B69" s="29"/>
      <c r="C69" s="29"/>
      <c r="D69" s="8" t="s">
        <v>70</v>
      </c>
      <c r="E69" s="9"/>
      <c r="F69" s="9"/>
      <c r="G69" s="9">
        <f t="shared" si="0"/>
        <v>0</v>
      </c>
    </row>
    <row r="70" spans="2:7">
      <c r="B70" s="29"/>
      <c r="C70" s="29"/>
      <c r="D70" s="8" t="s">
        <v>71</v>
      </c>
      <c r="E70" s="9"/>
      <c r="F70" s="9"/>
      <c r="G70" s="9">
        <f t="shared" si="0"/>
        <v>0</v>
      </c>
    </row>
    <row r="71" spans="2:7">
      <c r="B71" s="29"/>
      <c r="C71" s="29"/>
      <c r="D71" s="8" t="s">
        <v>72</v>
      </c>
      <c r="E71" s="9"/>
      <c r="F71" s="9"/>
      <c r="G71" s="9">
        <f t="shared" ref="G71:G134" si="1">E71-F71</f>
        <v>0</v>
      </c>
    </row>
    <row r="72" spans="2:7">
      <c r="B72" s="29"/>
      <c r="C72" s="29"/>
      <c r="D72" s="8" t="s">
        <v>73</v>
      </c>
      <c r="E72" s="9"/>
      <c r="F72" s="9"/>
      <c r="G72" s="9">
        <f t="shared" si="1"/>
        <v>0</v>
      </c>
    </row>
    <row r="73" spans="2:7">
      <c r="B73" s="29"/>
      <c r="C73" s="29"/>
      <c r="D73" s="8" t="s">
        <v>74</v>
      </c>
      <c r="E73" s="9">
        <v>72036</v>
      </c>
      <c r="F73" s="9"/>
      <c r="G73" s="9">
        <f t="shared" si="1"/>
        <v>72036</v>
      </c>
    </row>
    <row r="74" spans="2:7">
      <c r="B74" s="29"/>
      <c r="C74" s="29"/>
      <c r="D74" s="8" t="s">
        <v>75</v>
      </c>
      <c r="E74" s="9"/>
      <c r="F74" s="9">
        <v>72036</v>
      </c>
      <c r="G74" s="9">
        <f t="shared" si="1"/>
        <v>-72036</v>
      </c>
    </row>
    <row r="75" spans="2:7">
      <c r="B75" s="29"/>
      <c r="C75" s="29"/>
      <c r="D75" s="8" t="s">
        <v>76</v>
      </c>
      <c r="E75" s="9"/>
      <c r="F75" s="9"/>
      <c r="G75" s="9">
        <f t="shared" si="1"/>
        <v>0</v>
      </c>
    </row>
    <row r="76" spans="2:7">
      <c r="B76" s="29"/>
      <c r="C76" s="29"/>
      <c r="D76" s="8" t="s">
        <v>77</v>
      </c>
      <c r="E76" s="9"/>
      <c r="F76" s="9"/>
      <c r="G76" s="9">
        <f t="shared" si="1"/>
        <v>0</v>
      </c>
    </row>
    <row r="77" spans="2:7">
      <c r="B77" s="29"/>
      <c r="C77" s="29"/>
      <c r="D77" s="8" t="s">
        <v>78</v>
      </c>
      <c r="E77" s="9"/>
      <c r="F77" s="9"/>
      <c r="G77" s="9">
        <f t="shared" si="1"/>
        <v>0</v>
      </c>
    </row>
    <row r="78" spans="2:7">
      <c r="B78" s="29"/>
      <c r="C78" s="30"/>
      <c r="D78" s="10" t="s">
        <v>79</v>
      </c>
      <c r="E78" s="11">
        <f>+E24+E32+E44+E67+E73+E74+E75+E76+E77</f>
        <v>9437660</v>
      </c>
      <c r="F78" s="11">
        <f>+F24+F32+F44+F67+F73+F74+F75+F76+F77</f>
        <v>13056296</v>
      </c>
      <c r="G78" s="11">
        <f t="shared" si="1"/>
        <v>-3618636</v>
      </c>
    </row>
    <row r="79" spans="2:7">
      <c r="B79" s="30"/>
      <c r="C79" s="12" t="s">
        <v>80</v>
      </c>
      <c r="D79" s="13"/>
      <c r="E79" s="14">
        <f xml:space="preserve"> +E23 - E78</f>
        <v>856928</v>
      </c>
      <c r="F79" s="14">
        <f xml:space="preserve"> +F23 - F78</f>
        <v>-3085916</v>
      </c>
      <c r="G79" s="14">
        <f t="shared" si="1"/>
        <v>3942844</v>
      </c>
    </row>
    <row r="80" spans="2:7">
      <c r="B80" s="28" t="s">
        <v>81</v>
      </c>
      <c r="C80" s="28" t="s">
        <v>9</v>
      </c>
      <c r="D80" s="8" t="s">
        <v>82</v>
      </c>
      <c r="E80" s="9">
        <v>13</v>
      </c>
      <c r="F80" s="9">
        <v>4</v>
      </c>
      <c r="G80" s="9">
        <f t="shared" si="1"/>
        <v>9</v>
      </c>
    </row>
    <row r="81" spans="2:7">
      <c r="B81" s="29"/>
      <c r="C81" s="29"/>
      <c r="D81" s="8" t="s">
        <v>83</v>
      </c>
      <c r="E81" s="9">
        <f>+E82+E83+E84</f>
        <v>0</v>
      </c>
      <c r="F81" s="9">
        <f>+F82+F83+F84</f>
        <v>44700</v>
      </c>
      <c r="G81" s="9">
        <f t="shared" si="1"/>
        <v>-44700</v>
      </c>
    </row>
    <row r="82" spans="2:7">
      <c r="B82" s="29"/>
      <c r="C82" s="29"/>
      <c r="D82" s="8" t="s">
        <v>84</v>
      </c>
      <c r="E82" s="9"/>
      <c r="F82" s="9"/>
      <c r="G82" s="9">
        <f t="shared" si="1"/>
        <v>0</v>
      </c>
    </row>
    <row r="83" spans="2:7">
      <c r="B83" s="29"/>
      <c r="C83" s="29"/>
      <c r="D83" s="8" t="s">
        <v>85</v>
      </c>
      <c r="E83" s="9"/>
      <c r="F83" s="9">
        <v>44700</v>
      </c>
      <c r="G83" s="9">
        <f t="shared" si="1"/>
        <v>-44700</v>
      </c>
    </row>
    <row r="84" spans="2:7">
      <c r="B84" s="29"/>
      <c r="C84" s="29"/>
      <c r="D84" s="8" t="s">
        <v>86</v>
      </c>
      <c r="E84" s="9"/>
      <c r="F84" s="9"/>
      <c r="G84" s="9">
        <f t="shared" si="1"/>
        <v>0</v>
      </c>
    </row>
    <row r="85" spans="2:7">
      <c r="B85" s="29"/>
      <c r="C85" s="30"/>
      <c r="D85" s="10" t="s">
        <v>87</v>
      </c>
      <c r="E85" s="11">
        <f>+E80+E81</f>
        <v>13</v>
      </c>
      <c r="F85" s="11">
        <f>+F80+F81</f>
        <v>44704</v>
      </c>
      <c r="G85" s="11">
        <f t="shared" si="1"/>
        <v>-44691</v>
      </c>
    </row>
    <row r="86" spans="2:7">
      <c r="B86" s="29"/>
      <c r="C86" s="28" t="s">
        <v>28</v>
      </c>
      <c r="D86" s="8" t="s">
        <v>88</v>
      </c>
      <c r="E86" s="9"/>
      <c r="F86" s="9"/>
      <c r="G86" s="9">
        <f t="shared" si="1"/>
        <v>0</v>
      </c>
    </row>
    <row r="87" spans="2:7">
      <c r="B87" s="29"/>
      <c r="C87" s="29"/>
      <c r="D87" s="8" t="s">
        <v>89</v>
      </c>
      <c r="E87" s="9">
        <f>+E88+E89+E90</f>
        <v>0</v>
      </c>
      <c r="F87" s="9">
        <f>+F88+F89+F90</f>
        <v>0</v>
      </c>
      <c r="G87" s="9">
        <f t="shared" si="1"/>
        <v>0</v>
      </c>
    </row>
    <row r="88" spans="2:7">
      <c r="B88" s="29"/>
      <c r="C88" s="29"/>
      <c r="D88" s="8" t="s">
        <v>90</v>
      </c>
      <c r="E88" s="9"/>
      <c r="F88" s="9"/>
      <c r="G88" s="9">
        <f t="shared" si="1"/>
        <v>0</v>
      </c>
    </row>
    <row r="89" spans="2:7">
      <c r="B89" s="29"/>
      <c r="C89" s="29"/>
      <c r="D89" s="8" t="s">
        <v>91</v>
      </c>
      <c r="E89" s="9"/>
      <c r="F89" s="9"/>
      <c r="G89" s="9">
        <f t="shared" si="1"/>
        <v>0</v>
      </c>
    </row>
    <row r="90" spans="2:7">
      <c r="B90" s="29"/>
      <c r="C90" s="29"/>
      <c r="D90" s="8" t="s">
        <v>92</v>
      </c>
      <c r="E90" s="9"/>
      <c r="F90" s="9"/>
      <c r="G90" s="9">
        <f t="shared" si="1"/>
        <v>0</v>
      </c>
    </row>
    <row r="91" spans="2:7">
      <c r="B91" s="29"/>
      <c r="C91" s="30"/>
      <c r="D91" s="10" t="s">
        <v>93</v>
      </c>
      <c r="E91" s="11">
        <f>+E86+E87</f>
        <v>0</v>
      </c>
      <c r="F91" s="11">
        <f>+F86+F87</f>
        <v>0</v>
      </c>
      <c r="G91" s="11">
        <f t="shared" si="1"/>
        <v>0</v>
      </c>
    </row>
    <row r="92" spans="2:7">
      <c r="B92" s="30"/>
      <c r="C92" s="12" t="s">
        <v>94</v>
      </c>
      <c r="D92" s="15"/>
      <c r="E92" s="16">
        <f xml:space="preserve"> +E85 - E91</f>
        <v>13</v>
      </c>
      <c r="F92" s="16">
        <f xml:space="preserve"> +F85 - F91</f>
        <v>44704</v>
      </c>
      <c r="G92" s="16">
        <f t="shared" si="1"/>
        <v>-44691</v>
      </c>
    </row>
    <row r="93" spans="2:7">
      <c r="B93" s="12" t="s">
        <v>95</v>
      </c>
      <c r="C93" s="17"/>
      <c r="D93" s="13"/>
      <c r="E93" s="14">
        <f xml:space="preserve"> +E79 +E92</f>
        <v>856941</v>
      </c>
      <c r="F93" s="14">
        <f xml:space="preserve"> +F79 +F92</f>
        <v>-3041212</v>
      </c>
      <c r="G93" s="14">
        <f t="shared" si="1"/>
        <v>3898153</v>
      </c>
    </row>
    <row r="94" spans="2:7">
      <c r="B94" s="28" t="s">
        <v>96</v>
      </c>
      <c r="C94" s="28" t="s">
        <v>9</v>
      </c>
      <c r="D94" s="8" t="s">
        <v>97</v>
      </c>
      <c r="E94" s="9">
        <f>+E95+E96+E97</f>
        <v>0</v>
      </c>
      <c r="F94" s="9">
        <f>+F95+F96+F97</f>
        <v>0</v>
      </c>
      <c r="G94" s="9">
        <f t="shared" si="1"/>
        <v>0</v>
      </c>
    </row>
    <row r="95" spans="2:7">
      <c r="B95" s="29"/>
      <c r="C95" s="29"/>
      <c r="D95" s="8" t="s">
        <v>98</v>
      </c>
      <c r="E95" s="9"/>
      <c r="F95" s="9"/>
      <c r="G95" s="9">
        <f t="shared" si="1"/>
        <v>0</v>
      </c>
    </row>
    <row r="96" spans="2:7">
      <c r="B96" s="29"/>
      <c r="C96" s="29"/>
      <c r="D96" s="8" t="s">
        <v>99</v>
      </c>
      <c r="E96" s="9"/>
      <c r="F96" s="9"/>
      <c r="G96" s="9">
        <f t="shared" si="1"/>
        <v>0</v>
      </c>
    </row>
    <row r="97" spans="2:7">
      <c r="B97" s="29"/>
      <c r="C97" s="29"/>
      <c r="D97" s="8" t="s">
        <v>100</v>
      </c>
      <c r="E97" s="9"/>
      <c r="F97" s="9"/>
      <c r="G97" s="9">
        <f t="shared" si="1"/>
        <v>0</v>
      </c>
    </row>
    <row r="98" spans="2:7">
      <c r="B98" s="29"/>
      <c r="C98" s="29"/>
      <c r="D98" s="8" t="s">
        <v>101</v>
      </c>
      <c r="E98" s="9">
        <f>+E99+E100</f>
        <v>0</v>
      </c>
      <c r="F98" s="9">
        <f>+F99+F100</f>
        <v>0</v>
      </c>
      <c r="G98" s="9">
        <f t="shared" si="1"/>
        <v>0</v>
      </c>
    </row>
    <row r="99" spans="2:7">
      <c r="B99" s="29"/>
      <c r="C99" s="29"/>
      <c r="D99" s="8" t="s">
        <v>102</v>
      </c>
      <c r="E99" s="9"/>
      <c r="F99" s="9"/>
      <c r="G99" s="9">
        <f t="shared" si="1"/>
        <v>0</v>
      </c>
    </row>
    <row r="100" spans="2:7">
      <c r="B100" s="29"/>
      <c r="C100" s="29"/>
      <c r="D100" s="8" t="s">
        <v>103</v>
      </c>
      <c r="E100" s="9"/>
      <c r="F100" s="9"/>
      <c r="G100" s="9">
        <f t="shared" si="1"/>
        <v>0</v>
      </c>
    </row>
    <row r="101" spans="2:7">
      <c r="B101" s="29"/>
      <c r="C101" s="29"/>
      <c r="D101" s="8" t="s">
        <v>104</v>
      </c>
      <c r="E101" s="9"/>
      <c r="F101" s="9"/>
      <c r="G101" s="9">
        <f t="shared" si="1"/>
        <v>0</v>
      </c>
    </row>
    <row r="102" spans="2:7">
      <c r="B102" s="29"/>
      <c r="C102" s="29"/>
      <c r="D102" s="8" t="s">
        <v>105</v>
      </c>
      <c r="E102" s="9">
        <f>+E103+E104+E105+E106</f>
        <v>0</v>
      </c>
      <c r="F102" s="9">
        <f>+F103+F104+F105+F106</f>
        <v>0</v>
      </c>
      <c r="G102" s="9">
        <f t="shared" si="1"/>
        <v>0</v>
      </c>
    </row>
    <row r="103" spans="2:7">
      <c r="B103" s="29"/>
      <c r="C103" s="29"/>
      <c r="D103" s="8" t="s">
        <v>106</v>
      </c>
      <c r="E103" s="9"/>
      <c r="F103" s="9"/>
      <c r="G103" s="9">
        <f t="shared" si="1"/>
        <v>0</v>
      </c>
    </row>
    <row r="104" spans="2:7">
      <c r="B104" s="29"/>
      <c r="C104" s="29"/>
      <c r="D104" s="8" t="s">
        <v>107</v>
      </c>
      <c r="E104" s="9"/>
      <c r="F104" s="9"/>
      <c r="G104" s="9">
        <f t="shared" si="1"/>
        <v>0</v>
      </c>
    </row>
    <row r="105" spans="2:7">
      <c r="B105" s="29"/>
      <c r="C105" s="29"/>
      <c r="D105" s="8" t="s">
        <v>108</v>
      </c>
      <c r="E105" s="9"/>
      <c r="F105" s="9"/>
      <c r="G105" s="9">
        <f t="shared" si="1"/>
        <v>0</v>
      </c>
    </row>
    <row r="106" spans="2:7">
      <c r="B106" s="29"/>
      <c r="C106" s="29"/>
      <c r="D106" s="8" t="s">
        <v>109</v>
      </c>
      <c r="E106" s="9"/>
      <c r="F106" s="9"/>
      <c r="G106" s="9">
        <f t="shared" si="1"/>
        <v>0</v>
      </c>
    </row>
    <row r="107" spans="2:7">
      <c r="B107" s="29"/>
      <c r="C107" s="29"/>
      <c r="D107" s="8" t="s">
        <v>110</v>
      </c>
      <c r="E107" s="9">
        <f>+E108+E109</f>
        <v>0</v>
      </c>
      <c r="F107" s="9">
        <f>+F108+F109</f>
        <v>0</v>
      </c>
      <c r="G107" s="9">
        <f t="shared" si="1"/>
        <v>0</v>
      </c>
    </row>
    <row r="108" spans="2:7">
      <c r="B108" s="29"/>
      <c r="C108" s="29"/>
      <c r="D108" s="8" t="s">
        <v>111</v>
      </c>
      <c r="E108" s="9"/>
      <c r="F108" s="9"/>
      <c r="G108" s="9">
        <f t="shared" si="1"/>
        <v>0</v>
      </c>
    </row>
    <row r="109" spans="2:7">
      <c r="B109" s="29"/>
      <c r="C109" s="29"/>
      <c r="D109" s="8" t="s">
        <v>112</v>
      </c>
      <c r="E109" s="9"/>
      <c r="F109" s="9"/>
      <c r="G109" s="9">
        <f t="shared" si="1"/>
        <v>0</v>
      </c>
    </row>
    <row r="110" spans="2:7">
      <c r="B110" s="29"/>
      <c r="C110" s="29"/>
      <c r="D110" s="8" t="s">
        <v>113</v>
      </c>
      <c r="E110" s="9"/>
      <c r="F110" s="9"/>
      <c r="G110" s="9">
        <f t="shared" si="1"/>
        <v>0</v>
      </c>
    </row>
    <row r="111" spans="2:7">
      <c r="B111" s="29"/>
      <c r="C111" s="29"/>
      <c r="D111" s="8" t="s">
        <v>114</v>
      </c>
      <c r="E111" s="9"/>
      <c r="F111" s="9">
        <v>2760000</v>
      </c>
      <c r="G111" s="9">
        <f t="shared" si="1"/>
        <v>-2760000</v>
      </c>
    </row>
    <row r="112" spans="2:7">
      <c r="B112" s="29"/>
      <c r="C112" s="29"/>
      <c r="D112" s="8" t="s">
        <v>115</v>
      </c>
      <c r="E112" s="9"/>
      <c r="F112" s="9"/>
      <c r="G112" s="9">
        <f t="shared" si="1"/>
        <v>0</v>
      </c>
    </row>
    <row r="113" spans="2:7">
      <c r="B113" s="29"/>
      <c r="C113" s="29"/>
      <c r="D113" s="8" t="s">
        <v>116</v>
      </c>
      <c r="E113" s="9"/>
      <c r="F113" s="9">
        <v>121000</v>
      </c>
      <c r="G113" s="9">
        <f t="shared" si="1"/>
        <v>-121000</v>
      </c>
    </row>
    <row r="114" spans="2:7">
      <c r="B114" s="29"/>
      <c r="C114" s="29"/>
      <c r="D114" s="8" t="s">
        <v>117</v>
      </c>
      <c r="E114" s="9">
        <f>+E115+E116</f>
        <v>0</v>
      </c>
      <c r="F114" s="9">
        <f>+F115+F116</f>
        <v>0</v>
      </c>
      <c r="G114" s="9">
        <f t="shared" si="1"/>
        <v>0</v>
      </c>
    </row>
    <row r="115" spans="2:7">
      <c r="B115" s="29"/>
      <c r="C115" s="29"/>
      <c r="D115" s="8" t="s">
        <v>118</v>
      </c>
      <c r="E115" s="9"/>
      <c r="F115" s="9"/>
      <c r="G115" s="9">
        <f t="shared" si="1"/>
        <v>0</v>
      </c>
    </row>
    <row r="116" spans="2:7">
      <c r="B116" s="29"/>
      <c r="C116" s="29"/>
      <c r="D116" s="8" t="s">
        <v>119</v>
      </c>
      <c r="E116" s="9"/>
      <c r="F116" s="9"/>
      <c r="G116" s="9">
        <f t="shared" si="1"/>
        <v>0</v>
      </c>
    </row>
    <row r="117" spans="2:7">
      <c r="B117" s="29"/>
      <c r="C117" s="30"/>
      <c r="D117" s="10" t="s">
        <v>120</v>
      </c>
      <c r="E117" s="11">
        <f>+E94+E98+E101+E102+E107+E110+E111+E112+E113+E114</f>
        <v>0</v>
      </c>
      <c r="F117" s="11">
        <f>+F94+F98+F101+F102+F107+F110+F111+F112+F113+F114</f>
        <v>2881000</v>
      </c>
      <c r="G117" s="11">
        <f t="shared" si="1"/>
        <v>-2881000</v>
      </c>
    </row>
    <row r="118" spans="2:7">
      <c r="B118" s="29"/>
      <c r="C118" s="28" t="s">
        <v>28</v>
      </c>
      <c r="D118" s="8" t="s">
        <v>121</v>
      </c>
      <c r="E118" s="9"/>
      <c r="F118" s="9"/>
      <c r="G118" s="9">
        <f t="shared" si="1"/>
        <v>0</v>
      </c>
    </row>
    <row r="119" spans="2:7">
      <c r="B119" s="29"/>
      <c r="C119" s="29"/>
      <c r="D119" s="8" t="s">
        <v>122</v>
      </c>
      <c r="E119" s="9"/>
      <c r="F119" s="9"/>
      <c r="G119" s="9">
        <f t="shared" si="1"/>
        <v>0</v>
      </c>
    </row>
    <row r="120" spans="2:7">
      <c r="B120" s="29"/>
      <c r="C120" s="29"/>
      <c r="D120" s="8" t="s">
        <v>123</v>
      </c>
      <c r="E120" s="9">
        <f>+E121+E122+E123+E124</f>
        <v>0</v>
      </c>
      <c r="F120" s="9">
        <f>+F121+F122+F123+F124</f>
        <v>0</v>
      </c>
      <c r="G120" s="9">
        <f t="shared" si="1"/>
        <v>0</v>
      </c>
    </row>
    <row r="121" spans="2:7">
      <c r="B121" s="29"/>
      <c r="C121" s="29"/>
      <c r="D121" s="8" t="s">
        <v>124</v>
      </c>
      <c r="E121" s="9"/>
      <c r="F121" s="9"/>
      <c r="G121" s="9">
        <f t="shared" si="1"/>
        <v>0</v>
      </c>
    </row>
    <row r="122" spans="2:7">
      <c r="B122" s="29"/>
      <c r="C122" s="29"/>
      <c r="D122" s="8" t="s">
        <v>125</v>
      </c>
      <c r="E122" s="9"/>
      <c r="F122" s="9"/>
      <c r="G122" s="9">
        <f t="shared" si="1"/>
        <v>0</v>
      </c>
    </row>
    <row r="123" spans="2:7">
      <c r="B123" s="29"/>
      <c r="C123" s="29"/>
      <c r="D123" s="8" t="s">
        <v>126</v>
      </c>
      <c r="E123" s="9"/>
      <c r="F123" s="9"/>
      <c r="G123" s="9">
        <f t="shared" si="1"/>
        <v>0</v>
      </c>
    </row>
    <row r="124" spans="2:7">
      <c r="B124" s="29"/>
      <c r="C124" s="29"/>
      <c r="D124" s="8" t="s">
        <v>127</v>
      </c>
      <c r="E124" s="9"/>
      <c r="F124" s="9"/>
      <c r="G124" s="9">
        <f t="shared" si="1"/>
        <v>0</v>
      </c>
    </row>
    <row r="125" spans="2:7">
      <c r="B125" s="29"/>
      <c r="C125" s="29"/>
      <c r="D125" s="8" t="s">
        <v>128</v>
      </c>
      <c r="E125" s="9"/>
      <c r="F125" s="9"/>
      <c r="G125" s="9">
        <f t="shared" si="1"/>
        <v>0</v>
      </c>
    </row>
    <row r="126" spans="2:7">
      <c r="B126" s="29"/>
      <c r="C126" s="29"/>
      <c r="D126" s="8" t="s">
        <v>129</v>
      </c>
      <c r="E126" s="9"/>
      <c r="F126" s="9"/>
      <c r="G126" s="9">
        <f t="shared" si="1"/>
        <v>0</v>
      </c>
    </row>
    <row r="127" spans="2:7">
      <c r="B127" s="29"/>
      <c r="C127" s="29"/>
      <c r="D127" s="8" t="s">
        <v>130</v>
      </c>
      <c r="E127" s="9"/>
      <c r="F127" s="9"/>
      <c r="G127" s="9">
        <f t="shared" si="1"/>
        <v>0</v>
      </c>
    </row>
    <row r="128" spans="2:7">
      <c r="B128" s="29"/>
      <c r="C128" s="29"/>
      <c r="D128" s="8" t="s">
        <v>131</v>
      </c>
      <c r="E128" s="9"/>
      <c r="F128" s="9"/>
      <c r="G128" s="9">
        <f t="shared" si="1"/>
        <v>0</v>
      </c>
    </row>
    <row r="129" spans="2:7">
      <c r="B129" s="29"/>
      <c r="C129" s="29"/>
      <c r="D129" s="8" t="s">
        <v>132</v>
      </c>
      <c r="E129" s="9">
        <v>870000</v>
      </c>
      <c r="F129" s="9"/>
      <c r="G129" s="9">
        <f t="shared" si="1"/>
        <v>870000</v>
      </c>
    </row>
    <row r="130" spans="2:7">
      <c r="B130" s="29"/>
      <c r="C130" s="29"/>
      <c r="D130" s="8" t="s">
        <v>133</v>
      </c>
      <c r="E130" s="9"/>
      <c r="F130" s="9"/>
      <c r="G130" s="9">
        <f t="shared" si="1"/>
        <v>0</v>
      </c>
    </row>
    <row r="131" spans="2:7">
      <c r="B131" s="29"/>
      <c r="C131" s="29"/>
      <c r="D131" s="8" t="s">
        <v>134</v>
      </c>
      <c r="E131" s="9"/>
      <c r="F131" s="9"/>
      <c r="G131" s="9">
        <f t="shared" si="1"/>
        <v>0</v>
      </c>
    </row>
    <row r="132" spans="2:7">
      <c r="B132" s="29"/>
      <c r="C132" s="29"/>
      <c r="D132" s="8" t="s">
        <v>135</v>
      </c>
      <c r="E132" s="9"/>
      <c r="F132" s="9"/>
      <c r="G132" s="9">
        <f t="shared" si="1"/>
        <v>0</v>
      </c>
    </row>
    <row r="133" spans="2:7">
      <c r="B133" s="29"/>
      <c r="C133" s="30"/>
      <c r="D133" s="10" t="s">
        <v>136</v>
      </c>
      <c r="E133" s="11">
        <f>+E118+E119+E120+E125+E126+E127+E128+E129+E130+E131+E132</f>
        <v>870000</v>
      </c>
      <c r="F133" s="11">
        <f>+F118+F119+F120+F125+F126+F127+F128+F129+F130+F131+F132</f>
        <v>0</v>
      </c>
      <c r="G133" s="11">
        <f t="shared" si="1"/>
        <v>870000</v>
      </c>
    </row>
    <row r="134" spans="2:7">
      <c r="B134" s="30"/>
      <c r="C134" s="18" t="s">
        <v>137</v>
      </c>
      <c r="D134" s="19"/>
      <c r="E134" s="20">
        <f xml:space="preserve"> +E117 - E133</f>
        <v>-870000</v>
      </c>
      <c r="F134" s="20">
        <f xml:space="preserve"> +F117 - F133</f>
        <v>2881000</v>
      </c>
      <c r="G134" s="20">
        <f t="shared" si="1"/>
        <v>-3751000</v>
      </c>
    </row>
    <row r="135" spans="2:7">
      <c r="B135" s="12" t="s">
        <v>138</v>
      </c>
      <c r="C135" s="21"/>
      <c r="D135" s="22"/>
      <c r="E135" s="23">
        <f xml:space="preserve"> +E93 +E134</f>
        <v>-13059</v>
      </c>
      <c r="F135" s="23">
        <f xml:space="preserve"> +F93 +F134</f>
        <v>-160212</v>
      </c>
      <c r="G135" s="23">
        <f t="shared" ref="G135:G147" si="2">E135-F135</f>
        <v>147153</v>
      </c>
    </row>
    <row r="136" spans="2:7">
      <c r="B136" s="25" t="s">
        <v>139</v>
      </c>
      <c r="C136" s="21" t="s">
        <v>140</v>
      </c>
      <c r="D136" s="22"/>
      <c r="E136" s="23">
        <v>-160212</v>
      </c>
      <c r="F136" s="23"/>
      <c r="G136" s="23">
        <f t="shared" si="2"/>
        <v>-160212</v>
      </c>
    </row>
    <row r="137" spans="2:7">
      <c r="B137" s="26"/>
      <c r="C137" s="21" t="s">
        <v>141</v>
      </c>
      <c r="D137" s="22"/>
      <c r="E137" s="23">
        <f xml:space="preserve"> +E135 +E136</f>
        <v>-173271</v>
      </c>
      <c r="F137" s="23">
        <f xml:space="preserve"> +F135 +F136</f>
        <v>-160212</v>
      </c>
      <c r="G137" s="23">
        <f t="shared" si="2"/>
        <v>-13059</v>
      </c>
    </row>
    <row r="138" spans="2:7">
      <c r="B138" s="26"/>
      <c r="C138" s="21" t="s">
        <v>142</v>
      </c>
      <c r="D138" s="22"/>
      <c r="E138" s="23"/>
      <c r="F138" s="23"/>
      <c r="G138" s="23">
        <f t="shared" si="2"/>
        <v>0</v>
      </c>
    </row>
    <row r="139" spans="2:7">
      <c r="B139" s="26"/>
      <c r="C139" s="21" t="s">
        <v>143</v>
      </c>
      <c r="D139" s="22"/>
      <c r="E139" s="23">
        <f>+E140+E141+E142</f>
        <v>0</v>
      </c>
      <c r="F139" s="23">
        <f>+F140+F141+F142</f>
        <v>0</v>
      </c>
      <c r="G139" s="23">
        <f t="shared" si="2"/>
        <v>0</v>
      </c>
    </row>
    <row r="140" spans="2:7">
      <c r="B140" s="26"/>
      <c r="C140" s="24" t="s">
        <v>144</v>
      </c>
      <c r="D140" s="19"/>
      <c r="E140" s="20"/>
      <c r="F140" s="20"/>
      <c r="G140" s="20">
        <f t="shared" si="2"/>
        <v>0</v>
      </c>
    </row>
    <row r="141" spans="2:7">
      <c r="B141" s="26"/>
      <c r="C141" s="24" t="s">
        <v>145</v>
      </c>
      <c r="D141" s="19"/>
      <c r="E141" s="20"/>
      <c r="F141" s="20"/>
      <c r="G141" s="20">
        <f t="shared" si="2"/>
        <v>0</v>
      </c>
    </row>
    <row r="142" spans="2:7">
      <c r="B142" s="26"/>
      <c r="C142" s="24" t="s">
        <v>146</v>
      </c>
      <c r="D142" s="19"/>
      <c r="E142" s="20"/>
      <c r="F142" s="20"/>
      <c r="G142" s="20">
        <f t="shared" si="2"/>
        <v>0</v>
      </c>
    </row>
    <row r="143" spans="2:7">
      <c r="B143" s="26"/>
      <c r="C143" s="21" t="s">
        <v>147</v>
      </c>
      <c r="D143" s="22"/>
      <c r="E143" s="23">
        <f>+E144+E145+E146</f>
        <v>0</v>
      </c>
      <c r="F143" s="23">
        <f>+F144+F145+F146</f>
        <v>0</v>
      </c>
      <c r="G143" s="23">
        <f t="shared" si="2"/>
        <v>0</v>
      </c>
    </row>
    <row r="144" spans="2:7">
      <c r="B144" s="26"/>
      <c r="C144" s="24" t="s">
        <v>148</v>
      </c>
      <c r="D144" s="19"/>
      <c r="E144" s="20"/>
      <c r="F144" s="20"/>
      <c r="G144" s="20">
        <f t="shared" si="2"/>
        <v>0</v>
      </c>
    </row>
    <row r="145" spans="2:7">
      <c r="B145" s="26"/>
      <c r="C145" s="24" t="s">
        <v>149</v>
      </c>
      <c r="D145" s="19"/>
      <c r="E145" s="20"/>
      <c r="F145" s="20"/>
      <c r="G145" s="20">
        <f t="shared" si="2"/>
        <v>0</v>
      </c>
    </row>
    <row r="146" spans="2:7">
      <c r="B146" s="26"/>
      <c r="C146" s="24" t="s">
        <v>150</v>
      </c>
      <c r="D146" s="19"/>
      <c r="E146" s="20"/>
      <c r="F146" s="20"/>
      <c r="G146" s="20">
        <f t="shared" si="2"/>
        <v>0</v>
      </c>
    </row>
    <row r="147" spans="2:7">
      <c r="B147" s="27"/>
      <c r="C147" s="21" t="s">
        <v>151</v>
      </c>
      <c r="D147" s="22"/>
      <c r="E147" s="23">
        <f xml:space="preserve"> +E137 +E138 +E139 - E143</f>
        <v>-173271</v>
      </c>
      <c r="F147" s="23">
        <f xml:space="preserve"> +F137 +F138 +F139 - F143</f>
        <v>-160212</v>
      </c>
      <c r="G147" s="23">
        <f t="shared" si="2"/>
        <v>-13059</v>
      </c>
    </row>
  </sheetData>
  <mergeCells count="13">
    <mergeCell ref="B2:G2"/>
    <mergeCell ref="B3:G3"/>
    <mergeCell ref="B5:D5"/>
    <mergeCell ref="B6:B79"/>
    <mergeCell ref="C6:C23"/>
    <mergeCell ref="C24:C78"/>
    <mergeCell ref="B136:B147"/>
    <mergeCell ref="B80:B92"/>
    <mergeCell ref="C80:C85"/>
    <mergeCell ref="C86:C91"/>
    <mergeCell ref="B94:B134"/>
    <mergeCell ref="C94:C117"/>
    <mergeCell ref="C118:C133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5F084-CAD0-4CCF-B373-FA8D5BBB3355}">
  <sheetPr>
    <pageSetUpPr fitToPage="1"/>
  </sheetPr>
  <dimension ref="B1:G147"/>
  <sheetViews>
    <sheetView showGridLines="0" workbookViewId="0"/>
  </sheetViews>
  <sheetFormatPr defaultRowHeight="18.75"/>
  <cols>
    <col min="1" max="3" width="2.875" customWidth="1"/>
    <col min="4" max="4" width="59.75" customWidth="1"/>
    <col min="5" max="7" width="20.75" customWidth="1"/>
  </cols>
  <sheetData>
    <row r="1" spans="2:7" ht="21">
      <c r="B1" s="1"/>
      <c r="C1" s="1"/>
      <c r="D1" s="1"/>
      <c r="E1" s="2"/>
      <c r="F1" s="2"/>
      <c r="G1" s="3" t="s">
        <v>0</v>
      </c>
    </row>
    <row r="2" spans="2:7" ht="21">
      <c r="B2" s="31" t="s">
        <v>163</v>
      </c>
      <c r="C2" s="31"/>
      <c r="D2" s="31"/>
      <c r="E2" s="31"/>
      <c r="F2" s="31"/>
      <c r="G2" s="31"/>
    </row>
    <row r="3" spans="2:7" ht="21">
      <c r="B3" s="32" t="s">
        <v>2</v>
      </c>
      <c r="C3" s="32"/>
      <c r="D3" s="32"/>
      <c r="E3" s="32"/>
      <c r="F3" s="32"/>
      <c r="G3" s="32"/>
    </row>
    <row r="4" spans="2:7">
      <c r="B4" s="4"/>
      <c r="C4" s="4"/>
      <c r="D4" s="4"/>
      <c r="E4" s="4"/>
      <c r="F4" s="2"/>
      <c r="G4" s="4" t="s">
        <v>3</v>
      </c>
    </row>
    <row r="5" spans="2:7">
      <c r="B5" s="33" t="s">
        <v>4</v>
      </c>
      <c r="C5" s="33"/>
      <c r="D5" s="33"/>
      <c r="E5" s="5" t="s">
        <v>5</v>
      </c>
      <c r="F5" s="5" t="s">
        <v>6</v>
      </c>
      <c r="G5" s="5" t="s">
        <v>7</v>
      </c>
    </row>
    <row r="6" spans="2:7">
      <c r="B6" s="28" t="s">
        <v>8</v>
      </c>
      <c r="C6" s="28" t="s">
        <v>9</v>
      </c>
      <c r="D6" s="6" t="s">
        <v>10</v>
      </c>
      <c r="E6" s="7">
        <f>+E7</f>
        <v>4069754</v>
      </c>
      <c r="F6" s="7">
        <f>+F7</f>
        <v>5035038</v>
      </c>
      <c r="G6" s="7">
        <f>E6-F6</f>
        <v>-965284</v>
      </c>
    </row>
    <row r="7" spans="2:7">
      <c r="B7" s="29"/>
      <c r="C7" s="29"/>
      <c r="D7" s="8" t="s">
        <v>11</v>
      </c>
      <c r="E7" s="9">
        <f>+E8</f>
        <v>4069754</v>
      </c>
      <c r="F7" s="9">
        <f>+F8</f>
        <v>5035038</v>
      </c>
      <c r="G7" s="9">
        <f t="shared" ref="G7:G70" si="0">E7-F7</f>
        <v>-965284</v>
      </c>
    </row>
    <row r="8" spans="2:7">
      <c r="B8" s="29"/>
      <c r="C8" s="29"/>
      <c r="D8" s="8" t="s">
        <v>12</v>
      </c>
      <c r="E8" s="9">
        <v>4069754</v>
      </c>
      <c r="F8" s="9">
        <v>5035038</v>
      </c>
      <c r="G8" s="9">
        <f t="shared" si="0"/>
        <v>-965284</v>
      </c>
    </row>
    <row r="9" spans="2:7">
      <c r="B9" s="29"/>
      <c r="C9" s="29"/>
      <c r="D9" s="8" t="s">
        <v>13</v>
      </c>
      <c r="E9" s="9">
        <f>+E10+E14+E15+E17+E18</f>
        <v>14845761</v>
      </c>
      <c r="F9" s="9">
        <f>+F10+F14+F15+F17+F18</f>
        <v>14762098</v>
      </c>
      <c r="G9" s="9">
        <f t="shared" si="0"/>
        <v>83663</v>
      </c>
    </row>
    <row r="10" spans="2:7">
      <c r="B10" s="29"/>
      <c r="C10" s="29"/>
      <c r="D10" s="8" t="s">
        <v>14</v>
      </c>
      <c r="E10" s="9">
        <f>+E11+E12+E13</f>
        <v>14442961</v>
      </c>
      <c r="F10" s="9">
        <f>+F11+F12+F13</f>
        <v>13932365</v>
      </c>
      <c r="G10" s="9">
        <f t="shared" si="0"/>
        <v>510596</v>
      </c>
    </row>
    <row r="11" spans="2:7">
      <c r="B11" s="29"/>
      <c r="C11" s="29"/>
      <c r="D11" s="8" t="s">
        <v>15</v>
      </c>
      <c r="E11" s="9"/>
      <c r="F11" s="9"/>
      <c r="G11" s="9">
        <f t="shared" si="0"/>
        <v>0</v>
      </c>
    </row>
    <row r="12" spans="2:7">
      <c r="B12" s="29"/>
      <c r="C12" s="29"/>
      <c r="D12" s="8" t="s">
        <v>16</v>
      </c>
      <c r="E12" s="9">
        <v>14442961</v>
      </c>
      <c r="F12" s="9">
        <v>13932365</v>
      </c>
      <c r="G12" s="9">
        <f t="shared" si="0"/>
        <v>510596</v>
      </c>
    </row>
    <row r="13" spans="2:7">
      <c r="B13" s="29"/>
      <c r="C13" s="29"/>
      <c r="D13" s="8" t="s">
        <v>17</v>
      </c>
      <c r="E13" s="9"/>
      <c r="F13" s="9"/>
      <c r="G13" s="9">
        <f t="shared" si="0"/>
        <v>0</v>
      </c>
    </row>
    <row r="14" spans="2:7">
      <c r="B14" s="29"/>
      <c r="C14" s="29"/>
      <c r="D14" s="8" t="s">
        <v>18</v>
      </c>
      <c r="E14" s="9">
        <v>23800</v>
      </c>
      <c r="F14" s="9">
        <v>84000</v>
      </c>
      <c r="G14" s="9">
        <f t="shared" si="0"/>
        <v>-60200</v>
      </c>
    </row>
    <row r="15" spans="2:7">
      <c r="B15" s="29"/>
      <c r="C15" s="29"/>
      <c r="D15" s="8" t="s">
        <v>19</v>
      </c>
      <c r="E15" s="9">
        <f>+E16</f>
        <v>0</v>
      </c>
      <c r="F15" s="9">
        <f>+F16</f>
        <v>0</v>
      </c>
      <c r="G15" s="9">
        <f t="shared" si="0"/>
        <v>0</v>
      </c>
    </row>
    <row r="16" spans="2:7">
      <c r="B16" s="29"/>
      <c r="C16" s="29"/>
      <c r="D16" s="8" t="s">
        <v>20</v>
      </c>
      <c r="E16" s="9"/>
      <c r="F16" s="9"/>
      <c r="G16" s="9">
        <f t="shared" si="0"/>
        <v>0</v>
      </c>
    </row>
    <row r="17" spans="2:7">
      <c r="B17" s="29"/>
      <c r="C17" s="29"/>
      <c r="D17" s="8" t="s">
        <v>21</v>
      </c>
      <c r="E17" s="9"/>
      <c r="F17" s="9"/>
      <c r="G17" s="9">
        <f t="shared" si="0"/>
        <v>0</v>
      </c>
    </row>
    <row r="18" spans="2:7">
      <c r="B18" s="29"/>
      <c r="C18" s="29"/>
      <c r="D18" s="8" t="s">
        <v>22</v>
      </c>
      <c r="E18" s="9">
        <f>+E19+E20+E21</f>
        <v>379000</v>
      </c>
      <c r="F18" s="9">
        <f>+F19+F20+F21</f>
        <v>745733</v>
      </c>
      <c r="G18" s="9">
        <f t="shared" si="0"/>
        <v>-366733</v>
      </c>
    </row>
    <row r="19" spans="2:7">
      <c r="B19" s="29"/>
      <c r="C19" s="29"/>
      <c r="D19" s="8" t="s">
        <v>23</v>
      </c>
      <c r="E19" s="9">
        <v>379000</v>
      </c>
      <c r="F19" s="9">
        <v>745733</v>
      </c>
      <c r="G19" s="9">
        <f t="shared" si="0"/>
        <v>-366733</v>
      </c>
    </row>
    <row r="20" spans="2:7">
      <c r="B20" s="29"/>
      <c r="C20" s="29"/>
      <c r="D20" s="8" t="s">
        <v>24</v>
      </c>
      <c r="E20" s="9"/>
      <c r="F20" s="9"/>
      <c r="G20" s="9">
        <f t="shared" si="0"/>
        <v>0</v>
      </c>
    </row>
    <row r="21" spans="2:7">
      <c r="B21" s="29"/>
      <c r="C21" s="29"/>
      <c r="D21" s="8" t="s">
        <v>25</v>
      </c>
      <c r="E21" s="9"/>
      <c r="F21" s="9"/>
      <c r="G21" s="9">
        <f t="shared" si="0"/>
        <v>0</v>
      </c>
    </row>
    <row r="22" spans="2:7">
      <c r="B22" s="29"/>
      <c r="C22" s="29"/>
      <c r="D22" s="8" t="s">
        <v>26</v>
      </c>
      <c r="E22" s="9">
        <v>45000</v>
      </c>
      <c r="F22" s="9">
        <v>45000</v>
      </c>
      <c r="G22" s="9">
        <f t="shared" si="0"/>
        <v>0</v>
      </c>
    </row>
    <row r="23" spans="2:7">
      <c r="B23" s="29"/>
      <c r="C23" s="30"/>
      <c r="D23" s="10" t="s">
        <v>27</v>
      </c>
      <c r="E23" s="11">
        <f>+E6+E9+E22</f>
        <v>18960515</v>
      </c>
      <c r="F23" s="11">
        <f>+F6+F9+F22</f>
        <v>19842136</v>
      </c>
      <c r="G23" s="11">
        <f t="shared" si="0"/>
        <v>-881621</v>
      </c>
    </row>
    <row r="24" spans="2:7">
      <c r="B24" s="29"/>
      <c r="C24" s="28" t="s">
        <v>28</v>
      </c>
      <c r="D24" s="8" t="s">
        <v>29</v>
      </c>
      <c r="E24" s="9">
        <f>+E25+E26+E27+E28+E29+E30+E31</f>
        <v>21737147</v>
      </c>
      <c r="F24" s="9">
        <f>+F25+F26+F27+F28+F29+F30+F31</f>
        <v>15248401</v>
      </c>
      <c r="G24" s="9">
        <f t="shared" si="0"/>
        <v>6488746</v>
      </c>
    </row>
    <row r="25" spans="2:7">
      <c r="B25" s="29"/>
      <c r="C25" s="29"/>
      <c r="D25" s="8" t="s">
        <v>30</v>
      </c>
      <c r="E25" s="9"/>
      <c r="F25" s="9"/>
      <c r="G25" s="9">
        <f t="shared" si="0"/>
        <v>0</v>
      </c>
    </row>
    <row r="26" spans="2:7">
      <c r="B26" s="29"/>
      <c r="C26" s="29"/>
      <c r="D26" s="8" t="s">
        <v>31</v>
      </c>
      <c r="E26" s="9">
        <v>12285234</v>
      </c>
      <c r="F26" s="9">
        <v>9701343</v>
      </c>
      <c r="G26" s="9">
        <f t="shared" si="0"/>
        <v>2583891</v>
      </c>
    </row>
    <row r="27" spans="2:7">
      <c r="B27" s="29"/>
      <c r="C27" s="29"/>
      <c r="D27" s="8" t="s">
        <v>32</v>
      </c>
      <c r="E27" s="9">
        <v>2130800</v>
      </c>
      <c r="F27" s="9">
        <v>1292100</v>
      </c>
      <c r="G27" s="9">
        <f t="shared" si="0"/>
        <v>838700</v>
      </c>
    </row>
    <row r="28" spans="2:7">
      <c r="B28" s="29"/>
      <c r="C28" s="29"/>
      <c r="D28" s="8" t="s">
        <v>33</v>
      </c>
      <c r="E28" s="9">
        <v>1201400</v>
      </c>
      <c r="F28" s="9">
        <v>867800</v>
      </c>
      <c r="G28" s="9">
        <f t="shared" si="0"/>
        <v>333600</v>
      </c>
    </row>
    <row r="29" spans="2:7">
      <c r="B29" s="29"/>
      <c r="C29" s="29"/>
      <c r="D29" s="8" t="s">
        <v>34</v>
      </c>
      <c r="E29" s="9">
        <v>3505343</v>
      </c>
      <c r="F29" s="9">
        <v>1316933</v>
      </c>
      <c r="G29" s="9">
        <f t="shared" si="0"/>
        <v>2188410</v>
      </c>
    </row>
    <row r="30" spans="2:7">
      <c r="B30" s="29"/>
      <c r="C30" s="29"/>
      <c r="D30" s="8" t="s">
        <v>35</v>
      </c>
      <c r="E30" s="9">
        <v>356000</v>
      </c>
      <c r="F30" s="9">
        <v>311500</v>
      </c>
      <c r="G30" s="9">
        <f t="shared" si="0"/>
        <v>44500</v>
      </c>
    </row>
    <row r="31" spans="2:7">
      <c r="B31" s="29"/>
      <c r="C31" s="29"/>
      <c r="D31" s="8" t="s">
        <v>36</v>
      </c>
      <c r="E31" s="9">
        <v>2258370</v>
      </c>
      <c r="F31" s="9">
        <v>1758725</v>
      </c>
      <c r="G31" s="9">
        <f t="shared" si="0"/>
        <v>499645</v>
      </c>
    </row>
    <row r="32" spans="2:7">
      <c r="B32" s="29"/>
      <c r="C32" s="29"/>
      <c r="D32" s="8" t="s">
        <v>37</v>
      </c>
      <c r="E32" s="9">
        <f>+E33+E34+E35+E36+E37+E38+E39+E40+E41+E42+E43</f>
        <v>478511</v>
      </c>
      <c r="F32" s="9">
        <f>+F33+F34+F35+F36+F37+F38+F39+F40+F41+F42+F43</f>
        <v>558652</v>
      </c>
      <c r="G32" s="9">
        <f t="shared" si="0"/>
        <v>-80141</v>
      </c>
    </row>
    <row r="33" spans="2:7">
      <c r="B33" s="29"/>
      <c r="C33" s="29"/>
      <c r="D33" s="8" t="s">
        <v>38</v>
      </c>
      <c r="E33" s="9"/>
      <c r="F33" s="9"/>
      <c r="G33" s="9">
        <f t="shared" si="0"/>
        <v>0</v>
      </c>
    </row>
    <row r="34" spans="2:7">
      <c r="B34" s="29"/>
      <c r="C34" s="29"/>
      <c r="D34" s="8" t="s">
        <v>39</v>
      </c>
      <c r="E34" s="9">
        <v>50085</v>
      </c>
      <c r="F34" s="9">
        <v>198104</v>
      </c>
      <c r="G34" s="9">
        <f t="shared" si="0"/>
        <v>-148019</v>
      </c>
    </row>
    <row r="35" spans="2:7">
      <c r="B35" s="29"/>
      <c r="C35" s="29"/>
      <c r="D35" s="8" t="s">
        <v>40</v>
      </c>
      <c r="E35" s="9"/>
      <c r="F35" s="9"/>
      <c r="G35" s="9">
        <f t="shared" si="0"/>
        <v>0</v>
      </c>
    </row>
    <row r="36" spans="2:7">
      <c r="B36" s="29"/>
      <c r="C36" s="29"/>
      <c r="D36" s="8" t="s">
        <v>41</v>
      </c>
      <c r="E36" s="9">
        <v>78541</v>
      </c>
      <c r="F36" s="9">
        <v>36824</v>
      </c>
      <c r="G36" s="9">
        <f t="shared" si="0"/>
        <v>41717</v>
      </c>
    </row>
    <row r="37" spans="2:7">
      <c r="B37" s="29"/>
      <c r="C37" s="29"/>
      <c r="D37" s="8" t="s">
        <v>42</v>
      </c>
      <c r="E37" s="9">
        <v>30000</v>
      </c>
      <c r="F37" s="9">
        <v>21746</v>
      </c>
      <c r="G37" s="9">
        <f t="shared" si="0"/>
        <v>8254</v>
      </c>
    </row>
    <row r="38" spans="2:7">
      <c r="B38" s="29"/>
      <c r="C38" s="29"/>
      <c r="D38" s="8" t="s">
        <v>43</v>
      </c>
      <c r="E38" s="9">
        <v>193263</v>
      </c>
      <c r="F38" s="9">
        <v>214400</v>
      </c>
      <c r="G38" s="9">
        <f t="shared" si="0"/>
        <v>-21137</v>
      </c>
    </row>
    <row r="39" spans="2:7">
      <c r="B39" s="29"/>
      <c r="C39" s="29"/>
      <c r="D39" s="8" t="s">
        <v>44</v>
      </c>
      <c r="E39" s="9">
        <v>22486</v>
      </c>
      <c r="F39" s="9">
        <v>9130</v>
      </c>
      <c r="G39" s="9">
        <f t="shared" si="0"/>
        <v>13356</v>
      </c>
    </row>
    <row r="40" spans="2:7">
      <c r="B40" s="29"/>
      <c r="C40" s="29"/>
      <c r="D40" s="8" t="s">
        <v>45</v>
      </c>
      <c r="E40" s="9"/>
      <c r="F40" s="9"/>
      <c r="G40" s="9">
        <f t="shared" si="0"/>
        <v>0</v>
      </c>
    </row>
    <row r="41" spans="2:7">
      <c r="B41" s="29"/>
      <c r="C41" s="29"/>
      <c r="D41" s="8" t="s">
        <v>46</v>
      </c>
      <c r="E41" s="9">
        <v>40000</v>
      </c>
      <c r="F41" s="9">
        <v>30000</v>
      </c>
      <c r="G41" s="9">
        <f t="shared" si="0"/>
        <v>10000</v>
      </c>
    </row>
    <row r="42" spans="2:7">
      <c r="B42" s="29"/>
      <c r="C42" s="29"/>
      <c r="D42" s="8" t="s">
        <v>47</v>
      </c>
      <c r="E42" s="9"/>
      <c r="F42" s="9">
        <v>42669</v>
      </c>
      <c r="G42" s="9">
        <f t="shared" si="0"/>
        <v>-42669</v>
      </c>
    </row>
    <row r="43" spans="2:7">
      <c r="B43" s="29"/>
      <c r="C43" s="29"/>
      <c r="D43" s="8" t="s">
        <v>48</v>
      </c>
      <c r="E43" s="9">
        <v>64136</v>
      </c>
      <c r="F43" s="9">
        <v>5779</v>
      </c>
      <c r="G43" s="9">
        <f t="shared" si="0"/>
        <v>58357</v>
      </c>
    </row>
    <row r="44" spans="2:7">
      <c r="B44" s="29"/>
      <c r="C44" s="29"/>
      <c r="D44" s="8" t="s">
        <v>49</v>
      </c>
      <c r="E44" s="9">
        <f>+E45+E46+E47+E48+E49+E50+E51+E52+E53+E54+E55+E56+E57+E58+E59+E60+E61+E62+E63+E64+E65+E66</f>
        <v>1346117</v>
      </c>
      <c r="F44" s="9">
        <f>+F45+F46+F47+F48+F49+F50+F51+F52+F53+F54+F55+F56+F57+F58+F59+F60+F61+F62+F63+F64+F65+F66</f>
        <v>1244655</v>
      </c>
      <c r="G44" s="9">
        <f t="shared" si="0"/>
        <v>101462</v>
      </c>
    </row>
    <row r="45" spans="2:7">
      <c r="B45" s="29"/>
      <c r="C45" s="29"/>
      <c r="D45" s="8" t="s">
        <v>50</v>
      </c>
      <c r="E45" s="9">
        <v>39296</v>
      </c>
      <c r="F45" s="9">
        <v>21507</v>
      </c>
      <c r="G45" s="9">
        <f t="shared" si="0"/>
        <v>17789</v>
      </c>
    </row>
    <row r="46" spans="2:7">
      <c r="B46" s="29"/>
      <c r="C46" s="29"/>
      <c r="D46" s="8" t="s">
        <v>51</v>
      </c>
      <c r="E46" s="9"/>
      <c r="F46" s="9"/>
      <c r="G46" s="9">
        <f t="shared" si="0"/>
        <v>0</v>
      </c>
    </row>
    <row r="47" spans="2:7">
      <c r="B47" s="29"/>
      <c r="C47" s="29"/>
      <c r="D47" s="8" t="s">
        <v>52</v>
      </c>
      <c r="E47" s="9">
        <v>2920</v>
      </c>
      <c r="F47" s="9"/>
      <c r="G47" s="9">
        <f t="shared" si="0"/>
        <v>2920</v>
      </c>
    </row>
    <row r="48" spans="2:7">
      <c r="B48" s="29"/>
      <c r="C48" s="29"/>
      <c r="D48" s="8" t="s">
        <v>53</v>
      </c>
      <c r="E48" s="9">
        <v>164100</v>
      </c>
      <c r="F48" s="9">
        <v>81000</v>
      </c>
      <c r="G48" s="9">
        <f t="shared" si="0"/>
        <v>83100</v>
      </c>
    </row>
    <row r="49" spans="2:7">
      <c r="B49" s="29"/>
      <c r="C49" s="29"/>
      <c r="D49" s="8" t="s">
        <v>54</v>
      </c>
      <c r="E49" s="9">
        <v>90000</v>
      </c>
      <c r="F49" s="9">
        <v>91886</v>
      </c>
      <c r="G49" s="9">
        <f t="shared" si="0"/>
        <v>-1886</v>
      </c>
    </row>
    <row r="50" spans="2:7">
      <c r="B50" s="29"/>
      <c r="C50" s="29"/>
      <c r="D50" s="8" t="s">
        <v>55</v>
      </c>
      <c r="E50" s="9">
        <v>82052</v>
      </c>
      <c r="F50" s="9">
        <v>58383</v>
      </c>
      <c r="G50" s="9">
        <f t="shared" si="0"/>
        <v>23669</v>
      </c>
    </row>
    <row r="51" spans="2:7">
      <c r="B51" s="29"/>
      <c r="C51" s="29"/>
      <c r="D51" s="8" t="s">
        <v>42</v>
      </c>
      <c r="E51" s="9">
        <v>11666</v>
      </c>
      <c r="F51" s="9">
        <v>9320</v>
      </c>
      <c r="G51" s="9">
        <f t="shared" si="0"/>
        <v>2346</v>
      </c>
    </row>
    <row r="52" spans="2:7">
      <c r="B52" s="29"/>
      <c r="C52" s="29"/>
      <c r="D52" s="8" t="s">
        <v>56</v>
      </c>
      <c r="E52" s="9"/>
      <c r="F52" s="9">
        <v>14300</v>
      </c>
      <c r="G52" s="9">
        <f t="shared" si="0"/>
        <v>-14300</v>
      </c>
    </row>
    <row r="53" spans="2:7">
      <c r="B53" s="29"/>
      <c r="C53" s="29"/>
      <c r="D53" s="8" t="s">
        <v>57</v>
      </c>
      <c r="E53" s="9">
        <v>362047</v>
      </c>
      <c r="F53" s="9">
        <v>236008</v>
      </c>
      <c r="G53" s="9">
        <f t="shared" si="0"/>
        <v>126039</v>
      </c>
    </row>
    <row r="54" spans="2:7">
      <c r="B54" s="29"/>
      <c r="C54" s="29"/>
      <c r="D54" s="8" t="s">
        <v>58</v>
      </c>
      <c r="E54" s="9"/>
      <c r="F54" s="9"/>
      <c r="G54" s="9">
        <f t="shared" si="0"/>
        <v>0</v>
      </c>
    </row>
    <row r="55" spans="2:7">
      <c r="B55" s="29"/>
      <c r="C55" s="29"/>
      <c r="D55" s="8" t="s">
        <v>59</v>
      </c>
      <c r="E55" s="9"/>
      <c r="F55" s="9"/>
      <c r="G55" s="9">
        <f t="shared" si="0"/>
        <v>0</v>
      </c>
    </row>
    <row r="56" spans="2:7">
      <c r="B56" s="29"/>
      <c r="C56" s="29"/>
      <c r="D56" s="8" t="s">
        <v>60</v>
      </c>
      <c r="E56" s="9">
        <v>176244</v>
      </c>
      <c r="F56" s="9">
        <v>99648</v>
      </c>
      <c r="G56" s="9">
        <f t="shared" si="0"/>
        <v>76596</v>
      </c>
    </row>
    <row r="57" spans="2:7">
      <c r="B57" s="29"/>
      <c r="C57" s="29"/>
      <c r="D57" s="8" t="s">
        <v>61</v>
      </c>
      <c r="E57" s="9">
        <v>6050</v>
      </c>
      <c r="F57" s="9">
        <v>2212</v>
      </c>
      <c r="G57" s="9">
        <f t="shared" si="0"/>
        <v>3838</v>
      </c>
    </row>
    <row r="58" spans="2:7">
      <c r="B58" s="29"/>
      <c r="C58" s="29"/>
      <c r="D58" s="8" t="s">
        <v>44</v>
      </c>
      <c r="E58" s="9">
        <v>112390</v>
      </c>
      <c r="F58" s="9">
        <v>142167</v>
      </c>
      <c r="G58" s="9">
        <f t="shared" si="0"/>
        <v>-29777</v>
      </c>
    </row>
    <row r="59" spans="2:7">
      <c r="B59" s="29"/>
      <c r="C59" s="29"/>
      <c r="D59" s="8" t="s">
        <v>45</v>
      </c>
      <c r="E59" s="9">
        <v>246875</v>
      </c>
      <c r="F59" s="9">
        <v>284017</v>
      </c>
      <c r="G59" s="9">
        <f t="shared" si="0"/>
        <v>-37142</v>
      </c>
    </row>
    <row r="60" spans="2:7">
      <c r="B60" s="29"/>
      <c r="C60" s="29"/>
      <c r="D60" s="8" t="s">
        <v>62</v>
      </c>
      <c r="E60" s="9"/>
      <c r="F60" s="9"/>
      <c r="G60" s="9">
        <f t="shared" si="0"/>
        <v>0</v>
      </c>
    </row>
    <row r="61" spans="2:7">
      <c r="B61" s="29"/>
      <c r="C61" s="29"/>
      <c r="D61" s="8" t="s">
        <v>63</v>
      </c>
      <c r="E61" s="9">
        <v>-10</v>
      </c>
      <c r="F61" s="9">
        <v>154297</v>
      </c>
      <c r="G61" s="9">
        <f t="shared" si="0"/>
        <v>-154307</v>
      </c>
    </row>
    <row r="62" spans="2:7">
      <c r="B62" s="29"/>
      <c r="C62" s="29"/>
      <c r="D62" s="8" t="s">
        <v>64</v>
      </c>
      <c r="E62" s="9"/>
      <c r="F62" s="9">
        <v>12100</v>
      </c>
      <c r="G62" s="9">
        <f t="shared" si="0"/>
        <v>-12100</v>
      </c>
    </row>
    <row r="63" spans="2:7">
      <c r="B63" s="29"/>
      <c r="C63" s="29"/>
      <c r="D63" s="8" t="s">
        <v>65</v>
      </c>
      <c r="E63" s="9"/>
      <c r="F63" s="9"/>
      <c r="G63" s="9">
        <f t="shared" si="0"/>
        <v>0</v>
      </c>
    </row>
    <row r="64" spans="2:7">
      <c r="B64" s="29"/>
      <c r="C64" s="29"/>
      <c r="D64" s="8" t="s">
        <v>66</v>
      </c>
      <c r="E64" s="9">
        <v>25000</v>
      </c>
      <c r="F64" s="9">
        <v>35333</v>
      </c>
      <c r="G64" s="9">
        <f t="shared" si="0"/>
        <v>-10333</v>
      </c>
    </row>
    <row r="65" spans="2:7">
      <c r="B65" s="29"/>
      <c r="C65" s="29"/>
      <c r="D65" s="8" t="s">
        <v>48</v>
      </c>
      <c r="E65" s="9">
        <v>27487</v>
      </c>
      <c r="F65" s="9">
        <v>2477</v>
      </c>
      <c r="G65" s="9">
        <f t="shared" si="0"/>
        <v>25010</v>
      </c>
    </row>
    <row r="66" spans="2:7">
      <c r="B66" s="29"/>
      <c r="C66" s="29"/>
      <c r="D66" s="8" t="s">
        <v>67</v>
      </c>
      <c r="E66" s="9"/>
      <c r="F66" s="9"/>
      <c r="G66" s="9">
        <f t="shared" si="0"/>
        <v>0</v>
      </c>
    </row>
    <row r="67" spans="2:7">
      <c r="B67" s="29"/>
      <c r="C67" s="29"/>
      <c r="D67" s="8" t="s">
        <v>68</v>
      </c>
      <c r="E67" s="9">
        <f>+E68</f>
        <v>4111001</v>
      </c>
      <c r="F67" s="9">
        <f>+F68</f>
        <v>5915168</v>
      </c>
      <c r="G67" s="9">
        <f t="shared" si="0"/>
        <v>-1804167</v>
      </c>
    </row>
    <row r="68" spans="2:7">
      <c r="B68" s="29"/>
      <c r="C68" s="29"/>
      <c r="D68" s="8" t="s">
        <v>69</v>
      </c>
      <c r="E68" s="9">
        <f>+E69+E70+E71-E72</f>
        <v>4111001</v>
      </c>
      <c r="F68" s="9">
        <f>+F69+F70+F71-F72</f>
        <v>5915168</v>
      </c>
      <c r="G68" s="9">
        <f t="shared" si="0"/>
        <v>-1804167</v>
      </c>
    </row>
    <row r="69" spans="2:7">
      <c r="B69" s="29"/>
      <c r="C69" s="29"/>
      <c r="D69" s="8" t="s">
        <v>70</v>
      </c>
      <c r="E69" s="9">
        <v>63669</v>
      </c>
      <c r="F69" s="9">
        <v>58156</v>
      </c>
      <c r="G69" s="9">
        <f t="shared" si="0"/>
        <v>5513</v>
      </c>
    </row>
    <row r="70" spans="2:7">
      <c r="B70" s="29"/>
      <c r="C70" s="29"/>
      <c r="D70" s="8" t="s">
        <v>71</v>
      </c>
      <c r="E70" s="9">
        <v>4069501</v>
      </c>
      <c r="F70" s="9">
        <v>5920681</v>
      </c>
      <c r="G70" s="9">
        <f t="shared" si="0"/>
        <v>-1851180</v>
      </c>
    </row>
    <row r="71" spans="2:7">
      <c r="B71" s="29"/>
      <c r="C71" s="29"/>
      <c r="D71" s="8" t="s">
        <v>72</v>
      </c>
      <c r="E71" s="9"/>
      <c r="F71" s="9"/>
      <c r="G71" s="9">
        <f t="shared" ref="G71:G134" si="1">E71-F71</f>
        <v>0</v>
      </c>
    </row>
    <row r="72" spans="2:7">
      <c r="B72" s="29"/>
      <c r="C72" s="29"/>
      <c r="D72" s="8" t="s">
        <v>73</v>
      </c>
      <c r="E72" s="9">
        <v>22169</v>
      </c>
      <c r="F72" s="9">
        <v>63669</v>
      </c>
      <c r="G72" s="9">
        <f t="shared" si="1"/>
        <v>-41500</v>
      </c>
    </row>
    <row r="73" spans="2:7">
      <c r="B73" s="29"/>
      <c r="C73" s="29"/>
      <c r="D73" s="8" t="s">
        <v>74</v>
      </c>
      <c r="E73" s="9">
        <v>184630</v>
      </c>
      <c r="F73" s="9">
        <v>205830</v>
      </c>
      <c r="G73" s="9">
        <f t="shared" si="1"/>
        <v>-21200</v>
      </c>
    </row>
    <row r="74" spans="2:7">
      <c r="B74" s="29"/>
      <c r="C74" s="29"/>
      <c r="D74" s="8" t="s">
        <v>75</v>
      </c>
      <c r="E74" s="9">
        <v>-109552</v>
      </c>
      <c r="F74" s="9">
        <v>-109552</v>
      </c>
      <c r="G74" s="9">
        <f t="shared" si="1"/>
        <v>0</v>
      </c>
    </row>
    <row r="75" spans="2:7">
      <c r="B75" s="29"/>
      <c r="C75" s="29"/>
      <c r="D75" s="8" t="s">
        <v>76</v>
      </c>
      <c r="E75" s="9"/>
      <c r="F75" s="9"/>
      <c r="G75" s="9">
        <f t="shared" si="1"/>
        <v>0</v>
      </c>
    </row>
    <row r="76" spans="2:7">
      <c r="B76" s="29"/>
      <c r="C76" s="29"/>
      <c r="D76" s="8" t="s">
        <v>77</v>
      </c>
      <c r="E76" s="9"/>
      <c r="F76" s="9"/>
      <c r="G76" s="9">
        <f t="shared" si="1"/>
        <v>0</v>
      </c>
    </row>
    <row r="77" spans="2:7">
      <c r="B77" s="29"/>
      <c r="C77" s="29"/>
      <c r="D77" s="8" t="s">
        <v>78</v>
      </c>
      <c r="E77" s="9"/>
      <c r="F77" s="9"/>
      <c r="G77" s="9">
        <f t="shared" si="1"/>
        <v>0</v>
      </c>
    </row>
    <row r="78" spans="2:7">
      <c r="B78" s="29"/>
      <c r="C78" s="30"/>
      <c r="D78" s="10" t="s">
        <v>79</v>
      </c>
      <c r="E78" s="11">
        <f>+E24+E32+E44+E67+E73+E74+E75+E76+E77</f>
        <v>27747854</v>
      </c>
      <c r="F78" s="11">
        <f>+F24+F32+F44+F67+F73+F74+F75+F76+F77</f>
        <v>23063154</v>
      </c>
      <c r="G78" s="11">
        <f t="shared" si="1"/>
        <v>4684700</v>
      </c>
    </row>
    <row r="79" spans="2:7">
      <c r="B79" s="30"/>
      <c r="C79" s="12" t="s">
        <v>80</v>
      </c>
      <c r="D79" s="13"/>
      <c r="E79" s="14">
        <f xml:space="preserve"> +E23 - E78</f>
        <v>-8787339</v>
      </c>
      <c r="F79" s="14">
        <f xml:space="preserve"> +F23 - F78</f>
        <v>-3221018</v>
      </c>
      <c r="G79" s="14">
        <f t="shared" si="1"/>
        <v>-5566321</v>
      </c>
    </row>
    <row r="80" spans="2:7">
      <c r="B80" s="28" t="s">
        <v>81</v>
      </c>
      <c r="C80" s="28" t="s">
        <v>9</v>
      </c>
      <c r="D80" s="8" t="s">
        <v>82</v>
      </c>
      <c r="E80" s="9">
        <v>2</v>
      </c>
      <c r="F80" s="9">
        <v>4</v>
      </c>
      <c r="G80" s="9">
        <f t="shared" si="1"/>
        <v>-2</v>
      </c>
    </row>
    <row r="81" spans="2:7">
      <c r="B81" s="29"/>
      <c r="C81" s="29"/>
      <c r="D81" s="8" t="s">
        <v>83</v>
      </c>
      <c r="E81" s="9">
        <f>+E82+E83+E84</f>
        <v>17500</v>
      </c>
      <c r="F81" s="9">
        <f>+F82+F83+F84</f>
        <v>5500</v>
      </c>
      <c r="G81" s="9">
        <f t="shared" si="1"/>
        <v>12000</v>
      </c>
    </row>
    <row r="82" spans="2:7">
      <c r="B82" s="29"/>
      <c r="C82" s="29"/>
      <c r="D82" s="8" t="s">
        <v>84</v>
      </c>
      <c r="E82" s="9"/>
      <c r="F82" s="9"/>
      <c r="G82" s="9">
        <f t="shared" si="1"/>
        <v>0</v>
      </c>
    </row>
    <row r="83" spans="2:7">
      <c r="B83" s="29"/>
      <c r="C83" s="29"/>
      <c r="D83" s="8" t="s">
        <v>85</v>
      </c>
      <c r="E83" s="9"/>
      <c r="F83" s="9"/>
      <c r="G83" s="9">
        <f t="shared" si="1"/>
        <v>0</v>
      </c>
    </row>
    <row r="84" spans="2:7">
      <c r="B84" s="29"/>
      <c r="C84" s="29"/>
      <c r="D84" s="8" t="s">
        <v>86</v>
      </c>
      <c r="E84" s="9">
        <v>17500</v>
      </c>
      <c r="F84" s="9">
        <v>5500</v>
      </c>
      <c r="G84" s="9">
        <f t="shared" si="1"/>
        <v>12000</v>
      </c>
    </row>
    <row r="85" spans="2:7">
      <c r="B85" s="29"/>
      <c r="C85" s="30"/>
      <c r="D85" s="10" t="s">
        <v>87</v>
      </c>
      <c r="E85" s="11">
        <f>+E80+E81</f>
        <v>17502</v>
      </c>
      <c r="F85" s="11">
        <f>+F80+F81</f>
        <v>5504</v>
      </c>
      <c r="G85" s="11">
        <f t="shared" si="1"/>
        <v>11998</v>
      </c>
    </row>
    <row r="86" spans="2:7">
      <c r="B86" s="29"/>
      <c r="C86" s="28" t="s">
        <v>28</v>
      </c>
      <c r="D86" s="8" t="s">
        <v>88</v>
      </c>
      <c r="E86" s="9"/>
      <c r="F86" s="9"/>
      <c r="G86" s="9">
        <f t="shared" si="1"/>
        <v>0</v>
      </c>
    </row>
    <row r="87" spans="2:7">
      <c r="B87" s="29"/>
      <c r="C87" s="29"/>
      <c r="D87" s="8" t="s">
        <v>89</v>
      </c>
      <c r="E87" s="9">
        <f>+E88+E89+E90</f>
        <v>0</v>
      </c>
      <c r="F87" s="9">
        <f>+F88+F89+F90</f>
        <v>0</v>
      </c>
      <c r="G87" s="9">
        <f t="shared" si="1"/>
        <v>0</v>
      </c>
    </row>
    <row r="88" spans="2:7">
      <c r="B88" s="29"/>
      <c r="C88" s="29"/>
      <c r="D88" s="8" t="s">
        <v>90</v>
      </c>
      <c r="E88" s="9"/>
      <c r="F88" s="9"/>
      <c r="G88" s="9">
        <f t="shared" si="1"/>
        <v>0</v>
      </c>
    </row>
    <row r="89" spans="2:7">
      <c r="B89" s="29"/>
      <c r="C89" s="29"/>
      <c r="D89" s="8" t="s">
        <v>91</v>
      </c>
      <c r="E89" s="9"/>
      <c r="F89" s="9"/>
      <c r="G89" s="9">
        <f t="shared" si="1"/>
        <v>0</v>
      </c>
    </row>
    <row r="90" spans="2:7">
      <c r="B90" s="29"/>
      <c r="C90" s="29"/>
      <c r="D90" s="8" t="s">
        <v>92</v>
      </c>
      <c r="E90" s="9"/>
      <c r="F90" s="9"/>
      <c r="G90" s="9">
        <f t="shared" si="1"/>
        <v>0</v>
      </c>
    </row>
    <row r="91" spans="2:7">
      <c r="B91" s="29"/>
      <c r="C91" s="30"/>
      <c r="D91" s="10" t="s">
        <v>93</v>
      </c>
      <c r="E91" s="11">
        <f>+E86+E87</f>
        <v>0</v>
      </c>
      <c r="F91" s="11">
        <f>+F86+F87</f>
        <v>0</v>
      </c>
      <c r="G91" s="11">
        <f t="shared" si="1"/>
        <v>0</v>
      </c>
    </row>
    <row r="92" spans="2:7">
      <c r="B92" s="30"/>
      <c r="C92" s="12" t="s">
        <v>94</v>
      </c>
      <c r="D92" s="15"/>
      <c r="E92" s="16">
        <f xml:space="preserve"> +E85 - E91</f>
        <v>17502</v>
      </c>
      <c r="F92" s="16">
        <f xml:space="preserve"> +F85 - F91</f>
        <v>5504</v>
      </c>
      <c r="G92" s="16">
        <f t="shared" si="1"/>
        <v>11998</v>
      </c>
    </row>
    <row r="93" spans="2:7">
      <c r="B93" s="12" t="s">
        <v>95</v>
      </c>
      <c r="C93" s="17"/>
      <c r="D93" s="13"/>
      <c r="E93" s="14">
        <f xml:space="preserve"> +E79 +E92</f>
        <v>-8769837</v>
      </c>
      <c r="F93" s="14">
        <f xml:space="preserve"> +F79 +F92</f>
        <v>-3215514</v>
      </c>
      <c r="G93" s="14">
        <f t="shared" si="1"/>
        <v>-5554323</v>
      </c>
    </row>
    <row r="94" spans="2:7">
      <c r="B94" s="28" t="s">
        <v>96</v>
      </c>
      <c r="C94" s="28" t="s">
        <v>9</v>
      </c>
      <c r="D94" s="8" t="s">
        <v>97</v>
      </c>
      <c r="E94" s="9">
        <f>+E95+E96+E97</f>
        <v>0</v>
      </c>
      <c r="F94" s="9">
        <f>+F95+F96+F97</f>
        <v>0</v>
      </c>
      <c r="G94" s="9">
        <f t="shared" si="1"/>
        <v>0</v>
      </c>
    </row>
    <row r="95" spans="2:7">
      <c r="B95" s="29"/>
      <c r="C95" s="29"/>
      <c r="D95" s="8" t="s">
        <v>98</v>
      </c>
      <c r="E95" s="9"/>
      <c r="F95" s="9"/>
      <c r="G95" s="9">
        <f t="shared" si="1"/>
        <v>0</v>
      </c>
    </row>
    <row r="96" spans="2:7">
      <c r="B96" s="29"/>
      <c r="C96" s="29"/>
      <c r="D96" s="8" t="s">
        <v>99</v>
      </c>
      <c r="E96" s="9"/>
      <c r="F96" s="9"/>
      <c r="G96" s="9">
        <f t="shared" si="1"/>
        <v>0</v>
      </c>
    </row>
    <row r="97" spans="2:7">
      <c r="B97" s="29"/>
      <c r="C97" s="29"/>
      <c r="D97" s="8" t="s">
        <v>100</v>
      </c>
      <c r="E97" s="9"/>
      <c r="F97" s="9"/>
      <c r="G97" s="9">
        <f t="shared" si="1"/>
        <v>0</v>
      </c>
    </row>
    <row r="98" spans="2:7">
      <c r="B98" s="29"/>
      <c r="C98" s="29"/>
      <c r="D98" s="8" t="s">
        <v>101</v>
      </c>
      <c r="E98" s="9">
        <f>+E99+E100</f>
        <v>0</v>
      </c>
      <c r="F98" s="9">
        <f>+F99+F100</f>
        <v>0</v>
      </c>
      <c r="G98" s="9">
        <f t="shared" si="1"/>
        <v>0</v>
      </c>
    </row>
    <row r="99" spans="2:7">
      <c r="B99" s="29"/>
      <c r="C99" s="29"/>
      <c r="D99" s="8" t="s">
        <v>102</v>
      </c>
      <c r="E99" s="9"/>
      <c r="F99" s="9"/>
      <c r="G99" s="9">
        <f t="shared" si="1"/>
        <v>0</v>
      </c>
    </row>
    <row r="100" spans="2:7">
      <c r="B100" s="29"/>
      <c r="C100" s="29"/>
      <c r="D100" s="8" t="s">
        <v>103</v>
      </c>
      <c r="E100" s="9"/>
      <c r="F100" s="9"/>
      <c r="G100" s="9">
        <f t="shared" si="1"/>
        <v>0</v>
      </c>
    </row>
    <row r="101" spans="2:7">
      <c r="B101" s="29"/>
      <c r="C101" s="29"/>
      <c r="D101" s="8" t="s">
        <v>104</v>
      </c>
      <c r="E101" s="9"/>
      <c r="F101" s="9"/>
      <c r="G101" s="9">
        <f t="shared" si="1"/>
        <v>0</v>
      </c>
    </row>
    <row r="102" spans="2:7">
      <c r="B102" s="29"/>
      <c r="C102" s="29"/>
      <c r="D102" s="8" t="s">
        <v>105</v>
      </c>
      <c r="E102" s="9">
        <f>+E103+E104+E105+E106</f>
        <v>0</v>
      </c>
      <c r="F102" s="9">
        <f>+F103+F104+F105+F106</f>
        <v>0</v>
      </c>
      <c r="G102" s="9">
        <f t="shared" si="1"/>
        <v>0</v>
      </c>
    </row>
    <row r="103" spans="2:7">
      <c r="B103" s="29"/>
      <c r="C103" s="29"/>
      <c r="D103" s="8" t="s">
        <v>106</v>
      </c>
      <c r="E103" s="9"/>
      <c r="F103" s="9"/>
      <c r="G103" s="9">
        <f t="shared" si="1"/>
        <v>0</v>
      </c>
    </row>
    <row r="104" spans="2:7">
      <c r="B104" s="29"/>
      <c r="C104" s="29"/>
      <c r="D104" s="8" t="s">
        <v>107</v>
      </c>
      <c r="E104" s="9"/>
      <c r="F104" s="9"/>
      <c r="G104" s="9">
        <f t="shared" si="1"/>
        <v>0</v>
      </c>
    </row>
    <row r="105" spans="2:7">
      <c r="B105" s="29"/>
      <c r="C105" s="29"/>
      <c r="D105" s="8" t="s">
        <v>108</v>
      </c>
      <c r="E105" s="9"/>
      <c r="F105" s="9"/>
      <c r="G105" s="9">
        <f t="shared" si="1"/>
        <v>0</v>
      </c>
    </row>
    <row r="106" spans="2:7">
      <c r="B106" s="29"/>
      <c r="C106" s="29"/>
      <c r="D106" s="8" t="s">
        <v>109</v>
      </c>
      <c r="E106" s="9"/>
      <c r="F106" s="9"/>
      <c r="G106" s="9">
        <f t="shared" si="1"/>
        <v>0</v>
      </c>
    </row>
    <row r="107" spans="2:7">
      <c r="B107" s="29"/>
      <c r="C107" s="29"/>
      <c r="D107" s="8" t="s">
        <v>110</v>
      </c>
      <c r="E107" s="9">
        <f>+E108+E109</f>
        <v>0</v>
      </c>
      <c r="F107" s="9">
        <f>+F108+F109</f>
        <v>0</v>
      </c>
      <c r="G107" s="9">
        <f t="shared" si="1"/>
        <v>0</v>
      </c>
    </row>
    <row r="108" spans="2:7">
      <c r="B108" s="29"/>
      <c r="C108" s="29"/>
      <c r="D108" s="8" t="s">
        <v>111</v>
      </c>
      <c r="E108" s="9"/>
      <c r="F108" s="9"/>
      <c r="G108" s="9">
        <f t="shared" si="1"/>
        <v>0</v>
      </c>
    </row>
    <row r="109" spans="2:7">
      <c r="B109" s="29"/>
      <c r="C109" s="29"/>
      <c r="D109" s="8" t="s">
        <v>112</v>
      </c>
      <c r="E109" s="9"/>
      <c r="F109" s="9"/>
      <c r="G109" s="9">
        <f t="shared" si="1"/>
        <v>0</v>
      </c>
    </row>
    <row r="110" spans="2:7">
      <c r="B110" s="29"/>
      <c r="C110" s="29"/>
      <c r="D110" s="8" t="s">
        <v>113</v>
      </c>
      <c r="E110" s="9"/>
      <c r="F110" s="9"/>
      <c r="G110" s="9">
        <f t="shared" si="1"/>
        <v>0</v>
      </c>
    </row>
    <row r="111" spans="2:7">
      <c r="B111" s="29"/>
      <c r="C111" s="29"/>
      <c r="D111" s="8" t="s">
        <v>114</v>
      </c>
      <c r="E111" s="9">
        <v>8504000</v>
      </c>
      <c r="F111" s="9">
        <v>3250000</v>
      </c>
      <c r="G111" s="9">
        <f t="shared" si="1"/>
        <v>5254000</v>
      </c>
    </row>
    <row r="112" spans="2:7">
      <c r="B112" s="29"/>
      <c r="C112" s="29"/>
      <c r="D112" s="8" t="s">
        <v>115</v>
      </c>
      <c r="E112" s="9"/>
      <c r="F112" s="9"/>
      <c r="G112" s="9">
        <f t="shared" si="1"/>
        <v>0</v>
      </c>
    </row>
    <row r="113" spans="2:7">
      <c r="B113" s="29"/>
      <c r="C113" s="29"/>
      <c r="D113" s="8" t="s">
        <v>116</v>
      </c>
      <c r="E113" s="9"/>
      <c r="F113" s="9"/>
      <c r="G113" s="9">
        <f t="shared" si="1"/>
        <v>0</v>
      </c>
    </row>
    <row r="114" spans="2:7">
      <c r="B114" s="29"/>
      <c r="C114" s="29"/>
      <c r="D114" s="8" t="s">
        <v>117</v>
      </c>
      <c r="E114" s="9">
        <f>+E115+E116</f>
        <v>0</v>
      </c>
      <c r="F114" s="9">
        <f>+F115+F116</f>
        <v>0</v>
      </c>
      <c r="G114" s="9">
        <f t="shared" si="1"/>
        <v>0</v>
      </c>
    </row>
    <row r="115" spans="2:7">
      <c r="B115" s="29"/>
      <c r="C115" s="29"/>
      <c r="D115" s="8" t="s">
        <v>118</v>
      </c>
      <c r="E115" s="9"/>
      <c r="F115" s="9"/>
      <c r="G115" s="9">
        <f t="shared" si="1"/>
        <v>0</v>
      </c>
    </row>
    <row r="116" spans="2:7">
      <c r="B116" s="29"/>
      <c r="C116" s="29"/>
      <c r="D116" s="8" t="s">
        <v>119</v>
      </c>
      <c r="E116" s="9"/>
      <c r="F116" s="9"/>
      <c r="G116" s="9">
        <f t="shared" si="1"/>
        <v>0</v>
      </c>
    </row>
    <row r="117" spans="2:7">
      <c r="B117" s="29"/>
      <c r="C117" s="30"/>
      <c r="D117" s="10" t="s">
        <v>120</v>
      </c>
      <c r="E117" s="11">
        <f>+E94+E98+E101+E102+E107+E110+E111+E112+E113+E114</f>
        <v>8504000</v>
      </c>
      <c r="F117" s="11">
        <f>+F94+F98+F101+F102+F107+F110+F111+F112+F113+F114</f>
        <v>3250000</v>
      </c>
      <c r="G117" s="11">
        <f t="shared" si="1"/>
        <v>5254000</v>
      </c>
    </row>
    <row r="118" spans="2:7">
      <c r="B118" s="29"/>
      <c r="C118" s="28" t="s">
        <v>28</v>
      </c>
      <c r="D118" s="8" t="s">
        <v>121</v>
      </c>
      <c r="E118" s="9"/>
      <c r="F118" s="9"/>
      <c r="G118" s="9">
        <f t="shared" si="1"/>
        <v>0</v>
      </c>
    </row>
    <row r="119" spans="2:7">
      <c r="B119" s="29"/>
      <c r="C119" s="29"/>
      <c r="D119" s="8" t="s">
        <v>122</v>
      </c>
      <c r="E119" s="9"/>
      <c r="F119" s="9"/>
      <c r="G119" s="9">
        <f t="shared" si="1"/>
        <v>0</v>
      </c>
    </row>
    <row r="120" spans="2:7">
      <c r="B120" s="29"/>
      <c r="C120" s="29"/>
      <c r="D120" s="8" t="s">
        <v>123</v>
      </c>
      <c r="E120" s="9">
        <f>+E121+E122+E123+E124</f>
        <v>1</v>
      </c>
      <c r="F120" s="9">
        <f>+F121+F122+F123+F124</f>
        <v>0</v>
      </c>
      <c r="G120" s="9">
        <f t="shared" si="1"/>
        <v>1</v>
      </c>
    </row>
    <row r="121" spans="2:7">
      <c r="B121" s="29"/>
      <c r="C121" s="29"/>
      <c r="D121" s="8" t="s">
        <v>124</v>
      </c>
      <c r="E121" s="9"/>
      <c r="F121" s="9"/>
      <c r="G121" s="9">
        <f t="shared" si="1"/>
        <v>0</v>
      </c>
    </row>
    <row r="122" spans="2:7">
      <c r="B122" s="29"/>
      <c r="C122" s="29"/>
      <c r="D122" s="8" t="s">
        <v>125</v>
      </c>
      <c r="E122" s="9"/>
      <c r="F122" s="9"/>
      <c r="G122" s="9">
        <f t="shared" si="1"/>
        <v>0</v>
      </c>
    </row>
    <row r="123" spans="2:7">
      <c r="B123" s="29"/>
      <c r="C123" s="29"/>
      <c r="D123" s="8" t="s">
        <v>126</v>
      </c>
      <c r="E123" s="9">
        <v>1</v>
      </c>
      <c r="F123" s="9"/>
      <c r="G123" s="9">
        <f t="shared" si="1"/>
        <v>1</v>
      </c>
    </row>
    <row r="124" spans="2:7">
      <c r="B124" s="29"/>
      <c r="C124" s="29"/>
      <c r="D124" s="8" t="s">
        <v>127</v>
      </c>
      <c r="E124" s="9"/>
      <c r="F124" s="9"/>
      <c r="G124" s="9">
        <f t="shared" si="1"/>
        <v>0</v>
      </c>
    </row>
    <row r="125" spans="2:7">
      <c r="B125" s="29"/>
      <c r="C125" s="29"/>
      <c r="D125" s="8" t="s">
        <v>128</v>
      </c>
      <c r="E125" s="9"/>
      <c r="F125" s="9"/>
      <c r="G125" s="9">
        <f t="shared" si="1"/>
        <v>0</v>
      </c>
    </row>
    <row r="126" spans="2:7">
      <c r="B126" s="29"/>
      <c r="C126" s="29"/>
      <c r="D126" s="8" t="s">
        <v>129</v>
      </c>
      <c r="E126" s="9"/>
      <c r="F126" s="9"/>
      <c r="G126" s="9">
        <f t="shared" si="1"/>
        <v>0</v>
      </c>
    </row>
    <row r="127" spans="2:7">
      <c r="B127" s="29"/>
      <c r="C127" s="29"/>
      <c r="D127" s="8" t="s">
        <v>130</v>
      </c>
      <c r="E127" s="9"/>
      <c r="F127" s="9"/>
      <c r="G127" s="9">
        <f t="shared" si="1"/>
        <v>0</v>
      </c>
    </row>
    <row r="128" spans="2:7">
      <c r="B128" s="29"/>
      <c r="C128" s="29"/>
      <c r="D128" s="8" t="s">
        <v>131</v>
      </c>
      <c r="E128" s="9"/>
      <c r="F128" s="9"/>
      <c r="G128" s="9">
        <f t="shared" si="1"/>
        <v>0</v>
      </c>
    </row>
    <row r="129" spans="2:7">
      <c r="B129" s="29"/>
      <c r="C129" s="29"/>
      <c r="D129" s="8" t="s">
        <v>132</v>
      </c>
      <c r="E129" s="9"/>
      <c r="F129" s="9"/>
      <c r="G129" s="9">
        <f t="shared" si="1"/>
        <v>0</v>
      </c>
    </row>
    <row r="130" spans="2:7">
      <c r="B130" s="29"/>
      <c r="C130" s="29"/>
      <c r="D130" s="8" t="s">
        <v>133</v>
      </c>
      <c r="E130" s="9"/>
      <c r="F130" s="9"/>
      <c r="G130" s="9">
        <f t="shared" si="1"/>
        <v>0</v>
      </c>
    </row>
    <row r="131" spans="2:7">
      <c r="B131" s="29"/>
      <c r="C131" s="29"/>
      <c r="D131" s="8" t="s">
        <v>134</v>
      </c>
      <c r="E131" s="9"/>
      <c r="F131" s="9"/>
      <c r="G131" s="9">
        <f t="shared" si="1"/>
        <v>0</v>
      </c>
    </row>
    <row r="132" spans="2:7">
      <c r="B132" s="29"/>
      <c r="C132" s="29"/>
      <c r="D132" s="8" t="s">
        <v>135</v>
      </c>
      <c r="E132" s="9"/>
      <c r="F132" s="9"/>
      <c r="G132" s="9">
        <f t="shared" si="1"/>
        <v>0</v>
      </c>
    </row>
    <row r="133" spans="2:7">
      <c r="B133" s="29"/>
      <c r="C133" s="30"/>
      <c r="D133" s="10" t="s">
        <v>136</v>
      </c>
      <c r="E133" s="11">
        <f>+E118+E119+E120+E125+E126+E127+E128+E129+E130+E131+E132</f>
        <v>1</v>
      </c>
      <c r="F133" s="11">
        <f>+F118+F119+F120+F125+F126+F127+F128+F129+F130+F131+F132</f>
        <v>0</v>
      </c>
      <c r="G133" s="11">
        <f t="shared" si="1"/>
        <v>1</v>
      </c>
    </row>
    <row r="134" spans="2:7">
      <c r="B134" s="30"/>
      <c r="C134" s="18" t="s">
        <v>137</v>
      </c>
      <c r="D134" s="19"/>
      <c r="E134" s="20">
        <f xml:space="preserve"> +E117 - E133</f>
        <v>8503999</v>
      </c>
      <c r="F134" s="20">
        <f xml:space="preserve"> +F117 - F133</f>
        <v>3250000</v>
      </c>
      <c r="G134" s="20">
        <f t="shared" si="1"/>
        <v>5253999</v>
      </c>
    </row>
    <row r="135" spans="2:7">
      <c r="B135" s="12" t="s">
        <v>138</v>
      </c>
      <c r="C135" s="21"/>
      <c r="D135" s="22"/>
      <c r="E135" s="23">
        <f xml:space="preserve"> +E93 +E134</f>
        <v>-265838</v>
      </c>
      <c r="F135" s="23">
        <f xml:space="preserve"> +F93 +F134</f>
        <v>34486</v>
      </c>
      <c r="G135" s="23">
        <f t="shared" ref="G135:G147" si="2">E135-F135</f>
        <v>-300324</v>
      </c>
    </row>
    <row r="136" spans="2:7">
      <c r="B136" s="25" t="s">
        <v>139</v>
      </c>
      <c r="C136" s="21" t="s">
        <v>140</v>
      </c>
      <c r="D136" s="22"/>
      <c r="E136" s="23">
        <v>1909100</v>
      </c>
      <c r="F136" s="23">
        <v>1874614</v>
      </c>
      <c r="G136" s="23">
        <f t="shared" si="2"/>
        <v>34486</v>
      </c>
    </row>
    <row r="137" spans="2:7">
      <c r="B137" s="26"/>
      <c r="C137" s="21" t="s">
        <v>141</v>
      </c>
      <c r="D137" s="22"/>
      <c r="E137" s="23">
        <f xml:space="preserve"> +E135 +E136</f>
        <v>1643262</v>
      </c>
      <c r="F137" s="23">
        <f xml:space="preserve"> +F135 +F136</f>
        <v>1909100</v>
      </c>
      <c r="G137" s="23">
        <f t="shared" si="2"/>
        <v>-265838</v>
      </c>
    </row>
    <row r="138" spans="2:7">
      <c r="B138" s="26"/>
      <c r="C138" s="21" t="s">
        <v>142</v>
      </c>
      <c r="D138" s="22"/>
      <c r="E138" s="23"/>
      <c r="F138" s="23"/>
      <c r="G138" s="23">
        <f t="shared" si="2"/>
        <v>0</v>
      </c>
    </row>
    <row r="139" spans="2:7">
      <c r="B139" s="26"/>
      <c r="C139" s="21" t="s">
        <v>143</v>
      </c>
      <c r="D139" s="22"/>
      <c r="E139" s="23">
        <f>+E140+E141+E142</f>
        <v>0</v>
      </c>
      <c r="F139" s="23">
        <f>+F140+F141+F142</f>
        <v>0</v>
      </c>
      <c r="G139" s="23">
        <f t="shared" si="2"/>
        <v>0</v>
      </c>
    </row>
    <row r="140" spans="2:7">
      <c r="B140" s="26"/>
      <c r="C140" s="24" t="s">
        <v>144</v>
      </c>
      <c r="D140" s="19"/>
      <c r="E140" s="20"/>
      <c r="F140" s="20"/>
      <c r="G140" s="20">
        <f t="shared" si="2"/>
        <v>0</v>
      </c>
    </row>
    <row r="141" spans="2:7">
      <c r="B141" s="26"/>
      <c r="C141" s="24" t="s">
        <v>145</v>
      </c>
      <c r="D141" s="19"/>
      <c r="E141" s="20"/>
      <c r="F141" s="20"/>
      <c r="G141" s="20">
        <f t="shared" si="2"/>
        <v>0</v>
      </c>
    </row>
    <row r="142" spans="2:7">
      <c r="B142" s="26"/>
      <c r="C142" s="24" t="s">
        <v>146</v>
      </c>
      <c r="D142" s="19"/>
      <c r="E142" s="20"/>
      <c r="F142" s="20"/>
      <c r="G142" s="20">
        <f t="shared" si="2"/>
        <v>0</v>
      </c>
    </row>
    <row r="143" spans="2:7">
      <c r="B143" s="26"/>
      <c r="C143" s="21" t="s">
        <v>147</v>
      </c>
      <c r="D143" s="22"/>
      <c r="E143" s="23">
        <f>+E144+E145+E146</f>
        <v>0</v>
      </c>
      <c r="F143" s="23">
        <f>+F144+F145+F146</f>
        <v>0</v>
      </c>
      <c r="G143" s="23">
        <f t="shared" si="2"/>
        <v>0</v>
      </c>
    </row>
    <row r="144" spans="2:7">
      <c r="B144" s="26"/>
      <c r="C144" s="24" t="s">
        <v>148</v>
      </c>
      <c r="D144" s="19"/>
      <c r="E144" s="20"/>
      <c r="F144" s="20"/>
      <c r="G144" s="20">
        <f t="shared" si="2"/>
        <v>0</v>
      </c>
    </row>
    <row r="145" spans="2:7">
      <c r="B145" s="26"/>
      <c r="C145" s="24" t="s">
        <v>149</v>
      </c>
      <c r="D145" s="19"/>
      <c r="E145" s="20"/>
      <c r="F145" s="20"/>
      <c r="G145" s="20">
        <f t="shared" si="2"/>
        <v>0</v>
      </c>
    </row>
    <row r="146" spans="2:7">
      <c r="B146" s="26"/>
      <c r="C146" s="24" t="s">
        <v>150</v>
      </c>
      <c r="D146" s="19"/>
      <c r="E146" s="20"/>
      <c r="F146" s="20"/>
      <c r="G146" s="20">
        <f t="shared" si="2"/>
        <v>0</v>
      </c>
    </row>
    <row r="147" spans="2:7">
      <c r="B147" s="27"/>
      <c r="C147" s="21" t="s">
        <v>151</v>
      </c>
      <c r="D147" s="22"/>
      <c r="E147" s="23">
        <f xml:space="preserve"> +E137 +E138 +E139 - E143</f>
        <v>1643262</v>
      </c>
      <c r="F147" s="23">
        <f xml:space="preserve"> +F137 +F138 +F139 - F143</f>
        <v>1909100</v>
      </c>
      <c r="G147" s="23">
        <f t="shared" si="2"/>
        <v>-265838</v>
      </c>
    </row>
  </sheetData>
  <mergeCells count="13">
    <mergeCell ref="B2:G2"/>
    <mergeCell ref="B3:G3"/>
    <mergeCell ref="B5:D5"/>
    <mergeCell ref="B6:B79"/>
    <mergeCell ref="C6:C23"/>
    <mergeCell ref="C24:C78"/>
    <mergeCell ref="B136:B147"/>
    <mergeCell ref="B80:B92"/>
    <mergeCell ref="C80:C85"/>
    <mergeCell ref="C86:C91"/>
    <mergeCell ref="B94:B134"/>
    <mergeCell ref="C94:C117"/>
    <mergeCell ref="C118:C133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099A0-74D5-42AD-ACE4-A98C9BC60DE4}">
  <dimension ref="B2:T61"/>
  <sheetViews>
    <sheetView workbookViewId="0">
      <selection activeCell="D4" sqref="D4"/>
    </sheetView>
  </sheetViews>
  <sheetFormatPr defaultRowHeight="18.75"/>
  <cols>
    <col min="1" max="3" width="2.875" customWidth="1"/>
    <col min="4" max="4" width="57.5" customWidth="1"/>
    <col min="5" max="20" width="20.75" customWidth="1"/>
  </cols>
  <sheetData>
    <row r="2" spans="2:20" ht="2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3"/>
      <c r="T2" s="3" t="s">
        <v>166</v>
      </c>
    </row>
    <row r="3" spans="2:20" ht="21">
      <c r="B3" s="31" t="s">
        <v>167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2:20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2"/>
      <c r="T4" s="2"/>
    </row>
    <row r="5" spans="2:20" ht="21">
      <c r="B5" s="32" t="s">
        <v>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2:20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2"/>
      <c r="S6" s="2"/>
      <c r="T6" s="4" t="s">
        <v>3</v>
      </c>
    </row>
    <row r="7" spans="2:20">
      <c r="B7" s="39" t="s">
        <v>4</v>
      </c>
      <c r="C7" s="40"/>
      <c r="D7" s="41"/>
      <c r="E7" s="42" t="s">
        <v>168</v>
      </c>
      <c r="F7" s="42" t="s">
        <v>169</v>
      </c>
      <c r="G7" s="42" t="s">
        <v>170</v>
      </c>
      <c r="H7" s="42" t="s">
        <v>171</v>
      </c>
      <c r="I7" s="42" t="s">
        <v>172</v>
      </c>
      <c r="J7" s="42" t="s">
        <v>173</v>
      </c>
      <c r="K7" s="42" t="s">
        <v>174</v>
      </c>
      <c r="L7" s="42" t="s">
        <v>175</v>
      </c>
      <c r="M7" s="42" t="s">
        <v>176</v>
      </c>
      <c r="N7" s="42" t="s">
        <v>177</v>
      </c>
      <c r="O7" s="42" t="s">
        <v>178</v>
      </c>
      <c r="P7" s="42" t="s">
        <v>179</v>
      </c>
      <c r="Q7" s="42" t="s">
        <v>180</v>
      </c>
      <c r="R7" s="43" t="s">
        <v>181</v>
      </c>
      <c r="S7" s="43" t="s">
        <v>182</v>
      </c>
      <c r="T7" s="43" t="s">
        <v>183</v>
      </c>
    </row>
    <row r="8" spans="2:20">
      <c r="B8" s="28" t="s">
        <v>8</v>
      </c>
      <c r="C8" s="28" t="s">
        <v>9</v>
      </c>
      <c r="D8" s="6" t="s">
        <v>10</v>
      </c>
      <c r="E8" s="7"/>
      <c r="F8" s="7">
        <v>2044724</v>
      </c>
      <c r="G8" s="7">
        <v>3836580</v>
      </c>
      <c r="H8" s="7">
        <v>2568942</v>
      </c>
      <c r="I8" s="7">
        <v>3000033</v>
      </c>
      <c r="J8" s="7">
        <v>8154167</v>
      </c>
      <c r="K8" s="7">
        <v>7741392</v>
      </c>
      <c r="L8" s="7">
        <v>4465628</v>
      </c>
      <c r="M8" s="7">
        <v>10231031</v>
      </c>
      <c r="N8" s="7"/>
      <c r="O8" s="7">
        <v>2878103</v>
      </c>
      <c r="P8" s="7"/>
      <c r="Q8" s="7">
        <v>4069754</v>
      </c>
      <c r="R8" s="7">
        <f>+E8+F8+G8+H8+I8+J8+K8+L8+M8+N8+O8+P8+Q8</f>
        <v>48990354</v>
      </c>
      <c r="S8" s="35"/>
      <c r="T8" s="7">
        <f>R8-ABS(S8)</f>
        <v>48990354</v>
      </c>
    </row>
    <row r="9" spans="2:20">
      <c r="B9" s="29"/>
      <c r="C9" s="29"/>
      <c r="D9" s="8" t="s">
        <v>13</v>
      </c>
      <c r="E9" s="9">
        <v>2825632</v>
      </c>
      <c r="F9" s="9">
        <v>56949038</v>
      </c>
      <c r="G9" s="9">
        <v>45165845</v>
      </c>
      <c r="H9" s="9">
        <v>30600472</v>
      </c>
      <c r="I9" s="9">
        <v>33832650</v>
      </c>
      <c r="J9" s="9">
        <v>39005956</v>
      </c>
      <c r="K9" s="9">
        <v>46915475</v>
      </c>
      <c r="L9" s="9">
        <v>39639508</v>
      </c>
      <c r="M9" s="9">
        <v>39704769</v>
      </c>
      <c r="N9" s="9">
        <v>12544607</v>
      </c>
      <c r="O9" s="9">
        <v>21552052</v>
      </c>
      <c r="P9" s="9">
        <v>10123484</v>
      </c>
      <c r="Q9" s="9">
        <v>14845761</v>
      </c>
      <c r="R9" s="9">
        <f t="shared" ref="R9:R61" si="0">+E9+F9+G9+H9+I9+J9+K9+L9+M9+N9+O9+P9+Q9</f>
        <v>393705249</v>
      </c>
      <c r="S9" s="36"/>
      <c r="T9" s="9">
        <f t="shared" ref="T9:T60" si="1">R9-ABS(S9)</f>
        <v>393705249</v>
      </c>
    </row>
    <row r="10" spans="2:20">
      <c r="B10" s="29"/>
      <c r="C10" s="29"/>
      <c r="D10" s="8" t="s">
        <v>26</v>
      </c>
      <c r="E10" s="9"/>
      <c r="F10" s="9">
        <v>118337</v>
      </c>
      <c r="G10" s="9">
        <v>125000</v>
      </c>
      <c r="H10" s="9">
        <v>128000</v>
      </c>
      <c r="I10" s="9">
        <v>200000</v>
      </c>
      <c r="J10" s="9">
        <v>45000</v>
      </c>
      <c r="K10" s="9">
        <v>231200</v>
      </c>
      <c r="L10" s="9">
        <v>560000</v>
      </c>
      <c r="M10" s="9">
        <v>75000</v>
      </c>
      <c r="N10" s="9"/>
      <c r="O10" s="9">
        <v>960</v>
      </c>
      <c r="P10" s="9">
        <v>171104</v>
      </c>
      <c r="Q10" s="9">
        <v>45000</v>
      </c>
      <c r="R10" s="9">
        <f t="shared" si="0"/>
        <v>1699601</v>
      </c>
      <c r="S10" s="37"/>
      <c r="T10" s="9">
        <f t="shared" si="1"/>
        <v>1699601</v>
      </c>
    </row>
    <row r="11" spans="2:20">
      <c r="B11" s="29"/>
      <c r="C11" s="30"/>
      <c r="D11" s="10" t="s">
        <v>27</v>
      </c>
      <c r="E11" s="11">
        <f t="shared" ref="E11:Q11" si="2">+E8+E9+E10</f>
        <v>2825632</v>
      </c>
      <c r="F11" s="11">
        <f t="shared" si="2"/>
        <v>59112099</v>
      </c>
      <c r="G11" s="11">
        <f t="shared" si="2"/>
        <v>49127425</v>
      </c>
      <c r="H11" s="11">
        <f t="shared" si="2"/>
        <v>33297414</v>
      </c>
      <c r="I11" s="11">
        <f t="shared" si="2"/>
        <v>37032683</v>
      </c>
      <c r="J11" s="11">
        <f t="shared" si="2"/>
        <v>47205123</v>
      </c>
      <c r="K11" s="11">
        <f t="shared" si="2"/>
        <v>54888067</v>
      </c>
      <c r="L11" s="11">
        <f t="shared" si="2"/>
        <v>44665136</v>
      </c>
      <c r="M11" s="11">
        <f t="shared" si="2"/>
        <v>50010800</v>
      </c>
      <c r="N11" s="11">
        <f t="shared" si="2"/>
        <v>12544607</v>
      </c>
      <c r="O11" s="11">
        <f t="shared" si="2"/>
        <v>24431115</v>
      </c>
      <c r="P11" s="11">
        <f t="shared" si="2"/>
        <v>10294588</v>
      </c>
      <c r="Q11" s="11">
        <f t="shared" si="2"/>
        <v>18960515</v>
      </c>
      <c r="R11" s="11">
        <f t="shared" si="0"/>
        <v>444395204</v>
      </c>
      <c r="S11" s="38">
        <f>+S8+S9+S10</f>
        <v>0</v>
      </c>
      <c r="T11" s="11">
        <f t="shared" si="1"/>
        <v>444395204</v>
      </c>
    </row>
    <row r="12" spans="2:20">
      <c r="B12" s="29"/>
      <c r="C12" s="28" t="s">
        <v>28</v>
      </c>
      <c r="D12" s="8" t="s">
        <v>29</v>
      </c>
      <c r="E12" s="9">
        <v>33650137</v>
      </c>
      <c r="F12" s="9">
        <v>49323049</v>
      </c>
      <c r="G12" s="9">
        <v>23528543</v>
      </c>
      <c r="H12" s="9">
        <v>25196945</v>
      </c>
      <c r="I12" s="9">
        <v>23198097</v>
      </c>
      <c r="J12" s="9">
        <v>26891679</v>
      </c>
      <c r="K12" s="9">
        <v>24391019</v>
      </c>
      <c r="L12" s="9">
        <v>23431394</v>
      </c>
      <c r="M12" s="9">
        <v>34423564</v>
      </c>
      <c r="N12" s="9">
        <v>13819214</v>
      </c>
      <c r="O12" s="9">
        <v>18035004</v>
      </c>
      <c r="P12" s="9">
        <v>6439134</v>
      </c>
      <c r="Q12" s="9">
        <v>21737147</v>
      </c>
      <c r="R12" s="9">
        <f t="shared" si="0"/>
        <v>324064926</v>
      </c>
      <c r="S12" s="35"/>
      <c r="T12" s="9">
        <f t="shared" si="1"/>
        <v>324064926</v>
      </c>
    </row>
    <row r="13" spans="2:20">
      <c r="B13" s="29"/>
      <c r="C13" s="29"/>
      <c r="D13" s="8" t="s">
        <v>37</v>
      </c>
      <c r="E13" s="9">
        <v>1517060</v>
      </c>
      <c r="F13" s="9">
        <v>2438606</v>
      </c>
      <c r="G13" s="9">
        <v>1440327</v>
      </c>
      <c r="H13" s="9">
        <v>794865</v>
      </c>
      <c r="I13" s="9">
        <v>1905643</v>
      </c>
      <c r="J13" s="9">
        <v>1243651</v>
      </c>
      <c r="K13" s="9">
        <v>806598</v>
      </c>
      <c r="L13" s="9">
        <v>1035348</v>
      </c>
      <c r="M13" s="9">
        <v>945210</v>
      </c>
      <c r="N13" s="9">
        <v>222324</v>
      </c>
      <c r="O13" s="9">
        <v>1086682</v>
      </c>
      <c r="P13" s="9">
        <v>1457644</v>
      </c>
      <c r="Q13" s="9">
        <v>478511</v>
      </c>
      <c r="R13" s="9">
        <f t="shared" si="0"/>
        <v>15372469</v>
      </c>
      <c r="S13" s="36"/>
      <c r="T13" s="9">
        <f t="shared" si="1"/>
        <v>15372469</v>
      </c>
    </row>
    <row r="14" spans="2:20">
      <c r="B14" s="29"/>
      <c r="C14" s="29"/>
      <c r="D14" s="8" t="s">
        <v>49</v>
      </c>
      <c r="E14" s="9">
        <v>20145171</v>
      </c>
      <c r="F14" s="9">
        <v>3052366</v>
      </c>
      <c r="G14" s="9">
        <v>1524778</v>
      </c>
      <c r="H14" s="9">
        <v>2531276</v>
      </c>
      <c r="I14" s="9">
        <v>2008301</v>
      </c>
      <c r="J14" s="9">
        <v>5847911</v>
      </c>
      <c r="K14" s="9">
        <v>1520949</v>
      </c>
      <c r="L14" s="9">
        <v>3085087</v>
      </c>
      <c r="M14" s="9">
        <v>2267278</v>
      </c>
      <c r="N14" s="9">
        <v>875640</v>
      </c>
      <c r="O14" s="9">
        <v>1303704</v>
      </c>
      <c r="P14" s="9">
        <v>1468846</v>
      </c>
      <c r="Q14" s="9">
        <v>1346117</v>
      </c>
      <c r="R14" s="9">
        <f t="shared" si="0"/>
        <v>46977424</v>
      </c>
      <c r="S14" s="36"/>
      <c r="T14" s="9">
        <f t="shared" si="1"/>
        <v>46977424</v>
      </c>
    </row>
    <row r="15" spans="2:20">
      <c r="B15" s="29"/>
      <c r="C15" s="29"/>
      <c r="D15" s="8" t="s">
        <v>68</v>
      </c>
      <c r="E15" s="9"/>
      <c r="F15" s="9">
        <v>2250382</v>
      </c>
      <c r="G15" s="9">
        <v>3915420</v>
      </c>
      <c r="H15" s="9">
        <v>2606853</v>
      </c>
      <c r="I15" s="9">
        <v>2995960</v>
      </c>
      <c r="J15" s="9">
        <v>8499313</v>
      </c>
      <c r="K15" s="9">
        <v>7746260</v>
      </c>
      <c r="L15" s="9">
        <v>4487556</v>
      </c>
      <c r="M15" s="9">
        <v>10162607</v>
      </c>
      <c r="N15" s="9"/>
      <c r="O15" s="9">
        <v>2876844</v>
      </c>
      <c r="P15" s="9"/>
      <c r="Q15" s="9">
        <v>4111001</v>
      </c>
      <c r="R15" s="9">
        <f t="shared" si="0"/>
        <v>49652196</v>
      </c>
      <c r="S15" s="36"/>
      <c r="T15" s="9">
        <f t="shared" si="1"/>
        <v>49652196</v>
      </c>
    </row>
    <row r="16" spans="2:20">
      <c r="B16" s="29"/>
      <c r="C16" s="29"/>
      <c r="D16" s="8" t="s">
        <v>74</v>
      </c>
      <c r="E16" s="9">
        <v>3720535</v>
      </c>
      <c r="F16" s="9">
        <v>6658534</v>
      </c>
      <c r="G16" s="9">
        <v>1070711</v>
      </c>
      <c r="H16" s="9">
        <v>439828</v>
      </c>
      <c r="I16" s="9">
        <v>549680</v>
      </c>
      <c r="J16" s="9">
        <v>1027908</v>
      </c>
      <c r="K16" s="9">
        <v>1906258</v>
      </c>
      <c r="L16" s="9">
        <v>1201654</v>
      </c>
      <c r="M16" s="9">
        <v>1631524</v>
      </c>
      <c r="N16" s="9"/>
      <c r="O16" s="9">
        <v>1713512</v>
      </c>
      <c r="P16" s="9">
        <v>72036</v>
      </c>
      <c r="Q16" s="9">
        <v>184630</v>
      </c>
      <c r="R16" s="9">
        <f t="shared" si="0"/>
        <v>20176810</v>
      </c>
      <c r="S16" s="36"/>
      <c r="T16" s="9">
        <f t="shared" si="1"/>
        <v>20176810</v>
      </c>
    </row>
    <row r="17" spans="2:20">
      <c r="B17" s="29"/>
      <c r="C17" s="29"/>
      <c r="D17" s="8" t="s">
        <v>75</v>
      </c>
      <c r="E17" s="9">
        <v>-1308583</v>
      </c>
      <c r="F17" s="9">
        <v>-299934</v>
      </c>
      <c r="G17" s="9">
        <v>-638483</v>
      </c>
      <c r="H17" s="9">
        <v>-117667</v>
      </c>
      <c r="I17" s="9"/>
      <c r="J17" s="9">
        <v>-426579</v>
      </c>
      <c r="K17" s="9">
        <v>-217893</v>
      </c>
      <c r="L17" s="9">
        <v>-17535</v>
      </c>
      <c r="M17" s="9">
        <v>-752194</v>
      </c>
      <c r="N17" s="9"/>
      <c r="O17" s="9">
        <v>-317837</v>
      </c>
      <c r="P17" s="9"/>
      <c r="Q17" s="9">
        <v>-109552</v>
      </c>
      <c r="R17" s="9">
        <f t="shared" si="0"/>
        <v>-4206257</v>
      </c>
      <c r="S17" s="36"/>
      <c r="T17" s="9">
        <f t="shared" si="1"/>
        <v>-4206257</v>
      </c>
    </row>
    <row r="18" spans="2:20">
      <c r="B18" s="29"/>
      <c r="C18" s="29"/>
      <c r="D18" s="8" t="s">
        <v>76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>
        <f t="shared" si="0"/>
        <v>0</v>
      </c>
      <c r="S18" s="36"/>
      <c r="T18" s="9">
        <f t="shared" si="1"/>
        <v>0</v>
      </c>
    </row>
    <row r="19" spans="2:20">
      <c r="B19" s="29"/>
      <c r="C19" s="29"/>
      <c r="D19" s="8" t="s">
        <v>77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>
        <f t="shared" si="0"/>
        <v>0</v>
      </c>
      <c r="S19" s="36"/>
      <c r="T19" s="9">
        <f t="shared" si="1"/>
        <v>0</v>
      </c>
    </row>
    <row r="20" spans="2:20">
      <c r="B20" s="29"/>
      <c r="C20" s="29"/>
      <c r="D20" s="8" t="s">
        <v>78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>
        <f t="shared" si="0"/>
        <v>0</v>
      </c>
      <c r="S20" s="37"/>
      <c r="T20" s="9">
        <f t="shared" si="1"/>
        <v>0</v>
      </c>
    </row>
    <row r="21" spans="2:20">
      <c r="B21" s="29"/>
      <c r="C21" s="30"/>
      <c r="D21" s="10" t="s">
        <v>79</v>
      </c>
      <c r="E21" s="11">
        <f t="shared" ref="E21:Q21" si="3">+E12+E13+E14+E15+E16+E17+E18+E19+E20</f>
        <v>57724320</v>
      </c>
      <c r="F21" s="11">
        <f t="shared" si="3"/>
        <v>63423003</v>
      </c>
      <c r="G21" s="11">
        <f t="shared" si="3"/>
        <v>30841296</v>
      </c>
      <c r="H21" s="11">
        <f t="shared" si="3"/>
        <v>31452100</v>
      </c>
      <c r="I21" s="11">
        <f t="shared" si="3"/>
        <v>30657681</v>
      </c>
      <c r="J21" s="11">
        <f t="shared" si="3"/>
        <v>43083883</v>
      </c>
      <c r="K21" s="11">
        <f t="shared" si="3"/>
        <v>36153191</v>
      </c>
      <c r="L21" s="11">
        <f t="shared" si="3"/>
        <v>33223504</v>
      </c>
      <c r="M21" s="11">
        <f t="shared" si="3"/>
        <v>48677989</v>
      </c>
      <c r="N21" s="11">
        <f t="shared" si="3"/>
        <v>14917178</v>
      </c>
      <c r="O21" s="11">
        <f t="shared" si="3"/>
        <v>24697909</v>
      </c>
      <c r="P21" s="11">
        <f t="shared" si="3"/>
        <v>9437660</v>
      </c>
      <c r="Q21" s="11">
        <f t="shared" si="3"/>
        <v>27747854</v>
      </c>
      <c r="R21" s="11">
        <f t="shared" si="0"/>
        <v>452037568</v>
      </c>
      <c r="S21" s="38">
        <f>+S12+S13+S14+S15+S16+S17+S18+S19+S20</f>
        <v>0</v>
      </c>
      <c r="T21" s="11">
        <f t="shared" si="1"/>
        <v>452037568</v>
      </c>
    </row>
    <row r="22" spans="2:20">
      <c r="B22" s="30"/>
      <c r="C22" s="12" t="s">
        <v>80</v>
      </c>
      <c r="D22" s="13"/>
      <c r="E22" s="14">
        <f t="shared" ref="E22:Q22" si="4" xml:space="preserve"> +E11 - E21</f>
        <v>-54898688</v>
      </c>
      <c r="F22" s="14">
        <f t="shared" si="4"/>
        <v>-4310904</v>
      </c>
      <c r="G22" s="14">
        <f t="shared" si="4"/>
        <v>18286129</v>
      </c>
      <c r="H22" s="14">
        <f t="shared" si="4"/>
        <v>1845314</v>
      </c>
      <c r="I22" s="14">
        <f t="shared" si="4"/>
        <v>6375002</v>
      </c>
      <c r="J22" s="14">
        <f t="shared" si="4"/>
        <v>4121240</v>
      </c>
      <c r="K22" s="14">
        <f t="shared" si="4"/>
        <v>18734876</v>
      </c>
      <c r="L22" s="14">
        <f t="shared" si="4"/>
        <v>11441632</v>
      </c>
      <c r="M22" s="14">
        <f t="shared" si="4"/>
        <v>1332811</v>
      </c>
      <c r="N22" s="14">
        <f t="shared" si="4"/>
        <v>-2372571</v>
      </c>
      <c r="O22" s="14">
        <f t="shared" si="4"/>
        <v>-266794</v>
      </c>
      <c r="P22" s="14">
        <f t="shared" si="4"/>
        <v>856928</v>
      </c>
      <c r="Q22" s="14">
        <f t="shared" si="4"/>
        <v>-8787339</v>
      </c>
      <c r="R22" s="14">
        <f t="shared" si="0"/>
        <v>-7642364</v>
      </c>
      <c r="S22" s="38">
        <f xml:space="preserve"> +S11 - S21</f>
        <v>0</v>
      </c>
      <c r="T22" s="14">
        <f>T11-T21</f>
        <v>-7642364</v>
      </c>
    </row>
    <row r="23" spans="2:20">
      <c r="B23" s="28" t="s">
        <v>81</v>
      </c>
      <c r="C23" s="28" t="s">
        <v>9</v>
      </c>
      <c r="D23" s="8" t="s">
        <v>82</v>
      </c>
      <c r="E23" s="9">
        <v>10883</v>
      </c>
      <c r="F23" s="9">
        <v>53</v>
      </c>
      <c r="G23" s="9">
        <v>98</v>
      </c>
      <c r="H23" s="9">
        <v>17</v>
      </c>
      <c r="I23" s="9">
        <v>138</v>
      </c>
      <c r="J23" s="9">
        <v>83</v>
      </c>
      <c r="K23" s="9">
        <v>50</v>
      </c>
      <c r="L23" s="9">
        <v>75</v>
      </c>
      <c r="M23" s="9">
        <v>26</v>
      </c>
      <c r="N23" s="9">
        <v>10</v>
      </c>
      <c r="O23" s="9">
        <v>40</v>
      </c>
      <c r="P23" s="9">
        <v>13</v>
      </c>
      <c r="Q23" s="9">
        <v>2</v>
      </c>
      <c r="R23" s="9">
        <f t="shared" si="0"/>
        <v>11488</v>
      </c>
      <c r="S23" s="35"/>
      <c r="T23" s="9">
        <f t="shared" si="1"/>
        <v>11488</v>
      </c>
    </row>
    <row r="24" spans="2:20">
      <c r="B24" s="29"/>
      <c r="C24" s="29"/>
      <c r="D24" s="8" t="s">
        <v>83</v>
      </c>
      <c r="E24" s="9">
        <v>8756846</v>
      </c>
      <c r="F24" s="9">
        <v>20500</v>
      </c>
      <c r="G24" s="9">
        <v>4500</v>
      </c>
      <c r="H24" s="9"/>
      <c r="I24" s="9">
        <v>14464</v>
      </c>
      <c r="J24" s="9">
        <v>19500</v>
      </c>
      <c r="K24" s="9">
        <v>23000</v>
      </c>
      <c r="L24" s="9">
        <v>16500</v>
      </c>
      <c r="M24" s="9">
        <v>34000</v>
      </c>
      <c r="N24" s="9">
        <v>29000</v>
      </c>
      <c r="O24" s="9">
        <v>72000</v>
      </c>
      <c r="P24" s="9"/>
      <c r="Q24" s="9">
        <v>17500</v>
      </c>
      <c r="R24" s="9">
        <f t="shared" si="0"/>
        <v>9007810</v>
      </c>
      <c r="S24" s="37"/>
      <c r="T24" s="9">
        <f t="shared" si="1"/>
        <v>9007810</v>
      </c>
    </row>
    <row r="25" spans="2:20">
      <c r="B25" s="29"/>
      <c r="C25" s="30"/>
      <c r="D25" s="10" t="s">
        <v>87</v>
      </c>
      <c r="E25" s="11">
        <f t="shared" ref="E25:Q25" si="5">+E23+E24</f>
        <v>8767729</v>
      </c>
      <c r="F25" s="11">
        <f t="shared" si="5"/>
        <v>20553</v>
      </c>
      <c r="G25" s="11">
        <f t="shared" si="5"/>
        <v>4598</v>
      </c>
      <c r="H25" s="11">
        <f t="shared" si="5"/>
        <v>17</v>
      </c>
      <c r="I25" s="11">
        <f t="shared" si="5"/>
        <v>14602</v>
      </c>
      <c r="J25" s="11">
        <f t="shared" si="5"/>
        <v>19583</v>
      </c>
      <c r="K25" s="11">
        <f t="shared" si="5"/>
        <v>23050</v>
      </c>
      <c r="L25" s="11">
        <f t="shared" si="5"/>
        <v>16575</v>
      </c>
      <c r="M25" s="11">
        <f t="shared" si="5"/>
        <v>34026</v>
      </c>
      <c r="N25" s="11">
        <f t="shared" si="5"/>
        <v>29010</v>
      </c>
      <c r="O25" s="11">
        <f t="shared" si="5"/>
        <v>72040</v>
      </c>
      <c r="P25" s="11">
        <f t="shared" si="5"/>
        <v>13</v>
      </c>
      <c r="Q25" s="11">
        <f t="shared" si="5"/>
        <v>17502</v>
      </c>
      <c r="R25" s="11">
        <f t="shared" si="0"/>
        <v>9019298</v>
      </c>
      <c r="S25" s="38">
        <f>+S23+S24</f>
        <v>0</v>
      </c>
      <c r="T25" s="11">
        <f t="shared" si="1"/>
        <v>9019298</v>
      </c>
    </row>
    <row r="26" spans="2:20">
      <c r="B26" s="29"/>
      <c r="C26" s="28" t="s">
        <v>28</v>
      </c>
      <c r="D26" s="8" t="s">
        <v>88</v>
      </c>
      <c r="E26" s="9">
        <v>57916</v>
      </c>
      <c r="F26" s="9">
        <v>609065</v>
      </c>
      <c r="G26" s="9"/>
      <c r="H26" s="9"/>
      <c r="I26" s="9"/>
      <c r="J26" s="9"/>
      <c r="K26" s="9"/>
      <c r="L26" s="9"/>
      <c r="M26" s="9"/>
      <c r="N26" s="9"/>
      <c r="O26" s="9">
        <v>247644</v>
      </c>
      <c r="P26" s="9"/>
      <c r="Q26" s="9"/>
      <c r="R26" s="9">
        <f t="shared" si="0"/>
        <v>914625</v>
      </c>
      <c r="S26" s="35"/>
      <c r="T26" s="9">
        <f t="shared" si="1"/>
        <v>914625</v>
      </c>
    </row>
    <row r="27" spans="2:20">
      <c r="B27" s="29"/>
      <c r="C27" s="29"/>
      <c r="D27" s="8" t="s">
        <v>89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>
        <f t="shared" si="0"/>
        <v>0</v>
      </c>
      <c r="S27" s="37"/>
      <c r="T27" s="9">
        <f t="shared" si="1"/>
        <v>0</v>
      </c>
    </row>
    <row r="28" spans="2:20">
      <c r="B28" s="29"/>
      <c r="C28" s="30"/>
      <c r="D28" s="10" t="s">
        <v>93</v>
      </c>
      <c r="E28" s="11">
        <f t="shared" ref="E28:Q28" si="6">+E26+E27</f>
        <v>57916</v>
      </c>
      <c r="F28" s="11">
        <f t="shared" si="6"/>
        <v>609065</v>
      </c>
      <c r="G28" s="11">
        <f t="shared" si="6"/>
        <v>0</v>
      </c>
      <c r="H28" s="11">
        <f t="shared" si="6"/>
        <v>0</v>
      </c>
      <c r="I28" s="11">
        <f t="shared" si="6"/>
        <v>0</v>
      </c>
      <c r="J28" s="11">
        <f t="shared" si="6"/>
        <v>0</v>
      </c>
      <c r="K28" s="11">
        <f t="shared" si="6"/>
        <v>0</v>
      </c>
      <c r="L28" s="11">
        <f t="shared" si="6"/>
        <v>0</v>
      </c>
      <c r="M28" s="11">
        <f t="shared" si="6"/>
        <v>0</v>
      </c>
      <c r="N28" s="11">
        <f t="shared" si="6"/>
        <v>0</v>
      </c>
      <c r="O28" s="11">
        <f t="shared" si="6"/>
        <v>247644</v>
      </c>
      <c r="P28" s="11">
        <f t="shared" si="6"/>
        <v>0</v>
      </c>
      <c r="Q28" s="11">
        <f t="shared" si="6"/>
        <v>0</v>
      </c>
      <c r="R28" s="11">
        <f t="shared" si="0"/>
        <v>914625</v>
      </c>
      <c r="S28" s="38">
        <f>+S26+S27</f>
        <v>0</v>
      </c>
      <c r="T28" s="11">
        <f t="shared" si="1"/>
        <v>914625</v>
      </c>
    </row>
    <row r="29" spans="2:20">
      <c r="B29" s="30"/>
      <c r="C29" s="12" t="s">
        <v>94</v>
      </c>
      <c r="D29" s="15"/>
      <c r="E29" s="16">
        <f t="shared" ref="E29:Q29" si="7" xml:space="preserve"> +E25 - E28</f>
        <v>8709813</v>
      </c>
      <c r="F29" s="16">
        <f t="shared" si="7"/>
        <v>-588512</v>
      </c>
      <c r="G29" s="16">
        <f t="shared" si="7"/>
        <v>4598</v>
      </c>
      <c r="H29" s="16">
        <f t="shared" si="7"/>
        <v>17</v>
      </c>
      <c r="I29" s="16">
        <f t="shared" si="7"/>
        <v>14602</v>
      </c>
      <c r="J29" s="16">
        <f t="shared" si="7"/>
        <v>19583</v>
      </c>
      <c r="K29" s="16">
        <f t="shared" si="7"/>
        <v>23050</v>
      </c>
      <c r="L29" s="16">
        <f t="shared" si="7"/>
        <v>16575</v>
      </c>
      <c r="M29" s="16">
        <f t="shared" si="7"/>
        <v>34026</v>
      </c>
      <c r="N29" s="16">
        <f t="shared" si="7"/>
        <v>29010</v>
      </c>
      <c r="O29" s="16">
        <f t="shared" si="7"/>
        <v>-175604</v>
      </c>
      <c r="P29" s="16">
        <f t="shared" si="7"/>
        <v>13</v>
      </c>
      <c r="Q29" s="16">
        <f t="shared" si="7"/>
        <v>17502</v>
      </c>
      <c r="R29" s="16">
        <f t="shared" si="0"/>
        <v>8104673</v>
      </c>
      <c r="S29" s="38">
        <f xml:space="preserve"> +S25 - S28</f>
        <v>0</v>
      </c>
      <c r="T29" s="16">
        <f>T25-T28</f>
        <v>8104673</v>
      </c>
    </row>
    <row r="30" spans="2:20">
      <c r="B30" s="12" t="s">
        <v>95</v>
      </c>
      <c r="C30" s="17"/>
      <c r="D30" s="13"/>
      <c r="E30" s="14">
        <f t="shared" ref="E30:Q30" si="8" xml:space="preserve"> +E22 +E29</f>
        <v>-46188875</v>
      </c>
      <c r="F30" s="14">
        <f t="shared" si="8"/>
        <v>-4899416</v>
      </c>
      <c r="G30" s="14">
        <f t="shared" si="8"/>
        <v>18290727</v>
      </c>
      <c r="H30" s="14">
        <f t="shared" si="8"/>
        <v>1845331</v>
      </c>
      <c r="I30" s="14">
        <f t="shared" si="8"/>
        <v>6389604</v>
      </c>
      <c r="J30" s="14">
        <f t="shared" si="8"/>
        <v>4140823</v>
      </c>
      <c r="K30" s="14">
        <f t="shared" si="8"/>
        <v>18757926</v>
      </c>
      <c r="L30" s="14">
        <f t="shared" si="8"/>
        <v>11458207</v>
      </c>
      <c r="M30" s="14">
        <f t="shared" si="8"/>
        <v>1366837</v>
      </c>
      <c r="N30" s="14">
        <f t="shared" si="8"/>
        <v>-2343561</v>
      </c>
      <c r="O30" s="14">
        <f t="shared" si="8"/>
        <v>-442398</v>
      </c>
      <c r="P30" s="14">
        <f t="shared" si="8"/>
        <v>856941</v>
      </c>
      <c r="Q30" s="14">
        <f t="shared" si="8"/>
        <v>-8769837</v>
      </c>
      <c r="R30" s="14">
        <f t="shared" si="0"/>
        <v>462309</v>
      </c>
      <c r="S30" s="38">
        <f xml:space="preserve"> +S22 +S29</f>
        <v>0</v>
      </c>
      <c r="T30" s="14">
        <f>T22+T29</f>
        <v>462309</v>
      </c>
    </row>
    <row r="31" spans="2:20">
      <c r="B31" s="28" t="s">
        <v>96</v>
      </c>
      <c r="C31" s="28" t="s">
        <v>9</v>
      </c>
      <c r="D31" s="8" t="s">
        <v>97</v>
      </c>
      <c r="E31" s="9"/>
      <c r="F31" s="9"/>
      <c r="G31" s="9"/>
      <c r="H31" s="9"/>
      <c r="I31" s="9"/>
      <c r="J31" s="9"/>
      <c r="K31" s="9"/>
      <c r="L31" s="9"/>
      <c r="M31" s="9">
        <v>1722000</v>
      </c>
      <c r="N31" s="9"/>
      <c r="O31" s="9"/>
      <c r="P31" s="9"/>
      <c r="Q31" s="9"/>
      <c r="R31" s="9">
        <f t="shared" si="0"/>
        <v>1722000</v>
      </c>
      <c r="S31" s="35"/>
      <c r="T31" s="9">
        <f t="shared" si="1"/>
        <v>1722000</v>
      </c>
    </row>
    <row r="32" spans="2:20">
      <c r="B32" s="29"/>
      <c r="C32" s="29"/>
      <c r="D32" s="8" t="s">
        <v>101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>
        <f t="shared" si="0"/>
        <v>0</v>
      </c>
      <c r="S32" s="36"/>
      <c r="T32" s="9">
        <f t="shared" si="1"/>
        <v>0</v>
      </c>
    </row>
    <row r="33" spans="2:20">
      <c r="B33" s="29"/>
      <c r="C33" s="29"/>
      <c r="D33" s="8" t="s">
        <v>104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>
        <f t="shared" si="0"/>
        <v>0</v>
      </c>
      <c r="S33" s="36"/>
      <c r="T33" s="9">
        <f t="shared" si="1"/>
        <v>0</v>
      </c>
    </row>
    <row r="34" spans="2:20">
      <c r="B34" s="29"/>
      <c r="C34" s="29"/>
      <c r="D34" s="8" t="s">
        <v>105</v>
      </c>
      <c r="E34" s="9"/>
      <c r="F34" s="9"/>
      <c r="G34" s="9"/>
      <c r="H34" s="9"/>
      <c r="I34" s="9"/>
      <c r="J34" s="9"/>
      <c r="K34" s="9"/>
      <c r="L34" s="9">
        <v>104000</v>
      </c>
      <c r="M34" s="9"/>
      <c r="N34" s="9"/>
      <c r="O34" s="9"/>
      <c r="P34" s="9"/>
      <c r="Q34" s="9"/>
      <c r="R34" s="9">
        <f t="shared" si="0"/>
        <v>104000</v>
      </c>
      <c r="S34" s="36"/>
      <c r="T34" s="9">
        <f t="shared" si="1"/>
        <v>104000</v>
      </c>
    </row>
    <row r="35" spans="2:20">
      <c r="B35" s="29"/>
      <c r="C35" s="29"/>
      <c r="D35" s="8" t="s">
        <v>110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>
        <f t="shared" si="0"/>
        <v>0</v>
      </c>
      <c r="S35" s="36"/>
      <c r="T35" s="9">
        <f t="shared" si="1"/>
        <v>0</v>
      </c>
    </row>
    <row r="36" spans="2:20">
      <c r="B36" s="29"/>
      <c r="C36" s="29"/>
      <c r="D36" s="8" t="s">
        <v>113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>
        <f t="shared" si="0"/>
        <v>0</v>
      </c>
      <c r="S36" s="36"/>
      <c r="T36" s="9">
        <f t="shared" si="1"/>
        <v>0</v>
      </c>
    </row>
    <row r="37" spans="2:20">
      <c r="B37" s="29"/>
      <c r="C37" s="29"/>
      <c r="D37" s="8" t="s">
        <v>114</v>
      </c>
      <c r="E37" s="9">
        <v>45418000</v>
      </c>
      <c r="F37" s="9">
        <v>7940000</v>
      </c>
      <c r="G37" s="9"/>
      <c r="H37" s="9"/>
      <c r="I37" s="9"/>
      <c r="J37" s="9"/>
      <c r="K37" s="9"/>
      <c r="L37" s="9"/>
      <c r="M37" s="9">
        <v>2860000</v>
      </c>
      <c r="N37" s="9">
        <v>2307000</v>
      </c>
      <c r="O37" s="9">
        <v>2133000</v>
      </c>
      <c r="P37" s="9"/>
      <c r="Q37" s="9">
        <v>8504000</v>
      </c>
      <c r="R37" s="9">
        <f t="shared" si="0"/>
        <v>69162000</v>
      </c>
      <c r="S37" s="36">
        <v>69162000</v>
      </c>
      <c r="T37" s="9">
        <f t="shared" si="1"/>
        <v>0</v>
      </c>
    </row>
    <row r="38" spans="2:20">
      <c r="B38" s="29"/>
      <c r="C38" s="29"/>
      <c r="D38" s="8" t="s">
        <v>115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>
        <f t="shared" si="0"/>
        <v>0</v>
      </c>
      <c r="S38" s="36"/>
      <c r="T38" s="9">
        <f t="shared" si="1"/>
        <v>0</v>
      </c>
    </row>
    <row r="39" spans="2:20">
      <c r="B39" s="29"/>
      <c r="C39" s="29"/>
      <c r="D39" s="8" t="s">
        <v>116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>
        <f t="shared" si="0"/>
        <v>0</v>
      </c>
      <c r="S39" s="36"/>
      <c r="T39" s="9">
        <f t="shared" si="1"/>
        <v>0</v>
      </c>
    </row>
    <row r="40" spans="2:20">
      <c r="B40" s="29"/>
      <c r="C40" s="29"/>
      <c r="D40" s="8" t="s">
        <v>117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>
        <f t="shared" si="0"/>
        <v>0</v>
      </c>
      <c r="S40" s="37"/>
      <c r="T40" s="9">
        <f t="shared" si="1"/>
        <v>0</v>
      </c>
    </row>
    <row r="41" spans="2:20">
      <c r="B41" s="29"/>
      <c r="C41" s="30"/>
      <c r="D41" s="10" t="s">
        <v>120</v>
      </c>
      <c r="E41" s="11">
        <f t="shared" ref="E41:Q41" si="9">+E31+E32+E33+E34+E35+E36+E37+E38+E39+E40</f>
        <v>45418000</v>
      </c>
      <c r="F41" s="11">
        <f t="shared" si="9"/>
        <v>7940000</v>
      </c>
      <c r="G41" s="11">
        <f t="shared" si="9"/>
        <v>0</v>
      </c>
      <c r="H41" s="11">
        <f t="shared" si="9"/>
        <v>0</v>
      </c>
      <c r="I41" s="11">
        <f t="shared" si="9"/>
        <v>0</v>
      </c>
      <c r="J41" s="11">
        <f t="shared" si="9"/>
        <v>0</v>
      </c>
      <c r="K41" s="11">
        <f t="shared" si="9"/>
        <v>0</v>
      </c>
      <c r="L41" s="11">
        <f t="shared" si="9"/>
        <v>104000</v>
      </c>
      <c r="M41" s="11">
        <f t="shared" si="9"/>
        <v>4582000</v>
      </c>
      <c r="N41" s="11">
        <f t="shared" si="9"/>
        <v>2307000</v>
      </c>
      <c r="O41" s="11">
        <f t="shared" si="9"/>
        <v>2133000</v>
      </c>
      <c r="P41" s="11">
        <f t="shared" si="9"/>
        <v>0</v>
      </c>
      <c r="Q41" s="11">
        <f t="shared" si="9"/>
        <v>8504000</v>
      </c>
      <c r="R41" s="11">
        <f t="shared" si="0"/>
        <v>70988000</v>
      </c>
      <c r="S41" s="38">
        <f>+S31+S32+S33+S34+S35+S36+S37+S38+S39+S40</f>
        <v>69162000</v>
      </c>
      <c r="T41" s="11">
        <f t="shared" si="1"/>
        <v>1826000</v>
      </c>
    </row>
    <row r="42" spans="2:20">
      <c r="B42" s="29"/>
      <c r="C42" s="28" t="s">
        <v>28</v>
      </c>
      <c r="D42" s="8" t="s">
        <v>121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>
        <f t="shared" si="0"/>
        <v>0</v>
      </c>
      <c r="S42" s="35"/>
      <c r="T42" s="9">
        <f t="shared" si="1"/>
        <v>0</v>
      </c>
    </row>
    <row r="43" spans="2:20">
      <c r="B43" s="29"/>
      <c r="C43" s="29"/>
      <c r="D43" s="8" t="s">
        <v>122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>
        <f t="shared" si="0"/>
        <v>0</v>
      </c>
      <c r="S43" s="36"/>
      <c r="T43" s="9">
        <f t="shared" si="1"/>
        <v>0</v>
      </c>
    </row>
    <row r="44" spans="2:20">
      <c r="B44" s="29"/>
      <c r="C44" s="29"/>
      <c r="D44" s="8" t="s">
        <v>123</v>
      </c>
      <c r="E44" s="9">
        <v>147825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>
        <v>1</v>
      </c>
      <c r="R44" s="9">
        <f t="shared" si="0"/>
        <v>147826</v>
      </c>
      <c r="S44" s="36"/>
      <c r="T44" s="9">
        <f t="shared" si="1"/>
        <v>147826</v>
      </c>
    </row>
    <row r="45" spans="2:20">
      <c r="B45" s="29"/>
      <c r="C45" s="29"/>
      <c r="D45" s="8" t="s">
        <v>128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>
        <f t="shared" si="0"/>
        <v>0</v>
      </c>
      <c r="S45" s="36"/>
      <c r="T45" s="9">
        <f t="shared" si="1"/>
        <v>0</v>
      </c>
    </row>
    <row r="46" spans="2:20">
      <c r="B46" s="29"/>
      <c r="C46" s="29"/>
      <c r="D46" s="8" t="s">
        <v>129</v>
      </c>
      <c r="E46" s="9"/>
      <c r="F46" s="9"/>
      <c r="G46" s="9"/>
      <c r="H46" s="9"/>
      <c r="I46" s="9"/>
      <c r="J46" s="9"/>
      <c r="K46" s="9"/>
      <c r="L46" s="9"/>
      <c r="M46" s="9">
        <v>2022000</v>
      </c>
      <c r="N46" s="9"/>
      <c r="O46" s="9"/>
      <c r="P46" s="9"/>
      <c r="Q46" s="9"/>
      <c r="R46" s="9">
        <f t="shared" si="0"/>
        <v>2022000</v>
      </c>
      <c r="S46" s="36"/>
      <c r="T46" s="9">
        <f t="shared" si="1"/>
        <v>2022000</v>
      </c>
    </row>
    <row r="47" spans="2:20">
      <c r="B47" s="29"/>
      <c r="C47" s="29"/>
      <c r="D47" s="8" t="s">
        <v>130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>
        <f t="shared" si="0"/>
        <v>0</v>
      </c>
      <c r="S47" s="36"/>
      <c r="T47" s="9">
        <f t="shared" si="1"/>
        <v>0</v>
      </c>
    </row>
    <row r="48" spans="2:20">
      <c r="B48" s="29"/>
      <c r="C48" s="29"/>
      <c r="D48" s="8" t="s">
        <v>131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>
        <f t="shared" si="0"/>
        <v>0</v>
      </c>
      <c r="S48" s="36"/>
      <c r="T48" s="9">
        <f t="shared" si="1"/>
        <v>0</v>
      </c>
    </row>
    <row r="49" spans="2:20">
      <c r="B49" s="29"/>
      <c r="C49" s="29"/>
      <c r="D49" s="8" t="s">
        <v>132</v>
      </c>
      <c r="E49" s="9"/>
      <c r="F49" s="9"/>
      <c r="G49" s="9">
        <v>18755000</v>
      </c>
      <c r="H49" s="9">
        <v>2158000</v>
      </c>
      <c r="I49" s="9">
        <v>7052000</v>
      </c>
      <c r="J49" s="9">
        <v>5088000</v>
      </c>
      <c r="K49" s="9">
        <v>20564000</v>
      </c>
      <c r="L49" s="9">
        <v>12037000</v>
      </c>
      <c r="M49" s="9">
        <v>2638000</v>
      </c>
      <c r="N49" s="9"/>
      <c r="O49" s="9"/>
      <c r="P49" s="9">
        <v>870000</v>
      </c>
      <c r="Q49" s="9"/>
      <c r="R49" s="9">
        <f t="shared" si="0"/>
        <v>69162000</v>
      </c>
      <c r="S49" s="36">
        <v>69162000</v>
      </c>
      <c r="T49" s="9">
        <f t="shared" si="1"/>
        <v>0</v>
      </c>
    </row>
    <row r="50" spans="2:20">
      <c r="B50" s="29"/>
      <c r="C50" s="29"/>
      <c r="D50" s="8" t="s">
        <v>133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>
        <f t="shared" si="0"/>
        <v>0</v>
      </c>
      <c r="S50" s="36"/>
      <c r="T50" s="9">
        <f t="shared" si="1"/>
        <v>0</v>
      </c>
    </row>
    <row r="51" spans="2:20">
      <c r="B51" s="29"/>
      <c r="C51" s="29"/>
      <c r="D51" s="8" t="s">
        <v>134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>
        <f t="shared" si="0"/>
        <v>0</v>
      </c>
      <c r="S51" s="36"/>
      <c r="T51" s="9">
        <f t="shared" si="1"/>
        <v>0</v>
      </c>
    </row>
    <row r="52" spans="2:20">
      <c r="B52" s="29"/>
      <c r="C52" s="29"/>
      <c r="D52" s="8" t="s">
        <v>135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>
        <f t="shared" si="0"/>
        <v>0</v>
      </c>
      <c r="S52" s="37"/>
      <c r="T52" s="9">
        <f t="shared" si="1"/>
        <v>0</v>
      </c>
    </row>
    <row r="53" spans="2:20">
      <c r="B53" s="29"/>
      <c r="C53" s="30"/>
      <c r="D53" s="10" t="s">
        <v>136</v>
      </c>
      <c r="E53" s="11">
        <f t="shared" ref="E53:Q53" si="10">+E42+E43+E44+E45+E46+E47+E48+E49+E50+E51+E52</f>
        <v>147825</v>
      </c>
      <c r="F53" s="11">
        <f t="shared" si="10"/>
        <v>0</v>
      </c>
      <c r="G53" s="11">
        <f t="shared" si="10"/>
        <v>18755000</v>
      </c>
      <c r="H53" s="11">
        <f t="shared" si="10"/>
        <v>2158000</v>
      </c>
      <c r="I53" s="11">
        <f t="shared" si="10"/>
        <v>7052000</v>
      </c>
      <c r="J53" s="11">
        <f t="shared" si="10"/>
        <v>5088000</v>
      </c>
      <c r="K53" s="11">
        <f t="shared" si="10"/>
        <v>20564000</v>
      </c>
      <c r="L53" s="11">
        <f t="shared" si="10"/>
        <v>12037000</v>
      </c>
      <c r="M53" s="11">
        <f t="shared" si="10"/>
        <v>4660000</v>
      </c>
      <c r="N53" s="11">
        <f t="shared" si="10"/>
        <v>0</v>
      </c>
      <c r="O53" s="11">
        <f t="shared" si="10"/>
        <v>0</v>
      </c>
      <c r="P53" s="11">
        <f t="shared" si="10"/>
        <v>870000</v>
      </c>
      <c r="Q53" s="11">
        <f t="shared" si="10"/>
        <v>1</v>
      </c>
      <c r="R53" s="11">
        <f t="shared" si="0"/>
        <v>71331826</v>
      </c>
      <c r="S53" s="38">
        <f>+S42+S43+S44+S45+S46+S47+S48+S49+S50+S51+S52</f>
        <v>69162000</v>
      </c>
      <c r="T53" s="11">
        <f t="shared" si="1"/>
        <v>2169826</v>
      </c>
    </row>
    <row r="54" spans="2:20">
      <c r="B54" s="30"/>
      <c r="C54" s="18" t="s">
        <v>137</v>
      </c>
      <c r="D54" s="19"/>
      <c r="E54" s="20">
        <f t="shared" ref="E54:Q54" si="11" xml:space="preserve"> +E41 - E53</f>
        <v>45270175</v>
      </c>
      <c r="F54" s="20">
        <f t="shared" si="11"/>
        <v>7940000</v>
      </c>
      <c r="G54" s="20">
        <f t="shared" si="11"/>
        <v>-18755000</v>
      </c>
      <c r="H54" s="20">
        <f t="shared" si="11"/>
        <v>-2158000</v>
      </c>
      <c r="I54" s="20">
        <f t="shared" si="11"/>
        <v>-7052000</v>
      </c>
      <c r="J54" s="20">
        <f t="shared" si="11"/>
        <v>-5088000</v>
      </c>
      <c r="K54" s="20">
        <f t="shared" si="11"/>
        <v>-20564000</v>
      </c>
      <c r="L54" s="20">
        <f t="shared" si="11"/>
        <v>-11933000</v>
      </c>
      <c r="M54" s="20">
        <f t="shared" si="11"/>
        <v>-78000</v>
      </c>
      <c r="N54" s="20">
        <f t="shared" si="11"/>
        <v>2307000</v>
      </c>
      <c r="O54" s="20">
        <f t="shared" si="11"/>
        <v>2133000</v>
      </c>
      <c r="P54" s="20">
        <f t="shared" si="11"/>
        <v>-870000</v>
      </c>
      <c r="Q54" s="20">
        <f t="shared" si="11"/>
        <v>8503999</v>
      </c>
      <c r="R54" s="20">
        <f t="shared" si="0"/>
        <v>-343826</v>
      </c>
      <c r="S54" s="38">
        <f xml:space="preserve"> +S41 - S53</f>
        <v>0</v>
      </c>
      <c r="T54" s="20">
        <f>T41-T53</f>
        <v>-343826</v>
      </c>
    </row>
    <row r="55" spans="2:20">
      <c r="B55" s="12" t="s">
        <v>138</v>
      </c>
      <c r="C55" s="21"/>
      <c r="D55" s="22"/>
      <c r="E55" s="23">
        <f t="shared" ref="E55:Q55" si="12" xml:space="preserve"> +E30 +E54</f>
        <v>-918700</v>
      </c>
      <c r="F55" s="23">
        <f t="shared" si="12"/>
        <v>3040584</v>
      </c>
      <c r="G55" s="23">
        <f t="shared" si="12"/>
        <v>-464273</v>
      </c>
      <c r="H55" s="23">
        <f t="shared" si="12"/>
        <v>-312669</v>
      </c>
      <c r="I55" s="23">
        <f t="shared" si="12"/>
        <v>-662396</v>
      </c>
      <c r="J55" s="23">
        <f t="shared" si="12"/>
        <v>-947177</v>
      </c>
      <c r="K55" s="23">
        <f t="shared" si="12"/>
        <v>-1806074</v>
      </c>
      <c r="L55" s="23">
        <f t="shared" si="12"/>
        <v>-474793</v>
      </c>
      <c r="M55" s="23">
        <f t="shared" si="12"/>
        <v>1288837</v>
      </c>
      <c r="N55" s="23">
        <f t="shared" si="12"/>
        <v>-36561</v>
      </c>
      <c r="O55" s="23">
        <f t="shared" si="12"/>
        <v>1690602</v>
      </c>
      <c r="P55" s="23">
        <f t="shared" si="12"/>
        <v>-13059</v>
      </c>
      <c r="Q55" s="23">
        <f t="shared" si="12"/>
        <v>-265838</v>
      </c>
      <c r="R55" s="23">
        <f t="shared" si="0"/>
        <v>118483</v>
      </c>
      <c r="S55" s="38">
        <f xml:space="preserve"> +S30 +S54</f>
        <v>0</v>
      </c>
      <c r="T55" s="23">
        <f>T30+T54</f>
        <v>118483</v>
      </c>
    </row>
    <row r="56" spans="2:20">
      <c r="B56" s="25" t="s">
        <v>139</v>
      </c>
      <c r="C56" s="21" t="s">
        <v>140</v>
      </c>
      <c r="D56" s="22"/>
      <c r="E56" s="23">
        <v>37441353</v>
      </c>
      <c r="F56" s="23">
        <v>102889499</v>
      </c>
      <c r="G56" s="23">
        <v>2757246</v>
      </c>
      <c r="H56" s="23">
        <v>-3205952</v>
      </c>
      <c r="I56" s="23">
        <v>6092357</v>
      </c>
      <c r="J56" s="23">
        <v>8212201</v>
      </c>
      <c r="K56" s="23">
        <v>-10507560</v>
      </c>
      <c r="L56" s="23">
        <v>-11886110</v>
      </c>
      <c r="M56" s="23">
        <v>58609076</v>
      </c>
      <c r="N56" s="23">
        <v>329152</v>
      </c>
      <c r="O56" s="23">
        <v>6377977</v>
      </c>
      <c r="P56" s="23">
        <v>-160212</v>
      </c>
      <c r="Q56" s="23">
        <v>1909100</v>
      </c>
      <c r="R56" s="23">
        <f t="shared" si="0"/>
        <v>198858127</v>
      </c>
      <c r="S56" s="38"/>
      <c r="T56" s="23">
        <f t="shared" si="1"/>
        <v>198858127</v>
      </c>
    </row>
    <row r="57" spans="2:20">
      <c r="B57" s="26"/>
      <c r="C57" s="21" t="s">
        <v>141</v>
      </c>
      <c r="D57" s="22"/>
      <c r="E57" s="23">
        <f t="shared" ref="E57:Q57" si="13" xml:space="preserve"> +E55 +E56</f>
        <v>36522653</v>
      </c>
      <c r="F57" s="23">
        <f t="shared" si="13"/>
        <v>105930083</v>
      </c>
      <c r="G57" s="23">
        <f t="shared" si="13"/>
        <v>2292973</v>
      </c>
      <c r="H57" s="23">
        <f t="shared" si="13"/>
        <v>-3518621</v>
      </c>
      <c r="I57" s="23">
        <f t="shared" si="13"/>
        <v>5429961</v>
      </c>
      <c r="J57" s="23">
        <f t="shared" si="13"/>
        <v>7265024</v>
      </c>
      <c r="K57" s="23">
        <f t="shared" si="13"/>
        <v>-12313634</v>
      </c>
      <c r="L57" s="23">
        <f t="shared" si="13"/>
        <v>-12360903</v>
      </c>
      <c r="M57" s="23">
        <f t="shared" si="13"/>
        <v>59897913</v>
      </c>
      <c r="N57" s="23">
        <f t="shared" si="13"/>
        <v>292591</v>
      </c>
      <c r="O57" s="23">
        <f t="shared" si="13"/>
        <v>8068579</v>
      </c>
      <c r="P57" s="23">
        <f t="shared" si="13"/>
        <v>-173271</v>
      </c>
      <c r="Q57" s="23">
        <f t="shared" si="13"/>
        <v>1643262</v>
      </c>
      <c r="R57" s="23">
        <f t="shared" si="0"/>
        <v>198976610</v>
      </c>
      <c r="S57" s="38">
        <f xml:space="preserve"> +S55 +S56</f>
        <v>0</v>
      </c>
      <c r="T57" s="23">
        <f>T55+T56</f>
        <v>198976610</v>
      </c>
    </row>
    <row r="58" spans="2:20">
      <c r="B58" s="26"/>
      <c r="C58" s="21" t="s">
        <v>142</v>
      </c>
      <c r="D58" s="22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>
        <f t="shared" si="0"/>
        <v>0</v>
      </c>
      <c r="S58" s="38"/>
      <c r="T58" s="23">
        <f t="shared" si="1"/>
        <v>0</v>
      </c>
    </row>
    <row r="59" spans="2:20">
      <c r="B59" s="26"/>
      <c r="C59" s="21" t="s">
        <v>143</v>
      </c>
      <c r="D59" s="22"/>
      <c r="E59" s="23"/>
      <c r="F59" s="23"/>
      <c r="G59" s="23"/>
      <c r="H59" s="23"/>
      <c r="I59" s="23"/>
      <c r="J59" s="23"/>
      <c r="K59" s="23"/>
      <c r="L59" s="23">
        <v>3000000</v>
      </c>
      <c r="M59" s="23"/>
      <c r="N59" s="23"/>
      <c r="O59" s="23"/>
      <c r="P59" s="23"/>
      <c r="Q59" s="23"/>
      <c r="R59" s="23">
        <f t="shared" si="0"/>
        <v>3000000</v>
      </c>
      <c r="S59" s="38"/>
      <c r="T59" s="23">
        <f t="shared" si="1"/>
        <v>3000000</v>
      </c>
    </row>
    <row r="60" spans="2:20">
      <c r="B60" s="26"/>
      <c r="C60" s="21" t="s">
        <v>147</v>
      </c>
      <c r="D60" s="22"/>
      <c r="E60" s="23"/>
      <c r="F60" s="23"/>
      <c r="G60" s="23"/>
      <c r="H60" s="23"/>
      <c r="I60" s="23"/>
      <c r="J60" s="23"/>
      <c r="K60" s="23"/>
      <c r="L60" s="23"/>
      <c r="M60" s="23">
        <v>300000</v>
      </c>
      <c r="N60" s="23"/>
      <c r="O60" s="23"/>
      <c r="P60" s="23"/>
      <c r="Q60" s="23"/>
      <c r="R60" s="23">
        <f t="shared" si="0"/>
        <v>300000</v>
      </c>
      <c r="S60" s="38"/>
      <c r="T60" s="23">
        <f t="shared" si="1"/>
        <v>300000</v>
      </c>
    </row>
    <row r="61" spans="2:20">
      <c r="B61" s="27"/>
      <c r="C61" s="21" t="s">
        <v>151</v>
      </c>
      <c r="D61" s="22"/>
      <c r="E61" s="23">
        <f t="shared" ref="E61:Q61" si="14" xml:space="preserve"> +E57 +E58 +E59 - E60</f>
        <v>36522653</v>
      </c>
      <c r="F61" s="23">
        <f t="shared" si="14"/>
        <v>105930083</v>
      </c>
      <c r="G61" s="23">
        <f t="shared" si="14"/>
        <v>2292973</v>
      </c>
      <c r="H61" s="23">
        <f t="shared" si="14"/>
        <v>-3518621</v>
      </c>
      <c r="I61" s="23">
        <f t="shared" si="14"/>
        <v>5429961</v>
      </c>
      <c r="J61" s="23">
        <f t="shared" si="14"/>
        <v>7265024</v>
      </c>
      <c r="K61" s="23">
        <f t="shared" si="14"/>
        <v>-12313634</v>
      </c>
      <c r="L61" s="23">
        <f t="shared" si="14"/>
        <v>-9360903</v>
      </c>
      <c r="M61" s="23">
        <f t="shared" si="14"/>
        <v>59597913</v>
      </c>
      <c r="N61" s="23">
        <f t="shared" si="14"/>
        <v>292591</v>
      </c>
      <c r="O61" s="23">
        <f t="shared" si="14"/>
        <v>8068579</v>
      </c>
      <c r="P61" s="23">
        <f t="shared" si="14"/>
        <v>-173271</v>
      </c>
      <c r="Q61" s="23">
        <f t="shared" si="14"/>
        <v>1643262</v>
      </c>
      <c r="R61" s="23">
        <f t="shared" si="0"/>
        <v>201676610</v>
      </c>
      <c r="S61" s="38">
        <f xml:space="preserve"> +S57 +S58 +S59 - S60</f>
        <v>0</v>
      </c>
      <c r="T61" s="23">
        <f>T57+T58+T59-T60</f>
        <v>201676610</v>
      </c>
    </row>
  </sheetData>
  <mergeCells count="13">
    <mergeCell ref="B56:B61"/>
    <mergeCell ref="B23:B29"/>
    <mergeCell ref="C23:C25"/>
    <mergeCell ref="C26:C28"/>
    <mergeCell ref="B31:B54"/>
    <mergeCell ref="C31:C41"/>
    <mergeCell ref="C42:C53"/>
    <mergeCell ref="B3:T3"/>
    <mergeCell ref="B5:T5"/>
    <mergeCell ref="B7:D7"/>
    <mergeCell ref="B8:B22"/>
    <mergeCell ref="C8:C11"/>
    <mergeCell ref="C12:C21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2CF5D-1D39-4292-928B-B2431D67760E}">
  <sheetPr>
    <pageSetUpPr fitToPage="1"/>
  </sheetPr>
  <dimension ref="B1:G147"/>
  <sheetViews>
    <sheetView showGridLines="0" workbookViewId="0"/>
  </sheetViews>
  <sheetFormatPr defaultRowHeight="18.75"/>
  <cols>
    <col min="1" max="3" width="2.875" customWidth="1"/>
    <col min="4" max="4" width="59.75" customWidth="1"/>
    <col min="5" max="7" width="20.75" customWidth="1"/>
  </cols>
  <sheetData>
    <row r="1" spans="2:7" ht="21">
      <c r="B1" s="1"/>
      <c r="C1" s="1"/>
      <c r="D1" s="1"/>
      <c r="E1" s="2"/>
      <c r="F1" s="2"/>
      <c r="G1" s="3" t="s">
        <v>0</v>
      </c>
    </row>
    <row r="2" spans="2:7" ht="21">
      <c r="B2" s="31" t="s">
        <v>1</v>
      </c>
      <c r="C2" s="31"/>
      <c r="D2" s="31"/>
      <c r="E2" s="31"/>
      <c r="F2" s="31"/>
      <c r="G2" s="31"/>
    </row>
    <row r="3" spans="2:7" ht="21">
      <c r="B3" s="32" t="s">
        <v>2</v>
      </c>
      <c r="C3" s="32"/>
      <c r="D3" s="32"/>
      <c r="E3" s="32"/>
      <c r="F3" s="32"/>
      <c r="G3" s="32"/>
    </row>
    <row r="4" spans="2:7">
      <c r="B4" s="4"/>
      <c r="C4" s="4"/>
      <c r="D4" s="4"/>
      <c r="E4" s="4"/>
      <c r="F4" s="2"/>
      <c r="G4" s="4" t="s">
        <v>3</v>
      </c>
    </row>
    <row r="5" spans="2:7">
      <c r="B5" s="33" t="s">
        <v>4</v>
      </c>
      <c r="C5" s="33"/>
      <c r="D5" s="33"/>
      <c r="E5" s="5" t="s">
        <v>5</v>
      </c>
      <c r="F5" s="5" t="s">
        <v>6</v>
      </c>
      <c r="G5" s="5" t="s">
        <v>7</v>
      </c>
    </row>
    <row r="6" spans="2:7">
      <c r="B6" s="28" t="s">
        <v>8</v>
      </c>
      <c r="C6" s="28" t="s">
        <v>9</v>
      </c>
      <c r="D6" s="6" t="s">
        <v>10</v>
      </c>
      <c r="E6" s="7">
        <f>+E7</f>
        <v>0</v>
      </c>
      <c r="F6" s="7">
        <f>+F7</f>
        <v>0</v>
      </c>
      <c r="G6" s="7">
        <f>E6-F6</f>
        <v>0</v>
      </c>
    </row>
    <row r="7" spans="2:7">
      <c r="B7" s="29"/>
      <c r="C7" s="29"/>
      <c r="D7" s="8" t="s">
        <v>11</v>
      </c>
      <c r="E7" s="9">
        <f>+E8</f>
        <v>0</v>
      </c>
      <c r="F7" s="9">
        <f>+F8</f>
        <v>0</v>
      </c>
      <c r="G7" s="9">
        <f t="shared" ref="G7:G70" si="0">E7-F7</f>
        <v>0</v>
      </c>
    </row>
    <row r="8" spans="2:7">
      <c r="B8" s="29"/>
      <c r="C8" s="29"/>
      <c r="D8" s="8" t="s">
        <v>12</v>
      </c>
      <c r="E8" s="9"/>
      <c r="F8" s="9"/>
      <c r="G8" s="9">
        <f t="shared" si="0"/>
        <v>0</v>
      </c>
    </row>
    <row r="9" spans="2:7">
      <c r="B9" s="29"/>
      <c r="C9" s="29"/>
      <c r="D9" s="8" t="s">
        <v>13</v>
      </c>
      <c r="E9" s="9">
        <f>+E10+E14+E15+E17+E18</f>
        <v>2825632</v>
      </c>
      <c r="F9" s="9">
        <f>+F10+F14+F15+F17+F18</f>
        <v>1800500</v>
      </c>
      <c r="G9" s="9">
        <f t="shared" si="0"/>
        <v>1025132</v>
      </c>
    </row>
    <row r="10" spans="2:7">
      <c r="B10" s="29"/>
      <c r="C10" s="29"/>
      <c r="D10" s="8" t="s">
        <v>14</v>
      </c>
      <c r="E10" s="9">
        <f>+E11+E12+E13</f>
        <v>0</v>
      </c>
      <c r="F10" s="9">
        <f>+F11+F12+F13</f>
        <v>0</v>
      </c>
      <c r="G10" s="9">
        <f t="shared" si="0"/>
        <v>0</v>
      </c>
    </row>
    <row r="11" spans="2:7">
      <c r="B11" s="29"/>
      <c r="C11" s="29"/>
      <c r="D11" s="8" t="s">
        <v>15</v>
      </c>
      <c r="E11" s="9"/>
      <c r="F11" s="9"/>
      <c r="G11" s="9">
        <f t="shared" si="0"/>
        <v>0</v>
      </c>
    </row>
    <row r="12" spans="2:7">
      <c r="B12" s="29"/>
      <c r="C12" s="29"/>
      <c r="D12" s="8" t="s">
        <v>16</v>
      </c>
      <c r="E12" s="9"/>
      <c r="F12" s="9"/>
      <c r="G12" s="9">
        <f t="shared" si="0"/>
        <v>0</v>
      </c>
    </row>
    <row r="13" spans="2:7">
      <c r="B13" s="29"/>
      <c r="C13" s="29"/>
      <c r="D13" s="8" t="s">
        <v>17</v>
      </c>
      <c r="E13" s="9"/>
      <c r="F13" s="9"/>
      <c r="G13" s="9">
        <f t="shared" si="0"/>
        <v>0</v>
      </c>
    </row>
    <row r="14" spans="2:7">
      <c r="B14" s="29"/>
      <c r="C14" s="29"/>
      <c r="D14" s="8" t="s">
        <v>18</v>
      </c>
      <c r="E14" s="9"/>
      <c r="F14" s="9"/>
      <c r="G14" s="9">
        <f t="shared" si="0"/>
        <v>0</v>
      </c>
    </row>
    <row r="15" spans="2:7">
      <c r="B15" s="29"/>
      <c r="C15" s="29"/>
      <c r="D15" s="8" t="s">
        <v>19</v>
      </c>
      <c r="E15" s="9">
        <f>+E16</f>
        <v>0</v>
      </c>
      <c r="F15" s="9">
        <f>+F16</f>
        <v>0</v>
      </c>
      <c r="G15" s="9">
        <f t="shared" si="0"/>
        <v>0</v>
      </c>
    </row>
    <row r="16" spans="2:7">
      <c r="B16" s="29"/>
      <c r="C16" s="29"/>
      <c r="D16" s="8" t="s">
        <v>20</v>
      </c>
      <c r="E16" s="9"/>
      <c r="F16" s="9"/>
      <c r="G16" s="9">
        <f t="shared" si="0"/>
        <v>0</v>
      </c>
    </row>
    <row r="17" spans="2:7">
      <c r="B17" s="29"/>
      <c r="C17" s="29"/>
      <c r="D17" s="8" t="s">
        <v>21</v>
      </c>
      <c r="E17" s="9"/>
      <c r="F17" s="9"/>
      <c r="G17" s="9">
        <f t="shared" si="0"/>
        <v>0</v>
      </c>
    </row>
    <row r="18" spans="2:7">
      <c r="B18" s="29"/>
      <c r="C18" s="29"/>
      <c r="D18" s="8" t="s">
        <v>22</v>
      </c>
      <c r="E18" s="9">
        <f>+E19+E20+E21</f>
        <v>2825632</v>
      </c>
      <c r="F18" s="9">
        <f>+F19+F20+F21</f>
        <v>1800500</v>
      </c>
      <c r="G18" s="9">
        <f t="shared" si="0"/>
        <v>1025132</v>
      </c>
    </row>
    <row r="19" spans="2:7">
      <c r="B19" s="29"/>
      <c r="C19" s="29"/>
      <c r="D19" s="8" t="s">
        <v>23</v>
      </c>
      <c r="E19" s="9">
        <v>2685632</v>
      </c>
      <c r="F19" s="9">
        <v>1800500</v>
      </c>
      <c r="G19" s="9">
        <f t="shared" si="0"/>
        <v>885132</v>
      </c>
    </row>
    <row r="20" spans="2:7">
      <c r="B20" s="29"/>
      <c r="C20" s="29"/>
      <c r="D20" s="8" t="s">
        <v>24</v>
      </c>
      <c r="E20" s="9">
        <v>140000</v>
      </c>
      <c r="F20" s="9"/>
      <c r="G20" s="9">
        <f t="shared" si="0"/>
        <v>140000</v>
      </c>
    </row>
    <row r="21" spans="2:7">
      <c r="B21" s="29"/>
      <c r="C21" s="29"/>
      <c r="D21" s="8" t="s">
        <v>25</v>
      </c>
      <c r="E21" s="9"/>
      <c r="F21" s="9"/>
      <c r="G21" s="9">
        <f t="shared" si="0"/>
        <v>0</v>
      </c>
    </row>
    <row r="22" spans="2:7">
      <c r="B22" s="29"/>
      <c r="C22" s="29"/>
      <c r="D22" s="8" t="s">
        <v>26</v>
      </c>
      <c r="E22" s="9"/>
      <c r="F22" s="9">
        <v>50000</v>
      </c>
      <c r="G22" s="9">
        <f t="shared" si="0"/>
        <v>-50000</v>
      </c>
    </row>
    <row r="23" spans="2:7">
      <c r="B23" s="29"/>
      <c r="C23" s="30"/>
      <c r="D23" s="10" t="s">
        <v>27</v>
      </c>
      <c r="E23" s="11">
        <f>+E6+E9+E22</f>
        <v>2825632</v>
      </c>
      <c r="F23" s="11">
        <f>+F6+F9+F22</f>
        <v>1850500</v>
      </c>
      <c r="G23" s="11">
        <f t="shared" si="0"/>
        <v>975132</v>
      </c>
    </row>
    <row r="24" spans="2:7">
      <c r="B24" s="29"/>
      <c r="C24" s="28" t="s">
        <v>28</v>
      </c>
      <c r="D24" s="8" t="s">
        <v>29</v>
      </c>
      <c r="E24" s="9">
        <f>+E25+E26+E27+E28+E29+E30+E31</f>
        <v>33650137</v>
      </c>
      <c r="F24" s="9">
        <f>+F25+F26+F27+F28+F29+F30+F31</f>
        <v>25695457</v>
      </c>
      <c r="G24" s="9">
        <f t="shared" si="0"/>
        <v>7954680</v>
      </c>
    </row>
    <row r="25" spans="2:7">
      <c r="B25" s="29"/>
      <c r="C25" s="29"/>
      <c r="D25" s="8" t="s">
        <v>30</v>
      </c>
      <c r="E25" s="9">
        <v>3084410</v>
      </c>
      <c r="F25" s="9">
        <v>4473000</v>
      </c>
      <c r="G25" s="9">
        <f t="shared" si="0"/>
        <v>-1388590</v>
      </c>
    </row>
    <row r="26" spans="2:7">
      <c r="B26" s="29"/>
      <c r="C26" s="29"/>
      <c r="D26" s="8" t="s">
        <v>31</v>
      </c>
      <c r="E26" s="9">
        <v>13727970</v>
      </c>
      <c r="F26" s="9">
        <v>8337292</v>
      </c>
      <c r="G26" s="9">
        <f t="shared" si="0"/>
        <v>5390678</v>
      </c>
    </row>
    <row r="27" spans="2:7">
      <c r="B27" s="29"/>
      <c r="C27" s="29"/>
      <c r="D27" s="8" t="s">
        <v>32</v>
      </c>
      <c r="E27" s="9">
        <v>2527800</v>
      </c>
      <c r="F27" s="9">
        <v>1343200</v>
      </c>
      <c r="G27" s="9">
        <f t="shared" si="0"/>
        <v>1184600</v>
      </c>
    </row>
    <row r="28" spans="2:7">
      <c r="B28" s="29"/>
      <c r="C28" s="29"/>
      <c r="D28" s="8" t="s">
        <v>33</v>
      </c>
      <c r="E28" s="9">
        <v>2038000</v>
      </c>
      <c r="F28" s="9">
        <v>1292300</v>
      </c>
      <c r="G28" s="9">
        <f t="shared" si="0"/>
        <v>745700</v>
      </c>
    </row>
    <row r="29" spans="2:7">
      <c r="B29" s="29"/>
      <c r="C29" s="29"/>
      <c r="D29" s="8" t="s">
        <v>34</v>
      </c>
      <c r="E29" s="9">
        <v>9249455</v>
      </c>
      <c r="F29" s="9">
        <v>7908391</v>
      </c>
      <c r="G29" s="9">
        <f t="shared" si="0"/>
        <v>1341064</v>
      </c>
    </row>
    <row r="30" spans="2:7">
      <c r="B30" s="29"/>
      <c r="C30" s="29"/>
      <c r="D30" s="8" t="s">
        <v>35</v>
      </c>
      <c r="E30" s="9">
        <v>178000</v>
      </c>
      <c r="F30" s="9">
        <v>222500</v>
      </c>
      <c r="G30" s="9">
        <f t="shared" si="0"/>
        <v>-44500</v>
      </c>
    </row>
    <row r="31" spans="2:7">
      <c r="B31" s="29"/>
      <c r="C31" s="29"/>
      <c r="D31" s="8" t="s">
        <v>36</v>
      </c>
      <c r="E31" s="9">
        <v>2844502</v>
      </c>
      <c r="F31" s="9">
        <v>2118774</v>
      </c>
      <c r="G31" s="9">
        <f t="shared" si="0"/>
        <v>725728</v>
      </c>
    </row>
    <row r="32" spans="2:7">
      <c r="B32" s="29"/>
      <c r="C32" s="29"/>
      <c r="D32" s="8" t="s">
        <v>37</v>
      </c>
      <c r="E32" s="9">
        <f>+E33+E34+E35+E36+E37+E38+E39+E40+E41+E42+E43</f>
        <v>1517060</v>
      </c>
      <c r="F32" s="9">
        <f>+F33+F34+F35+F36+F37+F38+F39+F40+F41+F42+F43</f>
        <v>284249</v>
      </c>
      <c r="G32" s="9">
        <f t="shared" si="0"/>
        <v>1232811</v>
      </c>
    </row>
    <row r="33" spans="2:7">
      <c r="B33" s="29"/>
      <c r="C33" s="29"/>
      <c r="D33" s="8" t="s">
        <v>38</v>
      </c>
      <c r="E33" s="9"/>
      <c r="F33" s="9"/>
      <c r="G33" s="9">
        <f t="shared" si="0"/>
        <v>0</v>
      </c>
    </row>
    <row r="34" spans="2:7">
      <c r="B34" s="29"/>
      <c r="C34" s="29"/>
      <c r="D34" s="8" t="s">
        <v>39</v>
      </c>
      <c r="E34" s="9"/>
      <c r="F34" s="9"/>
      <c r="G34" s="9">
        <f t="shared" si="0"/>
        <v>0</v>
      </c>
    </row>
    <row r="35" spans="2:7">
      <c r="B35" s="29"/>
      <c r="C35" s="29"/>
      <c r="D35" s="8" t="s">
        <v>40</v>
      </c>
      <c r="E35" s="9"/>
      <c r="F35" s="9"/>
      <c r="G35" s="9">
        <f t="shared" si="0"/>
        <v>0</v>
      </c>
    </row>
    <row r="36" spans="2:7">
      <c r="B36" s="29"/>
      <c r="C36" s="29"/>
      <c r="D36" s="8" t="s">
        <v>41</v>
      </c>
      <c r="E36" s="9"/>
      <c r="F36" s="9"/>
      <c r="G36" s="9">
        <f t="shared" si="0"/>
        <v>0</v>
      </c>
    </row>
    <row r="37" spans="2:7">
      <c r="B37" s="29"/>
      <c r="C37" s="29"/>
      <c r="D37" s="8" t="s">
        <v>42</v>
      </c>
      <c r="E37" s="9"/>
      <c r="F37" s="9"/>
      <c r="G37" s="9">
        <f t="shared" si="0"/>
        <v>0</v>
      </c>
    </row>
    <row r="38" spans="2:7">
      <c r="B38" s="29"/>
      <c r="C38" s="29"/>
      <c r="D38" s="8" t="s">
        <v>43</v>
      </c>
      <c r="E38" s="9"/>
      <c r="F38" s="9"/>
      <c r="G38" s="9">
        <f t="shared" si="0"/>
        <v>0</v>
      </c>
    </row>
    <row r="39" spans="2:7">
      <c r="B39" s="29"/>
      <c r="C39" s="29"/>
      <c r="D39" s="8" t="s">
        <v>44</v>
      </c>
      <c r="E39" s="9"/>
      <c r="F39" s="9"/>
      <c r="G39" s="9">
        <f t="shared" si="0"/>
        <v>0</v>
      </c>
    </row>
    <row r="40" spans="2:7">
      <c r="B40" s="29"/>
      <c r="C40" s="29"/>
      <c r="D40" s="8" t="s">
        <v>45</v>
      </c>
      <c r="E40" s="9"/>
      <c r="F40" s="9"/>
      <c r="G40" s="9">
        <f t="shared" si="0"/>
        <v>0</v>
      </c>
    </row>
    <row r="41" spans="2:7">
      <c r="B41" s="29"/>
      <c r="C41" s="29"/>
      <c r="D41" s="8" t="s">
        <v>46</v>
      </c>
      <c r="E41" s="9"/>
      <c r="F41" s="9"/>
      <c r="G41" s="9">
        <f t="shared" si="0"/>
        <v>0</v>
      </c>
    </row>
    <row r="42" spans="2:7">
      <c r="B42" s="29"/>
      <c r="C42" s="29"/>
      <c r="D42" s="8" t="s">
        <v>47</v>
      </c>
      <c r="E42" s="9">
        <v>1517060</v>
      </c>
      <c r="F42" s="9">
        <v>284249</v>
      </c>
      <c r="G42" s="9">
        <f t="shared" si="0"/>
        <v>1232811</v>
      </c>
    </row>
    <row r="43" spans="2:7">
      <c r="B43" s="29"/>
      <c r="C43" s="29"/>
      <c r="D43" s="8" t="s">
        <v>48</v>
      </c>
      <c r="E43" s="9"/>
      <c r="F43" s="9"/>
      <c r="G43" s="9">
        <f t="shared" si="0"/>
        <v>0</v>
      </c>
    </row>
    <row r="44" spans="2:7">
      <c r="B44" s="29"/>
      <c r="C44" s="29"/>
      <c r="D44" s="8" t="s">
        <v>49</v>
      </c>
      <c r="E44" s="9">
        <f>+E45+E46+E47+E48+E49+E50+E51+E52+E53+E54+E55+E56+E57+E58+E59+E60+E61+E62+E63+E64+E65+E66</f>
        <v>20145171</v>
      </c>
      <c r="F44" s="9">
        <f>+F45+F46+F47+F48+F49+F50+F51+F52+F53+F54+F55+F56+F57+F58+F59+F60+F61+F62+F63+F64+F65+F66</f>
        <v>8597472</v>
      </c>
      <c r="G44" s="9">
        <f t="shared" si="0"/>
        <v>11547699</v>
      </c>
    </row>
    <row r="45" spans="2:7">
      <c r="B45" s="29"/>
      <c r="C45" s="29"/>
      <c r="D45" s="8" t="s">
        <v>50</v>
      </c>
      <c r="E45" s="9">
        <v>21809</v>
      </c>
      <c r="F45" s="9">
        <v>7169</v>
      </c>
      <c r="G45" s="9">
        <f t="shared" si="0"/>
        <v>14640</v>
      </c>
    </row>
    <row r="46" spans="2:7">
      <c r="B46" s="29"/>
      <c r="C46" s="29"/>
      <c r="D46" s="8" t="s">
        <v>51</v>
      </c>
      <c r="E46" s="9"/>
      <c r="F46" s="9"/>
      <c r="G46" s="9">
        <f t="shared" si="0"/>
        <v>0</v>
      </c>
    </row>
    <row r="47" spans="2:7">
      <c r="B47" s="29"/>
      <c r="C47" s="29"/>
      <c r="D47" s="8" t="s">
        <v>52</v>
      </c>
      <c r="E47" s="9">
        <v>36980</v>
      </c>
      <c r="F47" s="9">
        <v>15605</v>
      </c>
      <c r="G47" s="9">
        <f t="shared" si="0"/>
        <v>21375</v>
      </c>
    </row>
    <row r="48" spans="2:7">
      <c r="B48" s="29"/>
      <c r="C48" s="29"/>
      <c r="D48" s="8" t="s">
        <v>53</v>
      </c>
      <c r="E48" s="9">
        <v>2417593</v>
      </c>
      <c r="F48" s="9">
        <v>32300</v>
      </c>
      <c r="G48" s="9">
        <f t="shared" si="0"/>
        <v>2385293</v>
      </c>
    </row>
    <row r="49" spans="2:7">
      <c r="B49" s="29"/>
      <c r="C49" s="29"/>
      <c r="D49" s="8" t="s">
        <v>54</v>
      </c>
      <c r="E49" s="9">
        <v>149938</v>
      </c>
      <c r="F49" s="9">
        <v>189918</v>
      </c>
      <c r="G49" s="9">
        <f t="shared" si="0"/>
        <v>-39980</v>
      </c>
    </row>
    <row r="50" spans="2:7">
      <c r="B50" s="29"/>
      <c r="C50" s="29"/>
      <c r="D50" s="8" t="s">
        <v>55</v>
      </c>
      <c r="E50" s="9">
        <v>368280</v>
      </c>
      <c r="F50" s="9">
        <v>288125</v>
      </c>
      <c r="G50" s="9">
        <f t="shared" si="0"/>
        <v>80155</v>
      </c>
    </row>
    <row r="51" spans="2:7">
      <c r="B51" s="29"/>
      <c r="C51" s="29"/>
      <c r="D51" s="8" t="s">
        <v>42</v>
      </c>
      <c r="E51" s="9">
        <v>248287</v>
      </c>
      <c r="F51" s="9">
        <v>214700</v>
      </c>
      <c r="G51" s="9">
        <f t="shared" si="0"/>
        <v>33587</v>
      </c>
    </row>
    <row r="52" spans="2:7">
      <c r="B52" s="29"/>
      <c r="C52" s="29"/>
      <c r="D52" s="8" t="s">
        <v>56</v>
      </c>
      <c r="E52" s="9">
        <v>5694700</v>
      </c>
      <c r="F52" s="9">
        <v>175450</v>
      </c>
      <c r="G52" s="9">
        <f t="shared" si="0"/>
        <v>5519250</v>
      </c>
    </row>
    <row r="53" spans="2:7">
      <c r="B53" s="29"/>
      <c r="C53" s="29"/>
      <c r="D53" s="8" t="s">
        <v>57</v>
      </c>
      <c r="E53" s="9">
        <v>803526</v>
      </c>
      <c r="F53" s="9">
        <v>630743</v>
      </c>
      <c r="G53" s="9">
        <f t="shared" si="0"/>
        <v>172783</v>
      </c>
    </row>
    <row r="54" spans="2:7">
      <c r="B54" s="29"/>
      <c r="C54" s="29"/>
      <c r="D54" s="8" t="s">
        <v>58</v>
      </c>
      <c r="E54" s="9">
        <v>56940</v>
      </c>
      <c r="F54" s="9">
        <v>56522</v>
      </c>
      <c r="G54" s="9">
        <f t="shared" si="0"/>
        <v>418</v>
      </c>
    </row>
    <row r="55" spans="2:7">
      <c r="B55" s="29"/>
      <c r="C55" s="29"/>
      <c r="D55" s="8" t="s">
        <v>59</v>
      </c>
      <c r="E55" s="9">
        <v>255992</v>
      </c>
      <c r="F55" s="9">
        <v>161700</v>
      </c>
      <c r="G55" s="9">
        <f t="shared" si="0"/>
        <v>94292</v>
      </c>
    </row>
    <row r="56" spans="2:7">
      <c r="B56" s="29"/>
      <c r="C56" s="29"/>
      <c r="D56" s="8" t="s">
        <v>60</v>
      </c>
      <c r="E56" s="9">
        <v>813914</v>
      </c>
      <c r="F56" s="9">
        <v>2519354</v>
      </c>
      <c r="G56" s="9">
        <f t="shared" si="0"/>
        <v>-1705440</v>
      </c>
    </row>
    <row r="57" spans="2:7">
      <c r="B57" s="29"/>
      <c r="C57" s="29"/>
      <c r="D57" s="8" t="s">
        <v>61</v>
      </c>
      <c r="E57" s="9">
        <v>167918</v>
      </c>
      <c r="F57" s="9">
        <v>273501</v>
      </c>
      <c r="G57" s="9">
        <f t="shared" si="0"/>
        <v>-105583</v>
      </c>
    </row>
    <row r="58" spans="2:7">
      <c r="B58" s="29"/>
      <c r="C58" s="29"/>
      <c r="D58" s="8" t="s">
        <v>44</v>
      </c>
      <c r="E58" s="9">
        <v>509191</v>
      </c>
      <c r="F58" s="9">
        <v>438409</v>
      </c>
      <c r="G58" s="9">
        <f t="shared" si="0"/>
        <v>70782</v>
      </c>
    </row>
    <row r="59" spans="2:7">
      <c r="B59" s="29"/>
      <c r="C59" s="29"/>
      <c r="D59" s="8" t="s">
        <v>45</v>
      </c>
      <c r="E59" s="9">
        <v>759772</v>
      </c>
      <c r="F59" s="9">
        <v>651438</v>
      </c>
      <c r="G59" s="9">
        <f t="shared" si="0"/>
        <v>108334</v>
      </c>
    </row>
    <row r="60" spans="2:7">
      <c r="B60" s="29"/>
      <c r="C60" s="29"/>
      <c r="D60" s="8" t="s">
        <v>62</v>
      </c>
      <c r="E60" s="9">
        <v>2376000</v>
      </c>
      <c r="F60" s="9">
        <v>2376000</v>
      </c>
      <c r="G60" s="9">
        <f t="shared" si="0"/>
        <v>0</v>
      </c>
    </row>
    <row r="61" spans="2:7">
      <c r="B61" s="29"/>
      <c r="C61" s="29"/>
      <c r="D61" s="8" t="s">
        <v>63</v>
      </c>
      <c r="E61" s="9">
        <v>257998</v>
      </c>
      <c r="F61" s="9">
        <v>108920</v>
      </c>
      <c r="G61" s="9">
        <f t="shared" si="0"/>
        <v>149078</v>
      </c>
    </row>
    <row r="62" spans="2:7">
      <c r="B62" s="29"/>
      <c r="C62" s="29"/>
      <c r="D62" s="8" t="s">
        <v>64</v>
      </c>
      <c r="E62" s="9">
        <v>226407</v>
      </c>
      <c r="F62" s="9">
        <v>226407</v>
      </c>
      <c r="G62" s="9">
        <f t="shared" si="0"/>
        <v>0</v>
      </c>
    </row>
    <row r="63" spans="2:7">
      <c r="B63" s="29"/>
      <c r="C63" s="29"/>
      <c r="D63" s="8" t="s">
        <v>65</v>
      </c>
      <c r="E63" s="9"/>
      <c r="F63" s="9"/>
      <c r="G63" s="9">
        <f t="shared" si="0"/>
        <v>0</v>
      </c>
    </row>
    <row r="64" spans="2:7">
      <c r="B64" s="29"/>
      <c r="C64" s="29"/>
      <c r="D64" s="8" t="s">
        <v>66</v>
      </c>
      <c r="E64" s="9">
        <v>24000</v>
      </c>
      <c r="F64" s="9">
        <v>80200</v>
      </c>
      <c r="G64" s="9">
        <f t="shared" si="0"/>
        <v>-56200</v>
      </c>
    </row>
    <row r="65" spans="2:7">
      <c r="B65" s="29"/>
      <c r="C65" s="29"/>
      <c r="D65" s="8" t="s">
        <v>48</v>
      </c>
      <c r="E65" s="9">
        <v>111488</v>
      </c>
      <c r="F65" s="9">
        <v>151011</v>
      </c>
      <c r="G65" s="9">
        <f t="shared" si="0"/>
        <v>-39523</v>
      </c>
    </row>
    <row r="66" spans="2:7">
      <c r="B66" s="29"/>
      <c r="C66" s="29"/>
      <c r="D66" s="8" t="s">
        <v>67</v>
      </c>
      <c r="E66" s="9">
        <v>4844438</v>
      </c>
      <c r="F66" s="9"/>
      <c r="G66" s="9">
        <f t="shared" si="0"/>
        <v>4844438</v>
      </c>
    </row>
    <row r="67" spans="2:7">
      <c r="B67" s="29"/>
      <c r="C67" s="29"/>
      <c r="D67" s="8" t="s">
        <v>68</v>
      </c>
      <c r="E67" s="9">
        <f>+E68</f>
        <v>0</v>
      </c>
      <c r="F67" s="9">
        <f>+F68</f>
        <v>0</v>
      </c>
      <c r="G67" s="9">
        <f t="shared" si="0"/>
        <v>0</v>
      </c>
    </row>
    <row r="68" spans="2:7">
      <c r="B68" s="29"/>
      <c r="C68" s="29"/>
      <c r="D68" s="8" t="s">
        <v>69</v>
      </c>
      <c r="E68" s="9">
        <f>+E69+E70+E71-E72</f>
        <v>0</v>
      </c>
      <c r="F68" s="9">
        <f>+F69+F70+F71-F72</f>
        <v>0</v>
      </c>
      <c r="G68" s="9">
        <f t="shared" si="0"/>
        <v>0</v>
      </c>
    </row>
    <row r="69" spans="2:7">
      <c r="B69" s="29"/>
      <c r="C69" s="29"/>
      <c r="D69" s="8" t="s">
        <v>70</v>
      </c>
      <c r="E69" s="9"/>
      <c r="F69" s="9"/>
      <c r="G69" s="9">
        <f t="shared" si="0"/>
        <v>0</v>
      </c>
    </row>
    <row r="70" spans="2:7">
      <c r="B70" s="29"/>
      <c r="C70" s="29"/>
      <c r="D70" s="8" t="s">
        <v>71</v>
      </c>
      <c r="E70" s="9"/>
      <c r="F70" s="9"/>
      <c r="G70" s="9">
        <f t="shared" si="0"/>
        <v>0</v>
      </c>
    </row>
    <row r="71" spans="2:7">
      <c r="B71" s="29"/>
      <c r="C71" s="29"/>
      <c r="D71" s="8" t="s">
        <v>72</v>
      </c>
      <c r="E71" s="9"/>
      <c r="F71" s="9"/>
      <c r="G71" s="9">
        <f t="shared" ref="G71:G134" si="1">E71-F71</f>
        <v>0</v>
      </c>
    </row>
    <row r="72" spans="2:7">
      <c r="B72" s="29"/>
      <c r="C72" s="29"/>
      <c r="D72" s="8" t="s">
        <v>73</v>
      </c>
      <c r="E72" s="9"/>
      <c r="F72" s="9"/>
      <c r="G72" s="9">
        <f t="shared" si="1"/>
        <v>0</v>
      </c>
    </row>
    <row r="73" spans="2:7">
      <c r="B73" s="29"/>
      <c r="C73" s="29"/>
      <c r="D73" s="8" t="s">
        <v>74</v>
      </c>
      <c r="E73" s="9">
        <v>3720535</v>
      </c>
      <c r="F73" s="9">
        <v>3026793</v>
      </c>
      <c r="G73" s="9">
        <f t="shared" si="1"/>
        <v>693742</v>
      </c>
    </row>
    <row r="74" spans="2:7">
      <c r="B74" s="29"/>
      <c r="C74" s="29"/>
      <c r="D74" s="8" t="s">
        <v>75</v>
      </c>
      <c r="E74" s="9">
        <v>-1308583</v>
      </c>
      <c r="F74" s="9">
        <v>-1729000</v>
      </c>
      <c r="G74" s="9">
        <f t="shared" si="1"/>
        <v>420417</v>
      </c>
    </row>
    <row r="75" spans="2:7">
      <c r="B75" s="29"/>
      <c r="C75" s="29"/>
      <c r="D75" s="8" t="s">
        <v>76</v>
      </c>
      <c r="E75" s="9"/>
      <c r="F75" s="9"/>
      <c r="G75" s="9">
        <f t="shared" si="1"/>
        <v>0</v>
      </c>
    </row>
    <row r="76" spans="2:7">
      <c r="B76" s="29"/>
      <c r="C76" s="29"/>
      <c r="D76" s="8" t="s">
        <v>77</v>
      </c>
      <c r="E76" s="9"/>
      <c r="F76" s="9"/>
      <c r="G76" s="9">
        <f t="shared" si="1"/>
        <v>0</v>
      </c>
    </row>
    <row r="77" spans="2:7">
      <c r="B77" s="29"/>
      <c r="C77" s="29"/>
      <c r="D77" s="8" t="s">
        <v>78</v>
      </c>
      <c r="E77" s="9"/>
      <c r="F77" s="9"/>
      <c r="G77" s="9">
        <f t="shared" si="1"/>
        <v>0</v>
      </c>
    </row>
    <row r="78" spans="2:7">
      <c r="B78" s="29"/>
      <c r="C78" s="30"/>
      <c r="D78" s="10" t="s">
        <v>79</v>
      </c>
      <c r="E78" s="11">
        <f>+E24+E32+E44+E67+E73+E74+E75+E76+E77</f>
        <v>57724320</v>
      </c>
      <c r="F78" s="11">
        <f>+F24+F32+F44+F67+F73+F74+F75+F76+F77</f>
        <v>35874971</v>
      </c>
      <c r="G78" s="11">
        <f t="shared" si="1"/>
        <v>21849349</v>
      </c>
    </row>
    <row r="79" spans="2:7">
      <c r="B79" s="30"/>
      <c r="C79" s="12" t="s">
        <v>80</v>
      </c>
      <c r="D79" s="13"/>
      <c r="E79" s="14">
        <f xml:space="preserve"> +E23 - E78</f>
        <v>-54898688</v>
      </c>
      <c r="F79" s="14">
        <f xml:space="preserve"> +F23 - F78</f>
        <v>-34024471</v>
      </c>
      <c r="G79" s="14">
        <f t="shared" si="1"/>
        <v>-20874217</v>
      </c>
    </row>
    <row r="80" spans="2:7">
      <c r="B80" s="28" t="s">
        <v>81</v>
      </c>
      <c r="C80" s="28" t="s">
        <v>9</v>
      </c>
      <c r="D80" s="8" t="s">
        <v>82</v>
      </c>
      <c r="E80" s="9">
        <v>10883</v>
      </c>
      <c r="F80" s="9">
        <v>13395</v>
      </c>
      <c r="G80" s="9">
        <f t="shared" si="1"/>
        <v>-2512</v>
      </c>
    </row>
    <row r="81" spans="2:7">
      <c r="B81" s="29"/>
      <c r="C81" s="29"/>
      <c r="D81" s="8" t="s">
        <v>83</v>
      </c>
      <c r="E81" s="9">
        <f>+E82+E83+E84</f>
        <v>8756846</v>
      </c>
      <c r="F81" s="9">
        <f>+F82+F83+F84</f>
        <v>2626260</v>
      </c>
      <c r="G81" s="9">
        <f t="shared" si="1"/>
        <v>6130586</v>
      </c>
    </row>
    <row r="82" spans="2:7">
      <c r="B82" s="29"/>
      <c r="C82" s="29"/>
      <c r="D82" s="8" t="s">
        <v>84</v>
      </c>
      <c r="E82" s="9"/>
      <c r="F82" s="9"/>
      <c r="G82" s="9">
        <f t="shared" si="1"/>
        <v>0</v>
      </c>
    </row>
    <row r="83" spans="2:7">
      <c r="B83" s="29"/>
      <c r="C83" s="29"/>
      <c r="D83" s="8" t="s">
        <v>85</v>
      </c>
      <c r="E83" s="9"/>
      <c r="F83" s="9"/>
      <c r="G83" s="9">
        <f t="shared" si="1"/>
        <v>0</v>
      </c>
    </row>
    <row r="84" spans="2:7">
      <c r="B84" s="29"/>
      <c r="C84" s="29"/>
      <c r="D84" s="8" t="s">
        <v>86</v>
      </c>
      <c r="E84" s="9">
        <v>8756846</v>
      </c>
      <c r="F84" s="9">
        <v>2626260</v>
      </c>
      <c r="G84" s="9">
        <f t="shared" si="1"/>
        <v>6130586</v>
      </c>
    </row>
    <row r="85" spans="2:7">
      <c r="B85" s="29"/>
      <c r="C85" s="30"/>
      <c r="D85" s="10" t="s">
        <v>87</v>
      </c>
      <c r="E85" s="11">
        <f>+E80+E81</f>
        <v>8767729</v>
      </c>
      <c r="F85" s="11">
        <f>+F80+F81</f>
        <v>2639655</v>
      </c>
      <c r="G85" s="11">
        <f t="shared" si="1"/>
        <v>6128074</v>
      </c>
    </row>
    <row r="86" spans="2:7">
      <c r="B86" s="29"/>
      <c r="C86" s="28" t="s">
        <v>28</v>
      </c>
      <c r="D86" s="8" t="s">
        <v>88</v>
      </c>
      <c r="E86" s="9">
        <v>57916</v>
      </c>
      <c r="F86" s="9">
        <v>2589</v>
      </c>
      <c r="G86" s="9">
        <f t="shared" si="1"/>
        <v>55327</v>
      </c>
    </row>
    <row r="87" spans="2:7">
      <c r="B87" s="29"/>
      <c r="C87" s="29"/>
      <c r="D87" s="8" t="s">
        <v>89</v>
      </c>
      <c r="E87" s="9">
        <f>+E88+E89+E90</f>
        <v>0</v>
      </c>
      <c r="F87" s="9">
        <f>+F88+F89+F90</f>
        <v>0</v>
      </c>
      <c r="G87" s="9">
        <f t="shared" si="1"/>
        <v>0</v>
      </c>
    </row>
    <row r="88" spans="2:7">
      <c r="B88" s="29"/>
      <c r="C88" s="29"/>
      <c r="D88" s="8" t="s">
        <v>90</v>
      </c>
      <c r="E88" s="9"/>
      <c r="F88" s="9"/>
      <c r="G88" s="9">
        <f t="shared" si="1"/>
        <v>0</v>
      </c>
    </row>
    <row r="89" spans="2:7">
      <c r="B89" s="29"/>
      <c r="C89" s="29"/>
      <c r="D89" s="8" t="s">
        <v>91</v>
      </c>
      <c r="E89" s="9"/>
      <c r="F89" s="9"/>
      <c r="G89" s="9">
        <f t="shared" si="1"/>
        <v>0</v>
      </c>
    </row>
    <row r="90" spans="2:7">
      <c r="B90" s="29"/>
      <c r="C90" s="29"/>
      <c r="D90" s="8" t="s">
        <v>92</v>
      </c>
      <c r="E90" s="9"/>
      <c r="F90" s="9"/>
      <c r="G90" s="9">
        <f t="shared" si="1"/>
        <v>0</v>
      </c>
    </row>
    <row r="91" spans="2:7">
      <c r="B91" s="29"/>
      <c r="C91" s="30"/>
      <c r="D91" s="10" t="s">
        <v>93</v>
      </c>
      <c r="E91" s="11">
        <f>+E86+E87</f>
        <v>57916</v>
      </c>
      <c r="F91" s="11">
        <f>+F86+F87</f>
        <v>2589</v>
      </c>
      <c r="G91" s="11">
        <f t="shared" si="1"/>
        <v>55327</v>
      </c>
    </row>
    <row r="92" spans="2:7">
      <c r="B92" s="30"/>
      <c r="C92" s="12" t="s">
        <v>94</v>
      </c>
      <c r="D92" s="15"/>
      <c r="E92" s="16">
        <f xml:space="preserve"> +E85 - E91</f>
        <v>8709813</v>
      </c>
      <c r="F92" s="16">
        <f xml:space="preserve"> +F85 - F91</f>
        <v>2637066</v>
      </c>
      <c r="G92" s="16">
        <f t="shared" si="1"/>
        <v>6072747</v>
      </c>
    </row>
    <row r="93" spans="2:7">
      <c r="B93" s="12" t="s">
        <v>95</v>
      </c>
      <c r="C93" s="17"/>
      <c r="D93" s="13"/>
      <c r="E93" s="14">
        <f xml:space="preserve"> +E79 +E92</f>
        <v>-46188875</v>
      </c>
      <c r="F93" s="14">
        <f xml:space="preserve"> +F79 +F92</f>
        <v>-31387405</v>
      </c>
      <c r="G93" s="14">
        <f t="shared" si="1"/>
        <v>-14801470</v>
      </c>
    </row>
    <row r="94" spans="2:7">
      <c r="B94" s="28" t="s">
        <v>96</v>
      </c>
      <c r="C94" s="28" t="s">
        <v>9</v>
      </c>
      <c r="D94" s="8" t="s">
        <v>97</v>
      </c>
      <c r="E94" s="9">
        <f>+E95+E96+E97</f>
        <v>0</v>
      </c>
      <c r="F94" s="9">
        <f>+F95+F96+F97</f>
        <v>0</v>
      </c>
      <c r="G94" s="9">
        <f t="shared" si="1"/>
        <v>0</v>
      </c>
    </row>
    <row r="95" spans="2:7">
      <c r="B95" s="29"/>
      <c r="C95" s="29"/>
      <c r="D95" s="8" t="s">
        <v>98</v>
      </c>
      <c r="E95" s="9"/>
      <c r="F95" s="9"/>
      <c r="G95" s="9">
        <f t="shared" si="1"/>
        <v>0</v>
      </c>
    </row>
    <row r="96" spans="2:7">
      <c r="B96" s="29"/>
      <c r="C96" s="29"/>
      <c r="D96" s="8" t="s">
        <v>99</v>
      </c>
      <c r="E96" s="9"/>
      <c r="F96" s="9"/>
      <c r="G96" s="9">
        <f t="shared" si="1"/>
        <v>0</v>
      </c>
    </row>
    <row r="97" spans="2:7">
      <c r="B97" s="29"/>
      <c r="C97" s="29"/>
      <c r="D97" s="8" t="s">
        <v>100</v>
      </c>
      <c r="E97" s="9"/>
      <c r="F97" s="9"/>
      <c r="G97" s="9">
        <f t="shared" si="1"/>
        <v>0</v>
      </c>
    </row>
    <row r="98" spans="2:7">
      <c r="B98" s="29"/>
      <c r="C98" s="29"/>
      <c r="D98" s="8" t="s">
        <v>101</v>
      </c>
      <c r="E98" s="9">
        <f>+E99+E100</f>
        <v>0</v>
      </c>
      <c r="F98" s="9">
        <f>+F99+F100</f>
        <v>0</v>
      </c>
      <c r="G98" s="9">
        <f t="shared" si="1"/>
        <v>0</v>
      </c>
    </row>
    <row r="99" spans="2:7">
      <c r="B99" s="29"/>
      <c r="C99" s="29"/>
      <c r="D99" s="8" t="s">
        <v>102</v>
      </c>
      <c r="E99" s="9"/>
      <c r="F99" s="9"/>
      <c r="G99" s="9">
        <f t="shared" si="1"/>
        <v>0</v>
      </c>
    </row>
    <row r="100" spans="2:7">
      <c r="B100" s="29"/>
      <c r="C100" s="29"/>
      <c r="D100" s="8" t="s">
        <v>103</v>
      </c>
      <c r="E100" s="9"/>
      <c r="F100" s="9"/>
      <c r="G100" s="9">
        <f t="shared" si="1"/>
        <v>0</v>
      </c>
    </row>
    <row r="101" spans="2:7">
      <c r="B101" s="29"/>
      <c r="C101" s="29"/>
      <c r="D101" s="8" t="s">
        <v>104</v>
      </c>
      <c r="E101" s="9"/>
      <c r="F101" s="9"/>
      <c r="G101" s="9">
        <f t="shared" si="1"/>
        <v>0</v>
      </c>
    </row>
    <row r="102" spans="2:7">
      <c r="B102" s="29"/>
      <c r="C102" s="29"/>
      <c r="D102" s="8" t="s">
        <v>105</v>
      </c>
      <c r="E102" s="9">
        <f>+E103+E104+E105+E106</f>
        <v>0</v>
      </c>
      <c r="F102" s="9">
        <f>+F103+F104+F105+F106</f>
        <v>0</v>
      </c>
      <c r="G102" s="9">
        <f t="shared" si="1"/>
        <v>0</v>
      </c>
    </row>
    <row r="103" spans="2:7">
      <c r="B103" s="29"/>
      <c r="C103" s="29"/>
      <c r="D103" s="8" t="s">
        <v>106</v>
      </c>
      <c r="E103" s="9"/>
      <c r="F103" s="9"/>
      <c r="G103" s="9">
        <f t="shared" si="1"/>
        <v>0</v>
      </c>
    </row>
    <row r="104" spans="2:7">
      <c r="B104" s="29"/>
      <c r="C104" s="29"/>
      <c r="D104" s="8" t="s">
        <v>107</v>
      </c>
      <c r="E104" s="9"/>
      <c r="F104" s="9"/>
      <c r="G104" s="9">
        <f t="shared" si="1"/>
        <v>0</v>
      </c>
    </row>
    <row r="105" spans="2:7">
      <c r="B105" s="29"/>
      <c r="C105" s="29"/>
      <c r="D105" s="8" t="s">
        <v>108</v>
      </c>
      <c r="E105" s="9"/>
      <c r="F105" s="9"/>
      <c r="G105" s="9">
        <f t="shared" si="1"/>
        <v>0</v>
      </c>
    </row>
    <row r="106" spans="2:7">
      <c r="B106" s="29"/>
      <c r="C106" s="29"/>
      <c r="D106" s="8" t="s">
        <v>109</v>
      </c>
      <c r="E106" s="9"/>
      <c r="F106" s="9"/>
      <c r="G106" s="9">
        <f t="shared" si="1"/>
        <v>0</v>
      </c>
    </row>
    <row r="107" spans="2:7">
      <c r="B107" s="29"/>
      <c r="C107" s="29"/>
      <c r="D107" s="8" t="s">
        <v>110</v>
      </c>
      <c r="E107" s="9">
        <f>+E108+E109</f>
        <v>0</v>
      </c>
      <c r="F107" s="9">
        <f>+F108+F109</f>
        <v>0</v>
      </c>
      <c r="G107" s="9">
        <f t="shared" si="1"/>
        <v>0</v>
      </c>
    </row>
    <row r="108" spans="2:7">
      <c r="B108" s="29"/>
      <c r="C108" s="29"/>
      <c r="D108" s="8" t="s">
        <v>111</v>
      </c>
      <c r="E108" s="9"/>
      <c r="F108" s="9"/>
      <c r="G108" s="9">
        <f t="shared" si="1"/>
        <v>0</v>
      </c>
    </row>
    <row r="109" spans="2:7">
      <c r="B109" s="29"/>
      <c r="C109" s="29"/>
      <c r="D109" s="8" t="s">
        <v>112</v>
      </c>
      <c r="E109" s="9"/>
      <c r="F109" s="9"/>
      <c r="G109" s="9">
        <f t="shared" si="1"/>
        <v>0</v>
      </c>
    </row>
    <row r="110" spans="2:7">
      <c r="B110" s="29"/>
      <c r="C110" s="29"/>
      <c r="D110" s="8" t="s">
        <v>113</v>
      </c>
      <c r="E110" s="9"/>
      <c r="F110" s="9"/>
      <c r="G110" s="9">
        <f t="shared" si="1"/>
        <v>0</v>
      </c>
    </row>
    <row r="111" spans="2:7">
      <c r="B111" s="29"/>
      <c r="C111" s="29"/>
      <c r="D111" s="8" t="s">
        <v>114</v>
      </c>
      <c r="E111" s="9">
        <v>45418000</v>
      </c>
      <c r="F111" s="9">
        <v>29476000</v>
      </c>
      <c r="G111" s="9">
        <f t="shared" si="1"/>
        <v>15942000</v>
      </c>
    </row>
    <row r="112" spans="2:7">
      <c r="B112" s="29"/>
      <c r="C112" s="29"/>
      <c r="D112" s="8" t="s">
        <v>115</v>
      </c>
      <c r="E112" s="9"/>
      <c r="F112" s="9"/>
      <c r="G112" s="9">
        <f t="shared" si="1"/>
        <v>0</v>
      </c>
    </row>
    <row r="113" spans="2:7">
      <c r="B113" s="29"/>
      <c r="C113" s="29"/>
      <c r="D113" s="8" t="s">
        <v>116</v>
      </c>
      <c r="E113" s="9"/>
      <c r="F113" s="9"/>
      <c r="G113" s="9">
        <f t="shared" si="1"/>
        <v>0</v>
      </c>
    </row>
    <row r="114" spans="2:7">
      <c r="B114" s="29"/>
      <c r="C114" s="29"/>
      <c r="D114" s="8" t="s">
        <v>117</v>
      </c>
      <c r="E114" s="9">
        <f>+E115+E116</f>
        <v>0</v>
      </c>
      <c r="F114" s="9">
        <f>+F115+F116</f>
        <v>0</v>
      </c>
      <c r="G114" s="9">
        <f t="shared" si="1"/>
        <v>0</v>
      </c>
    </row>
    <row r="115" spans="2:7">
      <c r="B115" s="29"/>
      <c r="C115" s="29"/>
      <c r="D115" s="8" t="s">
        <v>118</v>
      </c>
      <c r="E115" s="9"/>
      <c r="F115" s="9"/>
      <c r="G115" s="9">
        <f t="shared" si="1"/>
        <v>0</v>
      </c>
    </row>
    <row r="116" spans="2:7">
      <c r="B116" s="29"/>
      <c r="C116" s="29"/>
      <c r="D116" s="8" t="s">
        <v>119</v>
      </c>
      <c r="E116" s="9"/>
      <c r="F116" s="9"/>
      <c r="G116" s="9">
        <f t="shared" si="1"/>
        <v>0</v>
      </c>
    </row>
    <row r="117" spans="2:7">
      <c r="B117" s="29"/>
      <c r="C117" s="30"/>
      <c r="D117" s="10" t="s">
        <v>120</v>
      </c>
      <c r="E117" s="11">
        <f>+E94+E98+E101+E102+E107+E110+E111+E112+E113+E114</f>
        <v>45418000</v>
      </c>
      <c r="F117" s="11">
        <f>+F94+F98+F101+F102+F107+F110+F111+F112+F113+F114</f>
        <v>29476000</v>
      </c>
      <c r="G117" s="11">
        <f t="shared" si="1"/>
        <v>15942000</v>
      </c>
    </row>
    <row r="118" spans="2:7">
      <c r="B118" s="29"/>
      <c r="C118" s="28" t="s">
        <v>28</v>
      </c>
      <c r="D118" s="8" t="s">
        <v>121</v>
      </c>
      <c r="E118" s="9"/>
      <c r="F118" s="9"/>
      <c r="G118" s="9">
        <f t="shared" si="1"/>
        <v>0</v>
      </c>
    </row>
    <row r="119" spans="2:7">
      <c r="B119" s="29"/>
      <c r="C119" s="29"/>
      <c r="D119" s="8" t="s">
        <v>122</v>
      </c>
      <c r="E119" s="9"/>
      <c r="F119" s="9"/>
      <c r="G119" s="9">
        <f t="shared" si="1"/>
        <v>0</v>
      </c>
    </row>
    <row r="120" spans="2:7">
      <c r="B120" s="29"/>
      <c r="C120" s="29"/>
      <c r="D120" s="8" t="s">
        <v>123</v>
      </c>
      <c r="E120" s="9">
        <f>+E121+E122+E123+E124</f>
        <v>147825</v>
      </c>
      <c r="F120" s="9">
        <f>+F121+F122+F123+F124</f>
        <v>0</v>
      </c>
      <c r="G120" s="9">
        <f t="shared" si="1"/>
        <v>147825</v>
      </c>
    </row>
    <row r="121" spans="2:7">
      <c r="B121" s="29"/>
      <c r="C121" s="29"/>
      <c r="D121" s="8" t="s">
        <v>124</v>
      </c>
      <c r="E121" s="9"/>
      <c r="F121" s="9"/>
      <c r="G121" s="9">
        <f t="shared" si="1"/>
        <v>0</v>
      </c>
    </row>
    <row r="122" spans="2:7">
      <c r="B122" s="29"/>
      <c r="C122" s="29"/>
      <c r="D122" s="8" t="s">
        <v>125</v>
      </c>
      <c r="E122" s="9"/>
      <c r="F122" s="9"/>
      <c r="G122" s="9">
        <f t="shared" si="1"/>
        <v>0</v>
      </c>
    </row>
    <row r="123" spans="2:7">
      <c r="B123" s="29"/>
      <c r="C123" s="29"/>
      <c r="D123" s="8" t="s">
        <v>126</v>
      </c>
      <c r="E123" s="9">
        <v>147825</v>
      </c>
      <c r="F123" s="9"/>
      <c r="G123" s="9">
        <f t="shared" si="1"/>
        <v>147825</v>
      </c>
    </row>
    <row r="124" spans="2:7">
      <c r="B124" s="29"/>
      <c r="C124" s="29"/>
      <c r="D124" s="8" t="s">
        <v>127</v>
      </c>
      <c r="E124" s="9"/>
      <c r="F124" s="9"/>
      <c r="G124" s="9">
        <f t="shared" si="1"/>
        <v>0</v>
      </c>
    </row>
    <row r="125" spans="2:7">
      <c r="B125" s="29"/>
      <c r="C125" s="29"/>
      <c r="D125" s="8" t="s">
        <v>128</v>
      </c>
      <c r="E125" s="9"/>
      <c r="F125" s="9"/>
      <c r="G125" s="9">
        <f t="shared" si="1"/>
        <v>0</v>
      </c>
    </row>
    <row r="126" spans="2:7">
      <c r="B126" s="29"/>
      <c r="C126" s="29"/>
      <c r="D126" s="8" t="s">
        <v>129</v>
      </c>
      <c r="E126" s="9"/>
      <c r="F126" s="9"/>
      <c r="G126" s="9">
        <f t="shared" si="1"/>
        <v>0</v>
      </c>
    </row>
    <row r="127" spans="2:7">
      <c r="B127" s="29"/>
      <c r="C127" s="29"/>
      <c r="D127" s="8" t="s">
        <v>130</v>
      </c>
      <c r="E127" s="9"/>
      <c r="F127" s="9"/>
      <c r="G127" s="9">
        <f t="shared" si="1"/>
        <v>0</v>
      </c>
    </row>
    <row r="128" spans="2:7">
      <c r="B128" s="29"/>
      <c r="C128" s="29"/>
      <c r="D128" s="8" t="s">
        <v>131</v>
      </c>
      <c r="E128" s="9"/>
      <c r="F128" s="9"/>
      <c r="G128" s="9">
        <f t="shared" si="1"/>
        <v>0</v>
      </c>
    </row>
    <row r="129" spans="2:7">
      <c r="B129" s="29"/>
      <c r="C129" s="29"/>
      <c r="D129" s="8" t="s">
        <v>132</v>
      </c>
      <c r="E129" s="9"/>
      <c r="F129" s="9"/>
      <c r="G129" s="9">
        <f t="shared" si="1"/>
        <v>0</v>
      </c>
    </row>
    <row r="130" spans="2:7">
      <c r="B130" s="29"/>
      <c r="C130" s="29"/>
      <c r="D130" s="8" t="s">
        <v>133</v>
      </c>
      <c r="E130" s="9"/>
      <c r="F130" s="9"/>
      <c r="G130" s="9">
        <f t="shared" si="1"/>
        <v>0</v>
      </c>
    </row>
    <row r="131" spans="2:7">
      <c r="B131" s="29"/>
      <c r="C131" s="29"/>
      <c r="D131" s="8" t="s">
        <v>134</v>
      </c>
      <c r="E131" s="9"/>
      <c r="F131" s="9">
        <v>488189</v>
      </c>
      <c r="G131" s="9">
        <f t="shared" si="1"/>
        <v>-488189</v>
      </c>
    </row>
    <row r="132" spans="2:7">
      <c r="B132" s="29"/>
      <c r="C132" s="29"/>
      <c r="D132" s="8" t="s">
        <v>135</v>
      </c>
      <c r="E132" s="9"/>
      <c r="F132" s="9"/>
      <c r="G132" s="9">
        <f t="shared" si="1"/>
        <v>0</v>
      </c>
    </row>
    <row r="133" spans="2:7">
      <c r="B133" s="29"/>
      <c r="C133" s="30"/>
      <c r="D133" s="10" t="s">
        <v>136</v>
      </c>
      <c r="E133" s="11">
        <f>+E118+E119+E120+E125+E126+E127+E128+E129+E130+E131+E132</f>
        <v>147825</v>
      </c>
      <c r="F133" s="11">
        <f>+F118+F119+F120+F125+F126+F127+F128+F129+F130+F131+F132</f>
        <v>488189</v>
      </c>
      <c r="G133" s="11">
        <f t="shared" si="1"/>
        <v>-340364</v>
      </c>
    </row>
    <row r="134" spans="2:7">
      <c r="B134" s="30"/>
      <c r="C134" s="18" t="s">
        <v>137</v>
      </c>
      <c r="D134" s="19"/>
      <c r="E134" s="20">
        <f xml:space="preserve"> +E117 - E133</f>
        <v>45270175</v>
      </c>
      <c r="F134" s="20">
        <f xml:space="preserve"> +F117 - F133</f>
        <v>28987811</v>
      </c>
      <c r="G134" s="20">
        <f t="shared" si="1"/>
        <v>16282364</v>
      </c>
    </row>
    <row r="135" spans="2:7">
      <c r="B135" s="12" t="s">
        <v>138</v>
      </c>
      <c r="C135" s="21"/>
      <c r="D135" s="22"/>
      <c r="E135" s="23">
        <f xml:space="preserve"> +E93 +E134</f>
        <v>-918700</v>
      </c>
      <c r="F135" s="23">
        <f xml:space="preserve"> +F93 +F134</f>
        <v>-2399594</v>
      </c>
      <c r="G135" s="23">
        <f t="shared" ref="G135:G147" si="2">E135-F135</f>
        <v>1480894</v>
      </c>
    </row>
    <row r="136" spans="2:7">
      <c r="B136" s="25" t="s">
        <v>139</v>
      </c>
      <c r="C136" s="21" t="s">
        <v>140</v>
      </c>
      <c r="D136" s="22"/>
      <c r="E136" s="23">
        <v>37441353</v>
      </c>
      <c r="F136" s="23">
        <v>39840947</v>
      </c>
      <c r="G136" s="23">
        <f t="shared" si="2"/>
        <v>-2399594</v>
      </c>
    </row>
    <row r="137" spans="2:7">
      <c r="B137" s="26"/>
      <c r="C137" s="21" t="s">
        <v>141</v>
      </c>
      <c r="D137" s="22"/>
      <c r="E137" s="23">
        <f xml:space="preserve"> +E135 +E136</f>
        <v>36522653</v>
      </c>
      <c r="F137" s="23">
        <f xml:space="preserve"> +F135 +F136</f>
        <v>37441353</v>
      </c>
      <c r="G137" s="23">
        <f t="shared" si="2"/>
        <v>-918700</v>
      </c>
    </row>
    <row r="138" spans="2:7">
      <c r="B138" s="26"/>
      <c r="C138" s="21" t="s">
        <v>142</v>
      </c>
      <c r="D138" s="22"/>
      <c r="E138" s="23"/>
      <c r="F138" s="23"/>
      <c r="G138" s="23">
        <f t="shared" si="2"/>
        <v>0</v>
      </c>
    </row>
    <row r="139" spans="2:7">
      <c r="B139" s="26"/>
      <c r="C139" s="21" t="s">
        <v>143</v>
      </c>
      <c r="D139" s="22"/>
      <c r="E139" s="23">
        <f>+E140+E141+E142</f>
        <v>0</v>
      </c>
      <c r="F139" s="23">
        <f>+F140+F141+F142</f>
        <v>0</v>
      </c>
      <c r="G139" s="23">
        <f t="shared" si="2"/>
        <v>0</v>
      </c>
    </row>
    <row r="140" spans="2:7">
      <c r="B140" s="26"/>
      <c r="C140" s="24" t="s">
        <v>144</v>
      </c>
      <c r="D140" s="19"/>
      <c r="E140" s="20"/>
      <c r="F140" s="20"/>
      <c r="G140" s="20">
        <f t="shared" si="2"/>
        <v>0</v>
      </c>
    </row>
    <row r="141" spans="2:7">
      <c r="B141" s="26"/>
      <c r="C141" s="24" t="s">
        <v>145</v>
      </c>
      <c r="D141" s="19"/>
      <c r="E141" s="20"/>
      <c r="F141" s="20"/>
      <c r="G141" s="20">
        <f t="shared" si="2"/>
        <v>0</v>
      </c>
    </row>
    <row r="142" spans="2:7">
      <c r="B142" s="26"/>
      <c r="C142" s="24" t="s">
        <v>146</v>
      </c>
      <c r="D142" s="19"/>
      <c r="E142" s="20"/>
      <c r="F142" s="20"/>
      <c r="G142" s="20">
        <f t="shared" si="2"/>
        <v>0</v>
      </c>
    </row>
    <row r="143" spans="2:7">
      <c r="B143" s="26"/>
      <c r="C143" s="21" t="s">
        <v>147</v>
      </c>
      <c r="D143" s="22"/>
      <c r="E143" s="23">
        <f>+E144+E145+E146</f>
        <v>0</v>
      </c>
      <c r="F143" s="23">
        <f>+F144+F145+F146</f>
        <v>0</v>
      </c>
      <c r="G143" s="23">
        <f t="shared" si="2"/>
        <v>0</v>
      </c>
    </row>
    <row r="144" spans="2:7">
      <c r="B144" s="26"/>
      <c r="C144" s="24" t="s">
        <v>148</v>
      </c>
      <c r="D144" s="19"/>
      <c r="E144" s="20"/>
      <c r="F144" s="20"/>
      <c r="G144" s="20">
        <f t="shared" si="2"/>
        <v>0</v>
      </c>
    </row>
    <row r="145" spans="2:7">
      <c r="B145" s="26"/>
      <c r="C145" s="24" t="s">
        <v>149</v>
      </c>
      <c r="D145" s="19"/>
      <c r="E145" s="20"/>
      <c r="F145" s="20"/>
      <c r="G145" s="20">
        <f t="shared" si="2"/>
        <v>0</v>
      </c>
    </row>
    <row r="146" spans="2:7">
      <c r="B146" s="26"/>
      <c r="C146" s="24" t="s">
        <v>150</v>
      </c>
      <c r="D146" s="19"/>
      <c r="E146" s="20"/>
      <c r="F146" s="20"/>
      <c r="G146" s="20">
        <f t="shared" si="2"/>
        <v>0</v>
      </c>
    </row>
    <row r="147" spans="2:7">
      <c r="B147" s="27"/>
      <c r="C147" s="21" t="s">
        <v>151</v>
      </c>
      <c r="D147" s="22"/>
      <c r="E147" s="23">
        <f xml:space="preserve"> +E137 +E138 +E139 - E143</f>
        <v>36522653</v>
      </c>
      <c r="F147" s="23">
        <f xml:space="preserve"> +F137 +F138 +F139 - F143</f>
        <v>37441353</v>
      </c>
      <c r="G147" s="23">
        <f t="shared" si="2"/>
        <v>-918700</v>
      </c>
    </row>
  </sheetData>
  <mergeCells count="13">
    <mergeCell ref="B2:G2"/>
    <mergeCell ref="B3:G3"/>
    <mergeCell ref="B5:D5"/>
    <mergeCell ref="B6:B79"/>
    <mergeCell ref="C6:C23"/>
    <mergeCell ref="C24:C78"/>
    <mergeCell ref="B136:B147"/>
    <mergeCell ref="B80:B92"/>
    <mergeCell ref="C80:C85"/>
    <mergeCell ref="C86:C91"/>
    <mergeCell ref="B94:B134"/>
    <mergeCell ref="C94:C117"/>
    <mergeCell ref="C118:C133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D7ED5-897B-406F-87D6-A3E4700656F5}">
  <sheetPr>
    <pageSetUpPr fitToPage="1"/>
  </sheetPr>
  <dimension ref="B1:G147"/>
  <sheetViews>
    <sheetView showGridLines="0" workbookViewId="0"/>
  </sheetViews>
  <sheetFormatPr defaultRowHeight="18.75"/>
  <cols>
    <col min="1" max="3" width="2.875" customWidth="1"/>
    <col min="4" max="4" width="59.75" customWidth="1"/>
    <col min="5" max="7" width="20.75" customWidth="1"/>
  </cols>
  <sheetData>
    <row r="1" spans="2:7" ht="21">
      <c r="B1" s="1"/>
      <c r="C1" s="1"/>
      <c r="D1" s="1"/>
      <c r="E1" s="2"/>
      <c r="F1" s="2"/>
      <c r="G1" s="3" t="s">
        <v>0</v>
      </c>
    </row>
    <row r="2" spans="2:7" ht="21">
      <c r="B2" s="31" t="s">
        <v>152</v>
      </c>
      <c r="C2" s="31"/>
      <c r="D2" s="31"/>
      <c r="E2" s="31"/>
      <c r="F2" s="31"/>
      <c r="G2" s="31"/>
    </row>
    <row r="3" spans="2:7" ht="21">
      <c r="B3" s="32" t="s">
        <v>2</v>
      </c>
      <c r="C3" s="32"/>
      <c r="D3" s="32"/>
      <c r="E3" s="32"/>
      <c r="F3" s="32"/>
      <c r="G3" s="32"/>
    </row>
    <row r="4" spans="2:7">
      <c r="B4" s="4"/>
      <c r="C4" s="4"/>
      <c r="D4" s="4"/>
      <c r="E4" s="4"/>
      <c r="F4" s="2"/>
      <c r="G4" s="4" t="s">
        <v>3</v>
      </c>
    </row>
    <row r="5" spans="2:7">
      <c r="B5" s="33" t="s">
        <v>4</v>
      </c>
      <c r="C5" s="33"/>
      <c r="D5" s="33"/>
      <c r="E5" s="5" t="s">
        <v>5</v>
      </c>
      <c r="F5" s="5" t="s">
        <v>6</v>
      </c>
      <c r="G5" s="5" t="s">
        <v>7</v>
      </c>
    </row>
    <row r="6" spans="2:7">
      <c r="B6" s="28" t="s">
        <v>8</v>
      </c>
      <c r="C6" s="28" t="s">
        <v>9</v>
      </c>
      <c r="D6" s="6" t="s">
        <v>10</v>
      </c>
      <c r="E6" s="7">
        <f>+E7</f>
        <v>2044724</v>
      </c>
      <c r="F6" s="7">
        <f>+F7</f>
        <v>2128812</v>
      </c>
      <c r="G6" s="7">
        <f>E6-F6</f>
        <v>-84088</v>
      </c>
    </row>
    <row r="7" spans="2:7">
      <c r="B7" s="29"/>
      <c r="C7" s="29"/>
      <c r="D7" s="8" t="s">
        <v>11</v>
      </c>
      <c r="E7" s="9">
        <f>+E8</f>
        <v>2044724</v>
      </c>
      <c r="F7" s="9">
        <f>+F8</f>
        <v>2128812</v>
      </c>
      <c r="G7" s="9">
        <f t="shared" ref="G7:G70" si="0">E7-F7</f>
        <v>-84088</v>
      </c>
    </row>
    <row r="8" spans="2:7">
      <c r="B8" s="29"/>
      <c r="C8" s="29"/>
      <c r="D8" s="8" t="s">
        <v>12</v>
      </c>
      <c r="E8" s="9">
        <v>2044724</v>
      </c>
      <c r="F8" s="9">
        <v>2128812</v>
      </c>
      <c r="G8" s="9">
        <f t="shared" si="0"/>
        <v>-84088</v>
      </c>
    </row>
    <row r="9" spans="2:7">
      <c r="B9" s="29"/>
      <c r="C9" s="29"/>
      <c r="D9" s="8" t="s">
        <v>13</v>
      </c>
      <c r="E9" s="9">
        <f>+E10+E14+E15+E17+E18</f>
        <v>56949038</v>
      </c>
      <c r="F9" s="9">
        <f>+F10+F14+F15+F17+F18</f>
        <v>48063527</v>
      </c>
      <c r="G9" s="9">
        <f t="shared" si="0"/>
        <v>8885511</v>
      </c>
    </row>
    <row r="10" spans="2:7">
      <c r="B10" s="29"/>
      <c r="C10" s="29"/>
      <c r="D10" s="8" t="s">
        <v>14</v>
      </c>
      <c r="E10" s="9">
        <f>+E11+E12+E13</f>
        <v>56472298</v>
      </c>
      <c r="F10" s="9">
        <f>+F11+F12+F13</f>
        <v>46896947</v>
      </c>
      <c r="G10" s="9">
        <f t="shared" si="0"/>
        <v>9575351</v>
      </c>
    </row>
    <row r="11" spans="2:7">
      <c r="B11" s="29"/>
      <c r="C11" s="29"/>
      <c r="D11" s="8" t="s">
        <v>15</v>
      </c>
      <c r="E11" s="9">
        <v>42846927</v>
      </c>
      <c r="F11" s="9">
        <v>37485528</v>
      </c>
      <c r="G11" s="9">
        <f t="shared" si="0"/>
        <v>5361399</v>
      </c>
    </row>
    <row r="12" spans="2:7">
      <c r="B12" s="29"/>
      <c r="C12" s="29"/>
      <c r="D12" s="8" t="s">
        <v>16</v>
      </c>
      <c r="E12" s="9">
        <v>13625371</v>
      </c>
      <c r="F12" s="9">
        <v>9411419</v>
      </c>
      <c r="G12" s="9">
        <f t="shared" si="0"/>
        <v>4213952</v>
      </c>
    </row>
    <row r="13" spans="2:7">
      <c r="B13" s="29"/>
      <c r="C13" s="29"/>
      <c r="D13" s="8" t="s">
        <v>17</v>
      </c>
      <c r="E13" s="9"/>
      <c r="F13" s="9"/>
      <c r="G13" s="9">
        <f t="shared" si="0"/>
        <v>0</v>
      </c>
    </row>
    <row r="14" spans="2:7">
      <c r="B14" s="29"/>
      <c r="C14" s="29"/>
      <c r="D14" s="8" t="s">
        <v>18</v>
      </c>
      <c r="E14" s="9">
        <v>92740</v>
      </c>
      <c r="F14" s="9">
        <v>53680</v>
      </c>
      <c r="G14" s="9">
        <f t="shared" si="0"/>
        <v>39060</v>
      </c>
    </row>
    <row r="15" spans="2:7">
      <c r="B15" s="29"/>
      <c r="C15" s="29"/>
      <c r="D15" s="8" t="s">
        <v>19</v>
      </c>
      <c r="E15" s="9">
        <f>+E16</f>
        <v>0</v>
      </c>
      <c r="F15" s="9">
        <f>+F16</f>
        <v>0</v>
      </c>
      <c r="G15" s="9">
        <f t="shared" si="0"/>
        <v>0</v>
      </c>
    </row>
    <row r="16" spans="2:7">
      <c r="B16" s="29"/>
      <c r="C16" s="29"/>
      <c r="D16" s="8" t="s">
        <v>20</v>
      </c>
      <c r="E16" s="9"/>
      <c r="F16" s="9"/>
      <c r="G16" s="9">
        <f t="shared" si="0"/>
        <v>0</v>
      </c>
    </row>
    <row r="17" spans="2:7">
      <c r="B17" s="29"/>
      <c r="C17" s="29"/>
      <c r="D17" s="8" t="s">
        <v>21</v>
      </c>
      <c r="E17" s="9"/>
      <c r="F17" s="9"/>
      <c r="G17" s="9">
        <f t="shared" si="0"/>
        <v>0</v>
      </c>
    </row>
    <row r="18" spans="2:7">
      <c r="B18" s="29"/>
      <c r="C18" s="29"/>
      <c r="D18" s="8" t="s">
        <v>22</v>
      </c>
      <c r="E18" s="9">
        <f>+E19+E20+E21</f>
        <v>384000</v>
      </c>
      <c r="F18" s="9">
        <f>+F19+F20+F21</f>
        <v>1112900</v>
      </c>
      <c r="G18" s="9">
        <f t="shared" si="0"/>
        <v>-728900</v>
      </c>
    </row>
    <row r="19" spans="2:7">
      <c r="B19" s="29"/>
      <c r="C19" s="29"/>
      <c r="D19" s="8" t="s">
        <v>23</v>
      </c>
      <c r="E19" s="9">
        <v>384000</v>
      </c>
      <c r="F19" s="9">
        <v>1015000</v>
      </c>
      <c r="G19" s="9">
        <f t="shared" si="0"/>
        <v>-631000</v>
      </c>
    </row>
    <row r="20" spans="2:7">
      <c r="B20" s="29"/>
      <c r="C20" s="29"/>
      <c r="D20" s="8" t="s">
        <v>24</v>
      </c>
      <c r="E20" s="9"/>
      <c r="F20" s="9">
        <v>97900</v>
      </c>
      <c r="G20" s="9">
        <f t="shared" si="0"/>
        <v>-97900</v>
      </c>
    </row>
    <row r="21" spans="2:7">
      <c r="B21" s="29"/>
      <c r="C21" s="29"/>
      <c r="D21" s="8" t="s">
        <v>25</v>
      </c>
      <c r="E21" s="9"/>
      <c r="F21" s="9"/>
      <c r="G21" s="9">
        <f t="shared" si="0"/>
        <v>0</v>
      </c>
    </row>
    <row r="22" spans="2:7">
      <c r="B22" s="29"/>
      <c r="C22" s="29"/>
      <c r="D22" s="8" t="s">
        <v>26</v>
      </c>
      <c r="E22" s="9">
        <v>118337</v>
      </c>
      <c r="F22" s="9">
        <v>45000</v>
      </c>
      <c r="G22" s="9">
        <f t="shared" si="0"/>
        <v>73337</v>
      </c>
    </row>
    <row r="23" spans="2:7">
      <c r="B23" s="29"/>
      <c r="C23" s="30"/>
      <c r="D23" s="10" t="s">
        <v>27</v>
      </c>
      <c r="E23" s="11">
        <f>+E6+E9+E22</f>
        <v>59112099</v>
      </c>
      <c r="F23" s="11">
        <f>+F6+F9+F22</f>
        <v>50237339</v>
      </c>
      <c r="G23" s="11">
        <f t="shared" si="0"/>
        <v>8874760</v>
      </c>
    </row>
    <row r="24" spans="2:7">
      <c r="B24" s="29"/>
      <c r="C24" s="28" t="s">
        <v>28</v>
      </c>
      <c r="D24" s="8" t="s">
        <v>29</v>
      </c>
      <c r="E24" s="9">
        <f>+E25+E26+E27+E28+E29+E30+E31</f>
        <v>49323049</v>
      </c>
      <c r="F24" s="9">
        <f>+F25+F26+F27+F28+F29+F30+F31</f>
        <v>44877379</v>
      </c>
      <c r="G24" s="9">
        <f t="shared" si="0"/>
        <v>4445670</v>
      </c>
    </row>
    <row r="25" spans="2:7">
      <c r="B25" s="29"/>
      <c r="C25" s="29"/>
      <c r="D25" s="8" t="s">
        <v>30</v>
      </c>
      <c r="E25" s="9"/>
      <c r="F25" s="9"/>
      <c r="G25" s="9">
        <f t="shared" si="0"/>
        <v>0</v>
      </c>
    </row>
    <row r="26" spans="2:7">
      <c r="B26" s="29"/>
      <c r="C26" s="29"/>
      <c r="D26" s="8" t="s">
        <v>31</v>
      </c>
      <c r="E26" s="9">
        <v>27691216</v>
      </c>
      <c r="F26" s="9">
        <v>26832929</v>
      </c>
      <c r="G26" s="9">
        <f t="shared" si="0"/>
        <v>858287</v>
      </c>
    </row>
    <row r="27" spans="2:7">
      <c r="B27" s="29"/>
      <c r="C27" s="29"/>
      <c r="D27" s="8" t="s">
        <v>32</v>
      </c>
      <c r="E27" s="9">
        <v>4153500</v>
      </c>
      <c r="F27" s="9">
        <v>3805100</v>
      </c>
      <c r="G27" s="9">
        <f t="shared" si="0"/>
        <v>348400</v>
      </c>
    </row>
    <row r="28" spans="2:7">
      <c r="B28" s="29"/>
      <c r="C28" s="29"/>
      <c r="D28" s="8" t="s">
        <v>33</v>
      </c>
      <c r="E28" s="9">
        <v>2951600</v>
      </c>
      <c r="F28" s="9">
        <v>2538100</v>
      </c>
      <c r="G28" s="9">
        <f t="shared" si="0"/>
        <v>413500</v>
      </c>
    </row>
    <row r="29" spans="2:7">
      <c r="B29" s="29"/>
      <c r="C29" s="29"/>
      <c r="D29" s="8" t="s">
        <v>34</v>
      </c>
      <c r="E29" s="9">
        <v>8296513</v>
      </c>
      <c r="F29" s="9">
        <v>6276169</v>
      </c>
      <c r="G29" s="9">
        <f t="shared" si="0"/>
        <v>2020344</v>
      </c>
    </row>
    <row r="30" spans="2:7">
      <c r="B30" s="29"/>
      <c r="C30" s="29"/>
      <c r="D30" s="8" t="s">
        <v>35</v>
      </c>
      <c r="E30" s="9">
        <v>801000</v>
      </c>
      <c r="F30" s="9">
        <v>667500</v>
      </c>
      <c r="G30" s="9">
        <f t="shared" si="0"/>
        <v>133500</v>
      </c>
    </row>
    <row r="31" spans="2:7">
      <c r="B31" s="29"/>
      <c r="C31" s="29"/>
      <c r="D31" s="8" t="s">
        <v>36</v>
      </c>
      <c r="E31" s="9">
        <v>5429220</v>
      </c>
      <c r="F31" s="9">
        <v>4757581</v>
      </c>
      <c r="G31" s="9">
        <f t="shared" si="0"/>
        <v>671639</v>
      </c>
    </row>
    <row r="32" spans="2:7">
      <c r="B32" s="29"/>
      <c r="C32" s="29"/>
      <c r="D32" s="8" t="s">
        <v>37</v>
      </c>
      <c r="E32" s="9">
        <f>+E33+E34+E35+E36+E37+E38+E39+E40+E41+E42+E43</f>
        <v>2438606</v>
      </c>
      <c r="F32" s="9">
        <f>+F33+F34+F35+F36+F37+F38+F39+F40+F41+F42+F43</f>
        <v>2386446</v>
      </c>
      <c r="G32" s="9">
        <f t="shared" si="0"/>
        <v>52160</v>
      </c>
    </row>
    <row r="33" spans="2:7">
      <c r="B33" s="29"/>
      <c r="C33" s="29"/>
      <c r="D33" s="8" t="s">
        <v>38</v>
      </c>
      <c r="E33" s="9"/>
      <c r="F33" s="9"/>
      <c r="G33" s="9">
        <f t="shared" si="0"/>
        <v>0</v>
      </c>
    </row>
    <row r="34" spans="2:7">
      <c r="B34" s="29"/>
      <c r="C34" s="29"/>
      <c r="D34" s="8" t="s">
        <v>39</v>
      </c>
      <c r="E34" s="9">
        <v>101494</v>
      </c>
      <c r="F34" s="9">
        <v>133561</v>
      </c>
      <c r="G34" s="9">
        <f t="shared" si="0"/>
        <v>-32067</v>
      </c>
    </row>
    <row r="35" spans="2:7">
      <c r="B35" s="29"/>
      <c r="C35" s="29"/>
      <c r="D35" s="8" t="s">
        <v>40</v>
      </c>
      <c r="E35" s="9"/>
      <c r="F35" s="9"/>
      <c r="G35" s="9">
        <f t="shared" si="0"/>
        <v>0</v>
      </c>
    </row>
    <row r="36" spans="2:7">
      <c r="B36" s="29"/>
      <c r="C36" s="29"/>
      <c r="D36" s="8" t="s">
        <v>41</v>
      </c>
      <c r="E36" s="9">
        <v>74904</v>
      </c>
      <c r="F36" s="9">
        <v>4971</v>
      </c>
      <c r="G36" s="9">
        <f t="shared" si="0"/>
        <v>69933</v>
      </c>
    </row>
    <row r="37" spans="2:7">
      <c r="B37" s="29"/>
      <c r="C37" s="29"/>
      <c r="D37" s="8" t="s">
        <v>42</v>
      </c>
      <c r="E37" s="9">
        <v>853849</v>
      </c>
      <c r="F37" s="9">
        <v>471726</v>
      </c>
      <c r="G37" s="9">
        <f t="shared" si="0"/>
        <v>382123</v>
      </c>
    </row>
    <row r="38" spans="2:7">
      <c r="B38" s="29"/>
      <c r="C38" s="29"/>
      <c r="D38" s="8" t="s">
        <v>43</v>
      </c>
      <c r="E38" s="9">
        <v>219856</v>
      </c>
      <c r="F38" s="9">
        <v>830950</v>
      </c>
      <c r="G38" s="9">
        <f t="shared" si="0"/>
        <v>-611094</v>
      </c>
    </row>
    <row r="39" spans="2:7">
      <c r="B39" s="29"/>
      <c r="C39" s="29"/>
      <c r="D39" s="8" t="s">
        <v>44</v>
      </c>
      <c r="E39" s="9">
        <v>45756</v>
      </c>
      <c r="F39" s="9">
        <v>35970</v>
      </c>
      <c r="G39" s="9">
        <f t="shared" si="0"/>
        <v>9786</v>
      </c>
    </row>
    <row r="40" spans="2:7">
      <c r="B40" s="29"/>
      <c r="C40" s="29"/>
      <c r="D40" s="8" t="s">
        <v>45</v>
      </c>
      <c r="E40" s="9"/>
      <c r="F40" s="9"/>
      <c r="G40" s="9">
        <f t="shared" si="0"/>
        <v>0</v>
      </c>
    </row>
    <row r="41" spans="2:7">
      <c r="B41" s="29"/>
      <c r="C41" s="29"/>
      <c r="D41" s="8" t="s">
        <v>46</v>
      </c>
      <c r="E41" s="9">
        <v>120740</v>
      </c>
      <c r="F41" s="9">
        <v>105056</v>
      </c>
      <c r="G41" s="9">
        <f t="shared" si="0"/>
        <v>15684</v>
      </c>
    </row>
    <row r="42" spans="2:7">
      <c r="B42" s="29"/>
      <c r="C42" s="29"/>
      <c r="D42" s="8" t="s">
        <v>47</v>
      </c>
      <c r="E42" s="9">
        <v>912386</v>
      </c>
      <c r="F42" s="9">
        <v>721273</v>
      </c>
      <c r="G42" s="9">
        <f t="shared" si="0"/>
        <v>191113</v>
      </c>
    </row>
    <row r="43" spans="2:7">
      <c r="B43" s="29"/>
      <c r="C43" s="29"/>
      <c r="D43" s="8" t="s">
        <v>48</v>
      </c>
      <c r="E43" s="9">
        <v>109621</v>
      </c>
      <c r="F43" s="9">
        <v>82939</v>
      </c>
      <c r="G43" s="9">
        <f t="shared" si="0"/>
        <v>26682</v>
      </c>
    </row>
    <row r="44" spans="2:7">
      <c r="B44" s="29"/>
      <c r="C44" s="29"/>
      <c r="D44" s="8" t="s">
        <v>49</v>
      </c>
      <c r="E44" s="9">
        <f>+E45+E46+E47+E48+E49+E50+E51+E52+E53+E54+E55+E56+E57+E58+E59+E60+E61+E62+E63+E64+E65+E66</f>
        <v>3052366</v>
      </c>
      <c r="F44" s="9">
        <f>+F45+F46+F47+F48+F49+F50+F51+F52+F53+F54+F55+F56+F57+F58+F59+F60+F61+F62+F63+F64+F65+F66</f>
        <v>3016050</v>
      </c>
      <c r="G44" s="9">
        <f t="shared" si="0"/>
        <v>36316</v>
      </c>
    </row>
    <row r="45" spans="2:7">
      <c r="B45" s="29"/>
      <c r="C45" s="29"/>
      <c r="D45" s="8" t="s">
        <v>50</v>
      </c>
      <c r="E45" s="9">
        <v>77209</v>
      </c>
      <c r="F45" s="9">
        <v>69433</v>
      </c>
      <c r="G45" s="9">
        <f t="shared" si="0"/>
        <v>7776</v>
      </c>
    </row>
    <row r="46" spans="2:7">
      <c r="B46" s="29"/>
      <c r="C46" s="29"/>
      <c r="D46" s="8" t="s">
        <v>51</v>
      </c>
      <c r="E46" s="9"/>
      <c r="F46" s="9"/>
      <c r="G46" s="9">
        <f t="shared" si="0"/>
        <v>0</v>
      </c>
    </row>
    <row r="47" spans="2:7">
      <c r="B47" s="29"/>
      <c r="C47" s="29"/>
      <c r="D47" s="8" t="s">
        <v>52</v>
      </c>
      <c r="E47" s="9">
        <v>16410</v>
      </c>
      <c r="F47" s="9">
        <v>1070</v>
      </c>
      <c r="G47" s="9">
        <f t="shared" si="0"/>
        <v>15340</v>
      </c>
    </row>
    <row r="48" spans="2:7">
      <c r="B48" s="29"/>
      <c r="C48" s="29"/>
      <c r="D48" s="8" t="s">
        <v>53</v>
      </c>
      <c r="E48" s="9">
        <v>180070</v>
      </c>
      <c r="F48" s="9">
        <v>110801</v>
      </c>
      <c r="G48" s="9">
        <f t="shared" si="0"/>
        <v>69269</v>
      </c>
    </row>
    <row r="49" spans="2:7">
      <c r="B49" s="29"/>
      <c r="C49" s="29"/>
      <c r="D49" s="8" t="s">
        <v>54</v>
      </c>
      <c r="E49" s="9">
        <v>86486</v>
      </c>
      <c r="F49" s="9">
        <v>276016</v>
      </c>
      <c r="G49" s="9">
        <f t="shared" si="0"/>
        <v>-189530</v>
      </c>
    </row>
    <row r="50" spans="2:7">
      <c r="B50" s="29"/>
      <c r="C50" s="29"/>
      <c r="D50" s="8" t="s">
        <v>55</v>
      </c>
      <c r="E50" s="9">
        <v>74756</v>
      </c>
      <c r="F50" s="9">
        <v>58349</v>
      </c>
      <c r="G50" s="9">
        <f t="shared" si="0"/>
        <v>16407</v>
      </c>
    </row>
    <row r="51" spans="2:7">
      <c r="B51" s="29"/>
      <c r="C51" s="29"/>
      <c r="D51" s="8" t="s">
        <v>42</v>
      </c>
      <c r="E51" s="9">
        <v>357033</v>
      </c>
      <c r="F51" s="9">
        <v>157242</v>
      </c>
      <c r="G51" s="9">
        <f t="shared" si="0"/>
        <v>199791</v>
      </c>
    </row>
    <row r="52" spans="2:7">
      <c r="B52" s="29"/>
      <c r="C52" s="29"/>
      <c r="D52" s="8" t="s">
        <v>56</v>
      </c>
      <c r="E52" s="9">
        <v>155</v>
      </c>
      <c r="F52" s="9">
        <v>49230</v>
      </c>
      <c r="G52" s="9">
        <f t="shared" si="0"/>
        <v>-49075</v>
      </c>
    </row>
    <row r="53" spans="2:7">
      <c r="B53" s="29"/>
      <c r="C53" s="29"/>
      <c r="D53" s="8" t="s">
        <v>57</v>
      </c>
      <c r="E53" s="9">
        <v>414038</v>
      </c>
      <c r="F53" s="9">
        <v>433803</v>
      </c>
      <c r="G53" s="9">
        <f t="shared" si="0"/>
        <v>-19765</v>
      </c>
    </row>
    <row r="54" spans="2:7">
      <c r="B54" s="29"/>
      <c r="C54" s="29"/>
      <c r="D54" s="8" t="s">
        <v>58</v>
      </c>
      <c r="E54" s="9"/>
      <c r="F54" s="9"/>
      <c r="G54" s="9">
        <f t="shared" si="0"/>
        <v>0</v>
      </c>
    </row>
    <row r="55" spans="2:7">
      <c r="B55" s="29"/>
      <c r="C55" s="29"/>
      <c r="D55" s="8" t="s">
        <v>59</v>
      </c>
      <c r="E55" s="9"/>
      <c r="F55" s="9"/>
      <c r="G55" s="9">
        <f t="shared" si="0"/>
        <v>0</v>
      </c>
    </row>
    <row r="56" spans="2:7">
      <c r="B56" s="29"/>
      <c r="C56" s="29"/>
      <c r="D56" s="8" t="s">
        <v>60</v>
      </c>
      <c r="E56" s="9">
        <v>283944</v>
      </c>
      <c r="F56" s="9">
        <v>288972</v>
      </c>
      <c r="G56" s="9">
        <f t="shared" si="0"/>
        <v>-5028</v>
      </c>
    </row>
    <row r="57" spans="2:7">
      <c r="B57" s="29"/>
      <c r="C57" s="29"/>
      <c r="D57" s="8" t="s">
        <v>61</v>
      </c>
      <c r="E57" s="9">
        <v>7114</v>
      </c>
      <c r="F57" s="9">
        <v>4866</v>
      </c>
      <c r="G57" s="9">
        <f t="shared" si="0"/>
        <v>2248</v>
      </c>
    </row>
    <row r="58" spans="2:7">
      <c r="B58" s="29"/>
      <c r="C58" s="29"/>
      <c r="D58" s="8" t="s">
        <v>44</v>
      </c>
      <c r="E58" s="9">
        <v>432998</v>
      </c>
      <c r="F58" s="9">
        <v>528446</v>
      </c>
      <c r="G58" s="9">
        <f t="shared" si="0"/>
        <v>-95448</v>
      </c>
    </row>
    <row r="59" spans="2:7">
      <c r="B59" s="29"/>
      <c r="C59" s="29"/>
      <c r="D59" s="8" t="s">
        <v>45</v>
      </c>
      <c r="E59" s="9">
        <v>754327</v>
      </c>
      <c r="F59" s="9">
        <v>649468</v>
      </c>
      <c r="G59" s="9">
        <f t="shared" si="0"/>
        <v>104859</v>
      </c>
    </row>
    <row r="60" spans="2:7">
      <c r="B60" s="29"/>
      <c r="C60" s="29"/>
      <c r="D60" s="8" t="s">
        <v>62</v>
      </c>
      <c r="E60" s="9"/>
      <c r="F60" s="9"/>
      <c r="G60" s="9">
        <f t="shared" si="0"/>
        <v>0</v>
      </c>
    </row>
    <row r="61" spans="2:7">
      <c r="B61" s="29"/>
      <c r="C61" s="29"/>
      <c r="D61" s="8" t="s">
        <v>63</v>
      </c>
      <c r="E61" s="9">
        <v>136343</v>
      </c>
      <c r="F61" s="9">
        <v>142032</v>
      </c>
      <c r="G61" s="9">
        <f t="shared" si="0"/>
        <v>-5689</v>
      </c>
    </row>
    <row r="62" spans="2:7">
      <c r="B62" s="29"/>
      <c r="C62" s="29"/>
      <c r="D62" s="8" t="s">
        <v>64</v>
      </c>
      <c r="E62" s="9">
        <v>91742</v>
      </c>
      <c r="F62" s="9">
        <v>113962</v>
      </c>
      <c r="G62" s="9">
        <f t="shared" si="0"/>
        <v>-22220</v>
      </c>
    </row>
    <row r="63" spans="2:7">
      <c r="B63" s="29"/>
      <c r="C63" s="29"/>
      <c r="D63" s="8" t="s">
        <v>65</v>
      </c>
      <c r="E63" s="9"/>
      <c r="F63" s="9"/>
      <c r="G63" s="9">
        <f t="shared" si="0"/>
        <v>0</v>
      </c>
    </row>
    <row r="64" spans="2:7">
      <c r="B64" s="29"/>
      <c r="C64" s="29"/>
      <c r="D64" s="8" t="s">
        <v>66</v>
      </c>
      <c r="E64" s="9">
        <v>103200</v>
      </c>
      <c r="F64" s="9">
        <v>98200</v>
      </c>
      <c r="G64" s="9">
        <f t="shared" si="0"/>
        <v>5000</v>
      </c>
    </row>
    <row r="65" spans="2:7">
      <c r="B65" s="29"/>
      <c r="C65" s="29"/>
      <c r="D65" s="8" t="s">
        <v>48</v>
      </c>
      <c r="E65" s="9">
        <v>36541</v>
      </c>
      <c r="F65" s="9">
        <v>34160</v>
      </c>
      <c r="G65" s="9">
        <f t="shared" si="0"/>
        <v>2381</v>
      </c>
    </row>
    <row r="66" spans="2:7">
      <c r="B66" s="29"/>
      <c r="C66" s="29"/>
      <c r="D66" s="8" t="s">
        <v>67</v>
      </c>
      <c r="E66" s="9"/>
      <c r="F66" s="9"/>
      <c r="G66" s="9">
        <f t="shared" si="0"/>
        <v>0</v>
      </c>
    </row>
    <row r="67" spans="2:7">
      <c r="B67" s="29"/>
      <c r="C67" s="29"/>
      <c r="D67" s="8" t="s">
        <v>68</v>
      </c>
      <c r="E67" s="9">
        <f>+E68</f>
        <v>2250382</v>
      </c>
      <c r="F67" s="9">
        <f>+F68</f>
        <v>2247607</v>
      </c>
      <c r="G67" s="9">
        <f t="shared" si="0"/>
        <v>2775</v>
      </c>
    </row>
    <row r="68" spans="2:7">
      <c r="B68" s="29"/>
      <c r="C68" s="29"/>
      <c r="D68" s="8" t="s">
        <v>69</v>
      </c>
      <c r="E68" s="9">
        <f>+E69+E70+E71-E72</f>
        <v>2250382</v>
      </c>
      <c r="F68" s="9">
        <f>+F69+F70+F71-F72</f>
        <v>2247607</v>
      </c>
      <c r="G68" s="9">
        <f t="shared" si="0"/>
        <v>2775</v>
      </c>
    </row>
    <row r="69" spans="2:7">
      <c r="B69" s="29"/>
      <c r="C69" s="29"/>
      <c r="D69" s="8" t="s">
        <v>70</v>
      </c>
      <c r="E69" s="9">
        <v>663985</v>
      </c>
      <c r="F69" s="9">
        <v>642005</v>
      </c>
      <c r="G69" s="9">
        <f t="shared" si="0"/>
        <v>21980</v>
      </c>
    </row>
    <row r="70" spans="2:7">
      <c r="B70" s="29"/>
      <c r="C70" s="29"/>
      <c r="D70" s="8" t="s">
        <v>71</v>
      </c>
      <c r="E70" s="9">
        <v>2063482</v>
      </c>
      <c r="F70" s="9">
        <v>2269587</v>
      </c>
      <c r="G70" s="9">
        <f t="shared" si="0"/>
        <v>-206105</v>
      </c>
    </row>
    <row r="71" spans="2:7">
      <c r="B71" s="29"/>
      <c r="C71" s="29"/>
      <c r="D71" s="8" t="s">
        <v>72</v>
      </c>
      <c r="E71" s="9"/>
      <c r="F71" s="9"/>
      <c r="G71" s="9">
        <f t="shared" ref="G71:G134" si="1">E71-F71</f>
        <v>0</v>
      </c>
    </row>
    <row r="72" spans="2:7">
      <c r="B72" s="29"/>
      <c r="C72" s="29"/>
      <c r="D72" s="8" t="s">
        <v>73</v>
      </c>
      <c r="E72" s="9">
        <v>477085</v>
      </c>
      <c r="F72" s="9">
        <v>663985</v>
      </c>
      <c r="G72" s="9">
        <f t="shared" si="1"/>
        <v>-186900</v>
      </c>
    </row>
    <row r="73" spans="2:7">
      <c r="B73" s="29"/>
      <c r="C73" s="29"/>
      <c r="D73" s="8" t="s">
        <v>74</v>
      </c>
      <c r="E73" s="9">
        <v>6658534</v>
      </c>
      <c r="F73" s="9">
        <v>7042016</v>
      </c>
      <c r="G73" s="9">
        <f t="shared" si="1"/>
        <v>-383482</v>
      </c>
    </row>
    <row r="74" spans="2:7">
      <c r="B74" s="29"/>
      <c r="C74" s="29"/>
      <c r="D74" s="8" t="s">
        <v>75</v>
      </c>
      <c r="E74" s="9">
        <v>-299934</v>
      </c>
      <c r="F74" s="9">
        <v>-306460</v>
      </c>
      <c r="G74" s="9">
        <f t="shared" si="1"/>
        <v>6526</v>
      </c>
    </row>
    <row r="75" spans="2:7">
      <c r="B75" s="29"/>
      <c r="C75" s="29"/>
      <c r="D75" s="8" t="s">
        <v>76</v>
      </c>
      <c r="E75" s="9"/>
      <c r="F75" s="9"/>
      <c r="G75" s="9">
        <f t="shared" si="1"/>
        <v>0</v>
      </c>
    </row>
    <row r="76" spans="2:7">
      <c r="B76" s="29"/>
      <c r="C76" s="29"/>
      <c r="D76" s="8" t="s">
        <v>77</v>
      </c>
      <c r="E76" s="9"/>
      <c r="F76" s="9"/>
      <c r="G76" s="9">
        <f t="shared" si="1"/>
        <v>0</v>
      </c>
    </row>
    <row r="77" spans="2:7">
      <c r="B77" s="29"/>
      <c r="C77" s="29"/>
      <c r="D77" s="8" t="s">
        <v>78</v>
      </c>
      <c r="E77" s="9"/>
      <c r="F77" s="9"/>
      <c r="G77" s="9">
        <f t="shared" si="1"/>
        <v>0</v>
      </c>
    </row>
    <row r="78" spans="2:7">
      <c r="B78" s="29"/>
      <c r="C78" s="30"/>
      <c r="D78" s="10" t="s">
        <v>79</v>
      </c>
      <c r="E78" s="11">
        <f>+E24+E32+E44+E67+E73+E74+E75+E76+E77</f>
        <v>63423003</v>
      </c>
      <c r="F78" s="11">
        <f>+F24+F32+F44+F67+F73+F74+F75+F76+F77</f>
        <v>59263038</v>
      </c>
      <c r="G78" s="11">
        <f t="shared" si="1"/>
        <v>4159965</v>
      </c>
    </row>
    <row r="79" spans="2:7">
      <c r="B79" s="30"/>
      <c r="C79" s="12" t="s">
        <v>80</v>
      </c>
      <c r="D79" s="13"/>
      <c r="E79" s="14">
        <f xml:space="preserve"> +E23 - E78</f>
        <v>-4310904</v>
      </c>
      <c r="F79" s="14">
        <f xml:space="preserve"> +F23 - F78</f>
        <v>-9025699</v>
      </c>
      <c r="G79" s="14">
        <f t="shared" si="1"/>
        <v>4714795</v>
      </c>
    </row>
    <row r="80" spans="2:7">
      <c r="B80" s="28" t="s">
        <v>81</v>
      </c>
      <c r="C80" s="28" t="s">
        <v>9</v>
      </c>
      <c r="D80" s="8" t="s">
        <v>82</v>
      </c>
      <c r="E80" s="9">
        <v>53</v>
      </c>
      <c r="F80" s="9">
        <v>193</v>
      </c>
      <c r="G80" s="9">
        <f t="shared" si="1"/>
        <v>-140</v>
      </c>
    </row>
    <row r="81" spans="2:7">
      <c r="B81" s="29"/>
      <c r="C81" s="29"/>
      <c r="D81" s="8" t="s">
        <v>83</v>
      </c>
      <c r="E81" s="9">
        <f>+E82+E83+E84</f>
        <v>20500</v>
      </c>
      <c r="F81" s="9">
        <f>+F82+F83+F84</f>
        <v>13000</v>
      </c>
      <c r="G81" s="9">
        <f t="shared" si="1"/>
        <v>7500</v>
      </c>
    </row>
    <row r="82" spans="2:7">
      <c r="B82" s="29"/>
      <c r="C82" s="29"/>
      <c r="D82" s="8" t="s">
        <v>84</v>
      </c>
      <c r="E82" s="9"/>
      <c r="F82" s="9"/>
      <c r="G82" s="9">
        <f t="shared" si="1"/>
        <v>0</v>
      </c>
    </row>
    <row r="83" spans="2:7">
      <c r="B83" s="29"/>
      <c r="C83" s="29"/>
      <c r="D83" s="8" t="s">
        <v>85</v>
      </c>
      <c r="E83" s="9"/>
      <c r="F83" s="9"/>
      <c r="G83" s="9">
        <f t="shared" si="1"/>
        <v>0</v>
      </c>
    </row>
    <row r="84" spans="2:7">
      <c r="B84" s="29"/>
      <c r="C84" s="29"/>
      <c r="D84" s="8" t="s">
        <v>86</v>
      </c>
      <c r="E84" s="9">
        <v>20500</v>
      </c>
      <c r="F84" s="9">
        <v>13000</v>
      </c>
      <c r="G84" s="9">
        <f t="shared" si="1"/>
        <v>7500</v>
      </c>
    </row>
    <row r="85" spans="2:7">
      <c r="B85" s="29"/>
      <c r="C85" s="30"/>
      <c r="D85" s="10" t="s">
        <v>87</v>
      </c>
      <c r="E85" s="11">
        <f>+E80+E81</f>
        <v>20553</v>
      </c>
      <c r="F85" s="11">
        <f>+F80+F81</f>
        <v>13193</v>
      </c>
      <c r="G85" s="11">
        <f t="shared" si="1"/>
        <v>7360</v>
      </c>
    </row>
    <row r="86" spans="2:7">
      <c r="B86" s="29"/>
      <c r="C86" s="28" t="s">
        <v>28</v>
      </c>
      <c r="D86" s="8" t="s">
        <v>88</v>
      </c>
      <c r="E86" s="9">
        <v>609065</v>
      </c>
      <c r="F86" s="9">
        <v>667843</v>
      </c>
      <c r="G86" s="9">
        <f t="shared" si="1"/>
        <v>-58778</v>
      </c>
    </row>
    <row r="87" spans="2:7">
      <c r="B87" s="29"/>
      <c r="C87" s="29"/>
      <c r="D87" s="8" t="s">
        <v>89</v>
      </c>
      <c r="E87" s="9">
        <f>+E88+E89+E90</f>
        <v>0</v>
      </c>
      <c r="F87" s="9">
        <f>+F88+F89+F90</f>
        <v>0</v>
      </c>
      <c r="G87" s="9">
        <f t="shared" si="1"/>
        <v>0</v>
      </c>
    </row>
    <row r="88" spans="2:7">
      <c r="B88" s="29"/>
      <c r="C88" s="29"/>
      <c r="D88" s="8" t="s">
        <v>90</v>
      </c>
      <c r="E88" s="9"/>
      <c r="F88" s="9"/>
      <c r="G88" s="9">
        <f t="shared" si="1"/>
        <v>0</v>
      </c>
    </row>
    <row r="89" spans="2:7">
      <c r="B89" s="29"/>
      <c r="C89" s="29"/>
      <c r="D89" s="8" t="s">
        <v>91</v>
      </c>
      <c r="E89" s="9"/>
      <c r="F89" s="9"/>
      <c r="G89" s="9">
        <f t="shared" si="1"/>
        <v>0</v>
      </c>
    </row>
    <row r="90" spans="2:7">
      <c r="B90" s="29"/>
      <c r="C90" s="29"/>
      <c r="D90" s="8" t="s">
        <v>92</v>
      </c>
      <c r="E90" s="9"/>
      <c r="F90" s="9"/>
      <c r="G90" s="9">
        <f t="shared" si="1"/>
        <v>0</v>
      </c>
    </row>
    <row r="91" spans="2:7">
      <c r="B91" s="29"/>
      <c r="C91" s="30"/>
      <c r="D91" s="10" t="s">
        <v>93</v>
      </c>
      <c r="E91" s="11">
        <f>+E86+E87</f>
        <v>609065</v>
      </c>
      <c r="F91" s="11">
        <f>+F86+F87</f>
        <v>667843</v>
      </c>
      <c r="G91" s="11">
        <f t="shared" si="1"/>
        <v>-58778</v>
      </c>
    </row>
    <row r="92" spans="2:7">
      <c r="B92" s="30"/>
      <c r="C92" s="12" t="s">
        <v>94</v>
      </c>
      <c r="D92" s="15"/>
      <c r="E92" s="16">
        <f xml:space="preserve"> +E85 - E91</f>
        <v>-588512</v>
      </c>
      <c r="F92" s="16">
        <f xml:space="preserve"> +F85 - F91</f>
        <v>-654650</v>
      </c>
      <c r="G92" s="16">
        <f t="shared" si="1"/>
        <v>66138</v>
      </c>
    </row>
    <row r="93" spans="2:7">
      <c r="B93" s="12" t="s">
        <v>95</v>
      </c>
      <c r="C93" s="17"/>
      <c r="D93" s="13"/>
      <c r="E93" s="14">
        <f xml:space="preserve"> +E79 +E92</f>
        <v>-4899416</v>
      </c>
      <c r="F93" s="14">
        <f xml:space="preserve"> +F79 +F92</f>
        <v>-9680349</v>
      </c>
      <c r="G93" s="14">
        <f t="shared" si="1"/>
        <v>4780933</v>
      </c>
    </row>
    <row r="94" spans="2:7">
      <c r="B94" s="28" t="s">
        <v>96</v>
      </c>
      <c r="C94" s="28" t="s">
        <v>9</v>
      </c>
      <c r="D94" s="8" t="s">
        <v>97</v>
      </c>
      <c r="E94" s="9">
        <f>+E95+E96+E97</f>
        <v>0</v>
      </c>
      <c r="F94" s="9">
        <f>+F95+F96+F97</f>
        <v>0</v>
      </c>
      <c r="G94" s="9">
        <f t="shared" si="1"/>
        <v>0</v>
      </c>
    </row>
    <row r="95" spans="2:7">
      <c r="B95" s="29"/>
      <c r="C95" s="29"/>
      <c r="D95" s="8" t="s">
        <v>98</v>
      </c>
      <c r="E95" s="9"/>
      <c r="F95" s="9"/>
      <c r="G95" s="9">
        <f t="shared" si="1"/>
        <v>0</v>
      </c>
    </row>
    <row r="96" spans="2:7">
      <c r="B96" s="29"/>
      <c r="C96" s="29"/>
      <c r="D96" s="8" t="s">
        <v>99</v>
      </c>
      <c r="E96" s="9"/>
      <c r="F96" s="9"/>
      <c r="G96" s="9">
        <f t="shared" si="1"/>
        <v>0</v>
      </c>
    </row>
    <row r="97" spans="2:7">
      <c r="B97" s="29"/>
      <c r="C97" s="29"/>
      <c r="D97" s="8" t="s">
        <v>100</v>
      </c>
      <c r="E97" s="9"/>
      <c r="F97" s="9"/>
      <c r="G97" s="9">
        <f t="shared" si="1"/>
        <v>0</v>
      </c>
    </row>
    <row r="98" spans="2:7">
      <c r="B98" s="29"/>
      <c r="C98" s="29"/>
      <c r="D98" s="8" t="s">
        <v>101</v>
      </c>
      <c r="E98" s="9">
        <f>+E99+E100</f>
        <v>0</v>
      </c>
      <c r="F98" s="9">
        <f>+F99+F100</f>
        <v>0</v>
      </c>
      <c r="G98" s="9">
        <f t="shared" si="1"/>
        <v>0</v>
      </c>
    </row>
    <row r="99" spans="2:7">
      <c r="B99" s="29"/>
      <c r="C99" s="29"/>
      <c r="D99" s="8" t="s">
        <v>102</v>
      </c>
      <c r="E99" s="9"/>
      <c r="F99" s="9"/>
      <c r="G99" s="9">
        <f t="shared" si="1"/>
        <v>0</v>
      </c>
    </row>
    <row r="100" spans="2:7">
      <c r="B100" s="29"/>
      <c r="C100" s="29"/>
      <c r="D100" s="8" t="s">
        <v>103</v>
      </c>
      <c r="E100" s="9"/>
      <c r="F100" s="9"/>
      <c r="G100" s="9">
        <f t="shared" si="1"/>
        <v>0</v>
      </c>
    </row>
    <row r="101" spans="2:7">
      <c r="B101" s="29"/>
      <c r="C101" s="29"/>
      <c r="D101" s="8" t="s">
        <v>104</v>
      </c>
      <c r="E101" s="9"/>
      <c r="F101" s="9"/>
      <c r="G101" s="9">
        <f t="shared" si="1"/>
        <v>0</v>
      </c>
    </row>
    <row r="102" spans="2:7">
      <c r="B102" s="29"/>
      <c r="C102" s="29"/>
      <c r="D102" s="8" t="s">
        <v>105</v>
      </c>
      <c r="E102" s="9">
        <f>+E103+E104+E105+E106</f>
        <v>0</v>
      </c>
      <c r="F102" s="9">
        <f>+F103+F104+F105+F106</f>
        <v>0</v>
      </c>
      <c r="G102" s="9">
        <f t="shared" si="1"/>
        <v>0</v>
      </c>
    </row>
    <row r="103" spans="2:7">
      <c r="B103" s="29"/>
      <c r="C103" s="29"/>
      <c r="D103" s="8" t="s">
        <v>106</v>
      </c>
      <c r="E103" s="9"/>
      <c r="F103" s="9"/>
      <c r="G103" s="9">
        <f t="shared" si="1"/>
        <v>0</v>
      </c>
    </row>
    <row r="104" spans="2:7">
      <c r="B104" s="29"/>
      <c r="C104" s="29"/>
      <c r="D104" s="8" t="s">
        <v>107</v>
      </c>
      <c r="E104" s="9"/>
      <c r="F104" s="9"/>
      <c r="G104" s="9">
        <f t="shared" si="1"/>
        <v>0</v>
      </c>
    </row>
    <row r="105" spans="2:7">
      <c r="B105" s="29"/>
      <c r="C105" s="29"/>
      <c r="D105" s="8" t="s">
        <v>108</v>
      </c>
      <c r="E105" s="9"/>
      <c r="F105" s="9"/>
      <c r="G105" s="9">
        <f t="shared" si="1"/>
        <v>0</v>
      </c>
    </row>
    <row r="106" spans="2:7">
      <c r="B106" s="29"/>
      <c r="C106" s="29"/>
      <c r="D106" s="8" t="s">
        <v>109</v>
      </c>
      <c r="E106" s="9"/>
      <c r="F106" s="9"/>
      <c r="G106" s="9">
        <f t="shared" si="1"/>
        <v>0</v>
      </c>
    </row>
    <row r="107" spans="2:7">
      <c r="B107" s="29"/>
      <c r="C107" s="29"/>
      <c r="D107" s="8" t="s">
        <v>110</v>
      </c>
      <c r="E107" s="9">
        <f>+E108+E109</f>
        <v>0</v>
      </c>
      <c r="F107" s="9">
        <f>+F108+F109</f>
        <v>0</v>
      </c>
      <c r="G107" s="9">
        <f t="shared" si="1"/>
        <v>0</v>
      </c>
    </row>
    <row r="108" spans="2:7">
      <c r="B108" s="29"/>
      <c r="C108" s="29"/>
      <c r="D108" s="8" t="s">
        <v>111</v>
      </c>
      <c r="E108" s="9"/>
      <c r="F108" s="9"/>
      <c r="G108" s="9">
        <f t="shared" si="1"/>
        <v>0</v>
      </c>
    </row>
    <row r="109" spans="2:7">
      <c r="B109" s="29"/>
      <c r="C109" s="29"/>
      <c r="D109" s="8" t="s">
        <v>112</v>
      </c>
      <c r="E109" s="9"/>
      <c r="F109" s="9"/>
      <c r="G109" s="9">
        <f t="shared" si="1"/>
        <v>0</v>
      </c>
    </row>
    <row r="110" spans="2:7">
      <c r="B110" s="29"/>
      <c r="C110" s="29"/>
      <c r="D110" s="8" t="s">
        <v>113</v>
      </c>
      <c r="E110" s="9"/>
      <c r="F110" s="9"/>
      <c r="G110" s="9">
        <f t="shared" si="1"/>
        <v>0</v>
      </c>
    </row>
    <row r="111" spans="2:7">
      <c r="B111" s="29"/>
      <c r="C111" s="29"/>
      <c r="D111" s="8" t="s">
        <v>114</v>
      </c>
      <c r="E111" s="9">
        <v>7940000</v>
      </c>
      <c r="F111" s="9">
        <v>13372000</v>
      </c>
      <c r="G111" s="9">
        <f t="shared" si="1"/>
        <v>-5432000</v>
      </c>
    </row>
    <row r="112" spans="2:7">
      <c r="B112" s="29"/>
      <c r="C112" s="29"/>
      <c r="D112" s="8" t="s">
        <v>115</v>
      </c>
      <c r="E112" s="9"/>
      <c r="F112" s="9"/>
      <c r="G112" s="9">
        <f t="shared" si="1"/>
        <v>0</v>
      </c>
    </row>
    <row r="113" spans="2:7">
      <c r="B113" s="29"/>
      <c r="C113" s="29"/>
      <c r="D113" s="8" t="s">
        <v>116</v>
      </c>
      <c r="E113" s="9"/>
      <c r="F113" s="9">
        <v>367189</v>
      </c>
      <c r="G113" s="9">
        <f t="shared" si="1"/>
        <v>-367189</v>
      </c>
    </row>
    <row r="114" spans="2:7">
      <c r="B114" s="29"/>
      <c r="C114" s="29"/>
      <c r="D114" s="8" t="s">
        <v>117</v>
      </c>
      <c r="E114" s="9">
        <f>+E115+E116</f>
        <v>0</v>
      </c>
      <c r="F114" s="9">
        <f>+F115+F116</f>
        <v>0</v>
      </c>
      <c r="G114" s="9">
        <f t="shared" si="1"/>
        <v>0</v>
      </c>
    </row>
    <row r="115" spans="2:7">
      <c r="B115" s="29"/>
      <c r="C115" s="29"/>
      <c r="D115" s="8" t="s">
        <v>118</v>
      </c>
      <c r="E115" s="9"/>
      <c r="F115" s="9"/>
      <c r="G115" s="9">
        <f t="shared" si="1"/>
        <v>0</v>
      </c>
    </row>
    <row r="116" spans="2:7">
      <c r="B116" s="29"/>
      <c r="C116" s="29"/>
      <c r="D116" s="8" t="s">
        <v>119</v>
      </c>
      <c r="E116" s="9"/>
      <c r="F116" s="9"/>
      <c r="G116" s="9">
        <f t="shared" si="1"/>
        <v>0</v>
      </c>
    </row>
    <row r="117" spans="2:7">
      <c r="B117" s="29"/>
      <c r="C117" s="30"/>
      <c r="D117" s="10" t="s">
        <v>120</v>
      </c>
      <c r="E117" s="11">
        <f>+E94+E98+E101+E102+E107+E110+E111+E112+E113+E114</f>
        <v>7940000</v>
      </c>
      <c r="F117" s="11">
        <f>+F94+F98+F101+F102+F107+F110+F111+F112+F113+F114</f>
        <v>13739189</v>
      </c>
      <c r="G117" s="11">
        <f t="shared" si="1"/>
        <v>-5799189</v>
      </c>
    </row>
    <row r="118" spans="2:7">
      <c r="B118" s="29"/>
      <c r="C118" s="28" t="s">
        <v>28</v>
      </c>
      <c r="D118" s="8" t="s">
        <v>121</v>
      </c>
      <c r="E118" s="9"/>
      <c r="F118" s="9"/>
      <c r="G118" s="9">
        <f t="shared" si="1"/>
        <v>0</v>
      </c>
    </row>
    <row r="119" spans="2:7">
      <c r="B119" s="29"/>
      <c r="C119" s="29"/>
      <c r="D119" s="8" t="s">
        <v>122</v>
      </c>
      <c r="E119" s="9"/>
      <c r="F119" s="9"/>
      <c r="G119" s="9">
        <f t="shared" si="1"/>
        <v>0</v>
      </c>
    </row>
    <row r="120" spans="2:7">
      <c r="B120" s="29"/>
      <c r="C120" s="29"/>
      <c r="D120" s="8" t="s">
        <v>123</v>
      </c>
      <c r="E120" s="9">
        <f>+E121+E122+E123+E124</f>
        <v>0</v>
      </c>
      <c r="F120" s="9">
        <f>+F121+F122+F123+F124</f>
        <v>0</v>
      </c>
      <c r="G120" s="9">
        <f t="shared" si="1"/>
        <v>0</v>
      </c>
    </row>
    <row r="121" spans="2:7">
      <c r="B121" s="29"/>
      <c r="C121" s="29"/>
      <c r="D121" s="8" t="s">
        <v>124</v>
      </c>
      <c r="E121" s="9"/>
      <c r="F121" s="9"/>
      <c r="G121" s="9">
        <f t="shared" si="1"/>
        <v>0</v>
      </c>
    </row>
    <row r="122" spans="2:7">
      <c r="B122" s="29"/>
      <c r="C122" s="29"/>
      <c r="D122" s="8" t="s">
        <v>125</v>
      </c>
      <c r="E122" s="9"/>
      <c r="F122" s="9"/>
      <c r="G122" s="9">
        <f t="shared" si="1"/>
        <v>0</v>
      </c>
    </row>
    <row r="123" spans="2:7">
      <c r="B123" s="29"/>
      <c r="C123" s="29"/>
      <c r="D123" s="8" t="s">
        <v>126</v>
      </c>
      <c r="E123" s="9"/>
      <c r="F123" s="9"/>
      <c r="G123" s="9">
        <f t="shared" si="1"/>
        <v>0</v>
      </c>
    </row>
    <row r="124" spans="2:7">
      <c r="B124" s="29"/>
      <c r="C124" s="29"/>
      <c r="D124" s="8" t="s">
        <v>127</v>
      </c>
      <c r="E124" s="9"/>
      <c r="F124" s="9"/>
      <c r="G124" s="9">
        <f t="shared" si="1"/>
        <v>0</v>
      </c>
    </row>
    <row r="125" spans="2:7">
      <c r="B125" s="29"/>
      <c r="C125" s="29"/>
      <c r="D125" s="8" t="s">
        <v>128</v>
      </c>
      <c r="E125" s="9"/>
      <c r="F125" s="9"/>
      <c r="G125" s="9">
        <f t="shared" si="1"/>
        <v>0</v>
      </c>
    </row>
    <row r="126" spans="2:7">
      <c r="B126" s="29"/>
      <c r="C126" s="29"/>
      <c r="D126" s="8" t="s">
        <v>129</v>
      </c>
      <c r="E126" s="9"/>
      <c r="F126" s="9"/>
      <c r="G126" s="9">
        <f t="shared" si="1"/>
        <v>0</v>
      </c>
    </row>
    <row r="127" spans="2:7">
      <c r="B127" s="29"/>
      <c r="C127" s="29"/>
      <c r="D127" s="8" t="s">
        <v>130</v>
      </c>
      <c r="E127" s="9"/>
      <c r="F127" s="9"/>
      <c r="G127" s="9">
        <f t="shared" si="1"/>
        <v>0</v>
      </c>
    </row>
    <row r="128" spans="2:7">
      <c r="B128" s="29"/>
      <c r="C128" s="29"/>
      <c r="D128" s="8" t="s">
        <v>131</v>
      </c>
      <c r="E128" s="9"/>
      <c r="F128" s="9"/>
      <c r="G128" s="9">
        <f t="shared" si="1"/>
        <v>0</v>
      </c>
    </row>
    <row r="129" spans="2:7">
      <c r="B129" s="29"/>
      <c r="C129" s="29"/>
      <c r="D129" s="8" t="s">
        <v>132</v>
      </c>
      <c r="E129" s="9"/>
      <c r="F129" s="9"/>
      <c r="G129" s="9">
        <f t="shared" si="1"/>
        <v>0</v>
      </c>
    </row>
    <row r="130" spans="2:7">
      <c r="B130" s="29"/>
      <c r="C130" s="29"/>
      <c r="D130" s="8" t="s">
        <v>133</v>
      </c>
      <c r="E130" s="9"/>
      <c r="F130" s="9"/>
      <c r="G130" s="9">
        <f t="shared" si="1"/>
        <v>0</v>
      </c>
    </row>
    <row r="131" spans="2:7">
      <c r="B131" s="29"/>
      <c r="C131" s="29"/>
      <c r="D131" s="8" t="s">
        <v>134</v>
      </c>
      <c r="E131" s="9"/>
      <c r="F131" s="9"/>
      <c r="G131" s="9">
        <f t="shared" si="1"/>
        <v>0</v>
      </c>
    </row>
    <row r="132" spans="2:7">
      <c r="B132" s="29"/>
      <c r="C132" s="29"/>
      <c r="D132" s="8" t="s">
        <v>135</v>
      </c>
      <c r="E132" s="9"/>
      <c r="F132" s="9"/>
      <c r="G132" s="9">
        <f t="shared" si="1"/>
        <v>0</v>
      </c>
    </row>
    <row r="133" spans="2:7">
      <c r="B133" s="29"/>
      <c r="C133" s="30"/>
      <c r="D133" s="10" t="s">
        <v>136</v>
      </c>
      <c r="E133" s="11">
        <f>+E118+E119+E120+E125+E126+E127+E128+E129+E130+E131+E132</f>
        <v>0</v>
      </c>
      <c r="F133" s="11">
        <f>+F118+F119+F120+F125+F126+F127+F128+F129+F130+F131+F132</f>
        <v>0</v>
      </c>
      <c r="G133" s="11">
        <f t="shared" si="1"/>
        <v>0</v>
      </c>
    </row>
    <row r="134" spans="2:7">
      <c r="B134" s="30"/>
      <c r="C134" s="18" t="s">
        <v>137</v>
      </c>
      <c r="D134" s="19"/>
      <c r="E134" s="20">
        <f xml:space="preserve"> +E117 - E133</f>
        <v>7940000</v>
      </c>
      <c r="F134" s="20">
        <f xml:space="preserve"> +F117 - F133</f>
        <v>13739189</v>
      </c>
      <c r="G134" s="20">
        <f t="shared" si="1"/>
        <v>-5799189</v>
      </c>
    </row>
    <row r="135" spans="2:7">
      <c r="B135" s="12" t="s">
        <v>138</v>
      </c>
      <c r="C135" s="21"/>
      <c r="D135" s="22"/>
      <c r="E135" s="23">
        <f xml:space="preserve"> +E93 +E134</f>
        <v>3040584</v>
      </c>
      <c r="F135" s="23">
        <f xml:space="preserve"> +F93 +F134</f>
        <v>4058840</v>
      </c>
      <c r="G135" s="23">
        <f t="shared" ref="G135:G147" si="2">E135-F135</f>
        <v>-1018256</v>
      </c>
    </row>
    <row r="136" spans="2:7">
      <c r="B136" s="25" t="s">
        <v>139</v>
      </c>
      <c r="C136" s="21" t="s">
        <v>140</v>
      </c>
      <c r="D136" s="22"/>
      <c r="E136" s="23">
        <v>102889499</v>
      </c>
      <c r="F136" s="23">
        <v>98830659</v>
      </c>
      <c r="G136" s="23">
        <f t="shared" si="2"/>
        <v>4058840</v>
      </c>
    </row>
    <row r="137" spans="2:7">
      <c r="B137" s="26"/>
      <c r="C137" s="21" t="s">
        <v>141</v>
      </c>
      <c r="D137" s="22"/>
      <c r="E137" s="23">
        <f xml:space="preserve"> +E135 +E136</f>
        <v>105930083</v>
      </c>
      <c r="F137" s="23">
        <f xml:space="preserve"> +F135 +F136</f>
        <v>102889499</v>
      </c>
      <c r="G137" s="23">
        <f t="shared" si="2"/>
        <v>3040584</v>
      </c>
    </row>
    <row r="138" spans="2:7">
      <c r="B138" s="26"/>
      <c r="C138" s="21" t="s">
        <v>142</v>
      </c>
      <c r="D138" s="22"/>
      <c r="E138" s="23"/>
      <c r="F138" s="23"/>
      <c r="G138" s="23">
        <f t="shared" si="2"/>
        <v>0</v>
      </c>
    </row>
    <row r="139" spans="2:7">
      <c r="B139" s="26"/>
      <c r="C139" s="21" t="s">
        <v>143</v>
      </c>
      <c r="D139" s="22"/>
      <c r="E139" s="23">
        <f>+E140+E141+E142</f>
        <v>0</v>
      </c>
      <c r="F139" s="23">
        <f>+F140+F141+F142</f>
        <v>0</v>
      </c>
      <c r="G139" s="23">
        <f t="shared" si="2"/>
        <v>0</v>
      </c>
    </row>
    <row r="140" spans="2:7">
      <c r="B140" s="26"/>
      <c r="C140" s="24" t="s">
        <v>144</v>
      </c>
      <c r="D140" s="19"/>
      <c r="E140" s="20"/>
      <c r="F140" s="20"/>
      <c r="G140" s="20">
        <f t="shared" si="2"/>
        <v>0</v>
      </c>
    </row>
    <row r="141" spans="2:7">
      <c r="B141" s="26"/>
      <c r="C141" s="24" t="s">
        <v>145</v>
      </c>
      <c r="D141" s="19"/>
      <c r="E141" s="20"/>
      <c r="F141" s="20"/>
      <c r="G141" s="20">
        <f t="shared" si="2"/>
        <v>0</v>
      </c>
    </row>
    <row r="142" spans="2:7">
      <c r="B142" s="26"/>
      <c r="C142" s="24" t="s">
        <v>146</v>
      </c>
      <c r="D142" s="19"/>
      <c r="E142" s="20"/>
      <c r="F142" s="20"/>
      <c r="G142" s="20">
        <f t="shared" si="2"/>
        <v>0</v>
      </c>
    </row>
    <row r="143" spans="2:7">
      <c r="B143" s="26"/>
      <c r="C143" s="21" t="s">
        <v>147</v>
      </c>
      <c r="D143" s="22"/>
      <c r="E143" s="23">
        <f>+E144+E145+E146</f>
        <v>0</v>
      </c>
      <c r="F143" s="23">
        <f>+F144+F145+F146</f>
        <v>0</v>
      </c>
      <c r="G143" s="23">
        <f t="shared" si="2"/>
        <v>0</v>
      </c>
    </row>
    <row r="144" spans="2:7">
      <c r="B144" s="26"/>
      <c r="C144" s="24" t="s">
        <v>148</v>
      </c>
      <c r="D144" s="19"/>
      <c r="E144" s="20"/>
      <c r="F144" s="20"/>
      <c r="G144" s="20">
        <f t="shared" si="2"/>
        <v>0</v>
      </c>
    </row>
    <row r="145" spans="2:7">
      <c r="B145" s="26"/>
      <c r="C145" s="24" t="s">
        <v>149</v>
      </c>
      <c r="D145" s="19"/>
      <c r="E145" s="20"/>
      <c r="F145" s="20"/>
      <c r="G145" s="20">
        <f t="shared" si="2"/>
        <v>0</v>
      </c>
    </row>
    <row r="146" spans="2:7">
      <c r="B146" s="26"/>
      <c r="C146" s="24" t="s">
        <v>150</v>
      </c>
      <c r="D146" s="19"/>
      <c r="E146" s="20"/>
      <c r="F146" s="20"/>
      <c r="G146" s="20">
        <f t="shared" si="2"/>
        <v>0</v>
      </c>
    </row>
    <row r="147" spans="2:7">
      <c r="B147" s="27"/>
      <c r="C147" s="21" t="s">
        <v>151</v>
      </c>
      <c r="D147" s="22"/>
      <c r="E147" s="23">
        <f xml:space="preserve"> +E137 +E138 +E139 - E143</f>
        <v>105930083</v>
      </c>
      <c r="F147" s="23">
        <f xml:space="preserve"> +F137 +F138 +F139 - F143</f>
        <v>102889499</v>
      </c>
      <c r="G147" s="23">
        <f t="shared" si="2"/>
        <v>3040584</v>
      </c>
    </row>
  </sheetData>
  <mergeCells count="13">
    <mergeCell ref="B2:G2"/>
    <mergeCell ref="B3:G3"/>
    <mergeCell ref="B5:D5"/>
    <mergeCell ref="B6:B79"/>
    <mergeCell ref="C6:C23"/>
    <mergeCell ref="C24:C78"/>
    <mergeCell ref="B136:B147"/>
    <mergeCell ref="B80:B92"/>
    <mergeCell ref="C80:C85"/>
    <mergeCell ref="C86:C91"/>
    <mergeCell ref="B94:B134"/>
    <mergeCell ref="C94:C117"/>
    <mergeCell ref="C118:C133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21DFB-9177-4C45-ADEA-9479362D136F}">
  <dimension ref="B1:I94"/>
  <sheetViews>
    <sheetView workbookViewId="0">
      <selection activeCell="D1" sqref="D1"/>
    </sheetView>
  </sheetViews>
  <sheetFormatPr defaultRowHeight="18.75"/>
  <cols>
    <col min="1" max="3" width="2.875" customWidth="1"/>
    <col min="4" max="4" width="33.75" customWidth="1"/>
    <col min="5" max="9" width="17.5" customWidth="1"/>
  </cols>
  <sheetData>
    <row r="1" spans="2:9" ht="21">
      <c r="B1" s="1"/>
      <c r="C1" s="1"/>
      <c r="D1" s="1"/>
      <c r="E1" s="1"/>
      <c r="F1" s="1"/>
      <c r="H1" s="44"/>
      <c r="I1" s="45" t="s">
        <v>184</v>
      </c>
    </row>
    <row r="2" spans="2:9" ht="21">
      <c r="B2" s="31" t="s">
        <v>185</v>
      </c>
      <c r="C2" s="31"/>
      <c r="D2" s="31"/>
      <c r="E2" s="31"/>
      <c r="F2" s="31"/>
      <c r="G2" s="31"/>
      <c r="H2" s="31"/>
      <c r="I2" s="31"/>
    </row>
    <row r="3" spans="2:9" ht="21">
      <c r="B3" s="32" t="s">
        <v>2</v>
      </c>
      <c r="C3" s="32"/>
      <c r="D3" s="32"/>
      <c r="E3" s="32"/>
      <c r="F3" s="32"/>
      <c r="G3" s="32"/>
      <c r="H3" s="32"/>
      <c r="I3" s="32"/>
    </row>
    <row r="4" spans="2:9">
      <c r="B4" s="4"/>
      <c r="C4" s="4"/>
      <c r="D4" s="4"/>
      <c r="E4" s="4"/>
      <c r="F4" s="4"/>
      <c r="G4" s="2"/>
      <c r="H4" s="2"/>
      <c r="I4" s="4" t="s">
        <v>3</v>
      </c>
    </row>
    <row r="5" spans="2:9">
      <c r="B5" s="46" t="s">
        <v>4</v>
      </c>
      <c r="C5" s="47"/>
      <c r="D5" s="48"/>
      <c r="E5" s="33" t="s">
        <v>186</v>
      </c>
      <c r="F5" s="49"/>
      <c r="G5" s="50" t="s">
        <v>181</v>
      </c>
      <c r="H5" s="50" t="s">
        <v>187</v>
      </c>
      <c r="I5" s="50" t="s">
        <v>188</v>
      </c>
    </row>
    <row r="6" spans="2:9" ht="42.75">
      <c r="B6" s="51"/>
      <c r="C6" s="52"/>
      <c r="D6" s="53"/>
      <c r="E6" s="54" t="s">
        <v>189</v>
      </c>
      <c r="F6" s="55" t="s">
        <v>190</v>
      </c>
      <c r="G6" s="56"/>
      <c r="H6" s="56"/>
      <c r="I6" s="56"/>
    </row>
    <row r="7" spans="2:9">
      <c r="B7" s="28" t="s">
        <v>8</v>
      </c>
      <c r="C7" s="28" t="s">
        <v>9</v>
      </c>
      <c r="D7" s="6" t="s">
        <v>10</v>
      </c>
      <c r="E7" s="7">
        <f>+E8</f>
        <v>477922</v>
      </c>
      <c r="F7" s="7">
        <f>+F8</f>
        <v>1566802</v>
      </c>
      <c r="G7" s="7">
        <f>+E7+F7</f>
        <v>2044724</v>
      </c>
      <c r="H7" s="7">
        <f>+H8</f>
        <v>0</v>
      </c>
      <c r="I7" s="7">
        <f>G7-ABS(H7)</f>
        <v>2044724</v>
      </c>
    </row>
    <row r="8" spans="2:9">
      <c r="B8" s="29"/>
      <c r="C8" s="29"/>
      <c r="D8" s="8" t="s">
        <v>11</v>
      </c>
      <c r="E8" s="9">
        <f>+E9</f>
        <v>477922</v>
      </c>
      <c r="F8" s="9">
        <f>+F9</f>
        <v>1566802</v>
      </c>
      <c r="G8" s="9">
        <f t="shared" ref="G8:G71" si="0">+E8+F8</f>
        <v>2044724</v>
      </c>
      <c r="H8" s="9">
        <f>+H9</f>
        <v>0</v>
      </c>
      <c r="I8" s="9">
        <f t="shared" ref="I8:I71" si="1">G8-ABS(H8)</f>
        <v>2044724</v>
      </c>
    </row>
    <row r="9" spans="2:9">
      <c r="B9" s="29"/>
      <c r="C9" s="29"/>
      <c r="D9" s="8" t="s">
        <v>12</v>
      </c>
      <c r="E9" s="9">
        <v>477922</v>
      </c>
      <c r="F9" s="9">
        <v>1566802</v>
      </c>
      <c r="G9" s="9">
        <f t="shared" si="0"/>
        <v>2044724</v>
      </c>
      <c r="H9" s="9"/>
      <c r="I9" s="9">
        <f t="shared" si="1"/>
        <v>2044724</v>
      </c>
    </row>
    <row r="10" spans="2:9">
      <c r="B10" s="29"/>
      <c r="C10" s="29"/>
      <c r="D10" s="8" t="s">
        <v>13</v>
      </c>
      <c r="E10" s="9">
        <f>+E11+E15+E16+E18+E19</f>
        <v>43120047</v>
      </c>
      <c r="F10" s="9">
        <f>+F11+F15+F16+F18+F19</f>
        <v>13828991</v>
      </c>
      <c r="G10" s="9">
        <f t="shared" si="0"/>
        <v>56949038</v>
      </c>
      <c r="H10" s="9">
        <f>+H11+H15+H16+H18+H19</f>
        <v>0</v>
      </c>
      <c r="I10" s="9">
        <f t="shared" si="1"/>
        <v>56949038</v>
      </c>
    </row>
    <row r="11" spans="2:9">
      <c r="B11" s="29"/>
      <c r="C11" s="29"/>
      <c r="D11" s="8" t="s">
        <v>14</v>
      </c>
      <c r="E11" s="9">
        <f>+E12+E13+E14</f>
        <v>42846927</v>
      </c>
      <c r="F11" s="9">
        <f>+F12+F13+F14</f>
        <v>13625371</v>
      </c>
      <c r="G11" s="9">
        <f t="shared" si="0"/>
        <v>56472298</v>
      </c>
      <c r="H11" s="9">
        <f>+H12+H13+H14</f>
        <v>0</v>
      </c>
      <c r="I11" s="9">
        <f t="shared" si="1"/>
        <v>56472298</v>
      </c>
    </row>
    <row r="12" spans="2:9">
      <c r="B12" s="29"/>
      <c r="C12" s="29"/>
      <c r="D12" s="8" t="s">
        <v>15</v>
      </c>
      <c r="E12" s="9">
        <v>42846927</v>
      </c>
      <c r="F12" s="9"/>
      <c r="G12" s="9">
        <f t="shared" si="0"/>
        <v>42846927</v>
      </c>
      <c r="H12" s="9"/>
      <c r="I12" s="9">
        <f t="shared" si="1"/>
        <v>42846927</v>
      </c>
    </row>
    <row r="13" spans="2:9">
      <c r="B13" s="29"/>
      <c r="C13" s="29"/>
      <c r="D13" s="8" t="s">
        <v>16</v>
      </c>
      <c r="E13" s="9"/>
      <c r="F13" s="9">
        <v>13625371</v>
      </c>
      <c r="G13" s="9">
        <f t="shared" si="0"/>
        <v>13625371</v>
      </c>
      <c r="H13" s="9"/>
      <c r="I13" s="9">
        <f t="shared" si="1"/>
        <v>13625371</v>
      </c>
    </row>
    <row r="14" spans="2:9">
      <c r="B14" s="29"/>
      <c r="C14" s="29"/>
      <c r="D14" s="8" t="s">
        <v>17</v>
      </c>
      <c r="E14" s="9"/>
      <c r="F14" s="9"/>
      <c r="G14" s="9">
        <f t="shared" si="0"/>
        <v>0</v>
      </c>
      <c r="H14" s="9"/>
      <c r="I14" s="9">
        <f t="shared" si="1"/>
        <v>0</v>
      </c>
    </row>
    <row r="15" spans="2:9">
      <c r="B15" s="29"/>
      <c r="C15" s="29"/>
      <c r="D15" s="8" t="s">
        <v>18</v>
      </c>
      <c r="E15" s="9">
        <v>74400</v>
      </c>
      <c r="F15" s="9">
        <v>18340</v>
      </c>
      <c r="G15" s="9">
        <f t="shared" si="0"/>
        <v>92740</v>
      </c>
      <c r="H15" s="9"/>
      <c r="I15" s="9">
        <f t="shared" si="1"/>
        <v>92740</v>
      </c>
    </row>
    <row r="16" spans="2:9">
      <c r="B16" s="29"/>
      <c r="C16" s="29"/>
      <c r="D16" s="8" t="s">
        <v>19</v>
      </c>
      <c r="E16" s="9">
        <f>+E17</f>
        <v>0</v>
      </c>
      <c r="F16" s="9">
        <f>+F17</f>
        <v>0</v>
      </c>
      <c r="G16" s="9">
        <f t="shared" si="0"/>
        <v>0</v>
      </c>
      <c r="H16" s="9">
        <f>+H17</f>
        <v>0</v>
      </c>
      <c r="I16" s="9">
        <f t="shared" si="1"/>
        <v>0</v>
      </c>
    </row>
    <row r="17" spans="2:9">
      <c r="B17" s="29"/>
      <c r="C17" s="29"/>
      <c r="D17" s="8" t="s">
        <v>20</v>
      </c>
      <c r="E17" s="9"/>
      <c r="F17" s="9"/>
      <c r="G17" s="9">
        <f t="shared" si="0"/>
        <v>0</v>
      </c>
      <c r="H17" s="9"/>
      <c r="I17" s="9">
        <f t="shared" si="1"/>
        <v>0</v>
      </c>
    </row>
    <row r="18" spans="2:9">
      <c r="B18" s="29"/>
      <c r="C18" s="29"/>
      <c r="D18" s="8" t="s">
        <v>21</v>
      </c>
      <c r="E18" s="9"/>
      <c r="F18" s="9"/>
      <c r="G18" s="9">
        <f t="shared" si="0"/>
        <v>0</v>
      </c>
      <c r="H18" s="9"/>
      <c r="I18" s="9">
        <f t="shared" si="1"/>
        <v>0</v>
      </c>
    </row>
    <row r="19" spans="2:9">
      <c r="B19" s="29"/>
      <c r="C19" s="29"/>
      <c r="D19" s="8" t="s">
        <v>22</v>
      </c>
      <c r="E19" s="9">
        <f>+E20+E21+E22</f>
        <v>198720</v>
      </c>
      <c r="F19" s="9">
        <f>+F20+F21+F22</f>
        <v>185280</v>
      </c>
      <c r="G19" s="9">
        <f t="shared" si="0"/>
        <v>384000</v>
      </c>
      <c r="H19" s="9">
        <f>+H20+H21+H22</f>
        <v>0</v>
      </c>
      <c r="I19" s="9">
        <f t="shared" si="1"/>
        <v>384000</v>
      </c>
    </row>
    <row r="20" spans="2:9">
      <c r="B20" s="29"/>
      <c r="C20" s="29"/>
      <c r="D20" s="8" t="s">
        <v>23</v>
      </c>
      <c r="E20" s="9">
        <v>198720</v>
      </c>
      <c r="F20" s="9">
        <v>185280</v>
      </c>
      <c r="G20" s="9">
        <f t="shared" si="0"/>
        <v>384000</v>
      </c>
      <c r="H20" s="9"/>
      <c r="I20" s="9">
        <f t="shared" si="1"/>
        <v>384000</v>
      </c>
    </row>
    <row r="21" spans="2:9">
      <c r="B21" s="29"/>
      <c r="C21" s="29"/>
      <c r="D21" s="8" t="s">
        <v>24</v>
      </c>
      <c r="E21" s="9"/>
      <c r="F21" s="9"/>
      <c r="G21" s="9">
        <f t="shared" si="0"/>
        <v>0</v>
      </c>
      <c r="H21" s="9"/>
      <c r="I21" s="9">
        <f t="shared" si="1"/>
        <v>0</v>
      </c>
    </row>
    <row r="22" spans="2:9">
      <c r="B22" s="29"/>
      <c r="C22" s="29"/>
      <c r="D22" s="8" t="s">
        <v>25</v>
      </c>
      <c r="E22" s="9"/>
      <c r="F22" s="9"/>
      <c r="G22" s="9">
        <f t="shared" si="0"/>
        <v>0</v>
      </c>
      <c r="H22" s="9"/>
      <c r="I22" s="9">
        <f t="shared" si="1"/>
        <v>0</v>
      </c>
    </row>
    <row r="23" spans="2:9">
      <c r="B23" s="29"/>
      <c r="C23" s="29"/>
      <c r="D23" s="8" t="s">
        <v>26</v>
      </c>
      <c r="E23" s="9">
        <v>103337</v>
      </c>
      <c r="F23" s="9">
        <v>15000</v>
      </c>
      <c r="G23" s="9">
        <f t="shared" si="0"/>
        <v>118337</v>
      </c>
      <c r="H23" s="9"/>
      <c r="I23" s="9">
        <f t="shared" si="1"/>
        <v>118337</v>
      </c>
    </row>
    <row r="24" spans="2:9">
      <c r="B24" s="29"/>
      <c r="C24" s="30"/>
      <c r="D24" s="10" t="s">
        <v>27</v>
      </c>
      <c r="E24" s="11">
        <f>+E7+E10+E23</f>
        <v>43701306</v>
      </c>
      <c r="F24" s="11">
        <f>+F7+F10+F23</f>
        <v>15410793</v>
      </c>
      <c r="G24" s="11">
        <f t="shared" si="0"/>
        <v>59112099</v>
      </c>
      <c r="H24" s="11">
        <f>+H7+H10+H23</f>
        <v>0</v>
      </c>
      <c r="I24" s="11">
        <f t="shared" si="1"/>
        <v>59112099</v>
      </c>
    </row>
    <row r="25" spans="2:9">
      <c r="B25" s="29"/>
      <c r="C25" s="28" t="s">
        <v>28</v>
      </c>
      <c r="D25" s="8" t="s">
        <v>29</v>
      </c>
      <c r="E25" s="9">
        <f>+E26+E27+E28+E29+E30+E31+E32</f>
        <v>32495714</v>
      </c>
      <c r="F25" s="9">
        <f>+F26+F27+F28+F29+F30+F31+F32</f>
        <v>16827335</v>
      </c>
      <c r="G25" s="9">
        <f t="shared" si="0"/>
        <v>49323049</v>
      </c>
      <c r="H25" s="9">
        <f>+H26+H27+H28+H29+H30+H31+H32</f>
        <v>0</v>
      </c>
      <c r="I25" s="9">
        <f t="shared" si="1"/>
        <v>49323049</v>
      </c>
    </row>
    <row r="26" spans="2:9">
      <c r="B26" s="29"/>
      <c r="C26" s="29"/>
      <c r="D26" s="8" t="s">
        <v>30</v>
      </c>
      <c r="E26" s="9"/>
      <c r="F26" s="9"/>
      <c r="G26" s="9">
        <f t="shared" si="0"/>
        <v>0</v>
      </c>
      <c r="H26" s="9"/>
      <c r="I26" s="9">
        <f t="shared" si="1"/>
        <v>0</v>
      </c>
    </row>
    <row r="27" spans="2:9">
      <c r="B27" s="29"/>
      <c r="C27" s="29"/>
      <c r="D27" s="8" t="s">
        <v>31</v>
      </c>
      <c r="E27" s="9">
        <v>17510401</v>
      </c>
      <c r="F27" s="9">
        <v>10180815</v>
      </c>
      <c r="G27" s="9">
        <f t="shared" si="0"/>
        <v>27691216</v>
      </c>
      <c r="H27" s="9"/>
      <c r="I27" s="9">
        <f t="shared" si="1"/>
        <v>27691216</v>
      </c>
    </row>
    <row r="28" spans="2:9">
      <c r="B28" s="29"/>
      <c r="C28" s="29"/>
      <c r="D28" s="8" t="s">
        <v>32</v>
      </c>
      <c r="E28" s="9">
        <v>2408450</v>
      </c>
      <c r="F28" s="9">
        <v>1745050</v>
      </c>
      <c r="G28" s="9">
        <f t="shared" si="0"/>
        <v>4153500</v>
      </c>
      <c r="H28" s="9"/>
      <c r="I28" s="9">
        <f t="shared" si="1"/>
        <v>4153500</v>
      </c>
    </row>
    <row r="29" spans="2:9">
      <c r="B29" s="29"/>
      <c r="C29" s="29"/>
      <c r="D29" s="8" t="s">
        <v>33</v>
      </c>
      <c r="E29" s="9">
        <v>2066200</v>
      </c>
      <c r="F29" s="9">
        <v>885400</v>
      </c>
      <c r="G29" s="9">
        <f t="shared" si="0"/>
        <v>2951600</v>
      </c>
      <c r="H29" s="9"/>
      <c r="I29" s="9">
        <f t="shared" si="1"/>
        <v>2951600</v>
      </c>
    </row>
    <row r="30" spans="2:9">
      <c r="B30" s="29"/>
      <c r="C30" s="29"/>
      <c r="D30" s="8" t="s">
        <v>34</v>
      </c>
      <c r="E30" s="9">
        <v>6125151</v>
      </c>
      <c r="F30" s="9">
        <v>2171362</v>
      </c>
      <c r="G30" s="9">
        <f t="shared" si="0"/>
        <v>8296513</v>
      </c>
      <c r="H30" s="9"/>
      <c r="I30" s="9">
        <f t="shared" si="1"/>
        <v>8296513</v>
      </c>
    </row>
    <row r="31" spans="2:9">
      <c r="B31" s="29"/>
      <c r="C31" s="29"/>
      <c r="D31" s="8" t="s">
        <v>35</v>
      </c>
      <c r="E31" s="9">
        <v>687500</v>
      </c>
      <c r="F31" s="9">
        <v>113500</v>
      </c>
      <c r="G31" s="9">
        <f t="shared" si="0"/>
        <v>801000</v>
      </c>
      <c r="H31" s="9"/>
      <c r="I31" s="9">
        <f t="shared" si="1"/>
        <v>801000</v>
      </c>
    </row>
    <row r="32" spans="2:9">
      <c r="B32" s="29"/>
      <c r="C32" s="29"/>
      <c r="D32" s="8" t="s">
        <v>36</v>
      </c>
      <c r="E32" s="9">
        <v>3698012</v>
      </c>
      <c r="F32" s="9">
        <v>1731208</v>
      </c>
      <c r="G32" s="9">
        <f t="shared" si="0"/>
        <v>5429220</v>
      </c>
      <c r="H32" s="9"/>
      <c r="I32" s="9">
        <f t="shared" si="1"/>
        <v>5429220</v>
      </c>
    </row>
    <row r="33" spans="2:9">
      <c r="B33" s="29"/>
      <c r="C33" s="29"/>
      <c r="D33" s="8" t="s">
        <v>37</v>
      </c>
      <c r="E33" s="9">
        <f>+E34+E35+E36+E37+E38+E39+E40+E41+E42+E43+E44</f>
        <v>2030627</v>
      </c>
      <c r="F33" s="9">
        <f>+F34+F35+F36+F37+F38+F39+F40+F41+F42+F43+F44</f>
        <v>407979</v>
      </c>
      <c r="G33" s="9">
        <f t="shared" si="0"/>
        <v>2438606</v>
      </c>
      <c r="H33" s="9">
        <f>+H34+H35+H36+H37+H38+H39+H40+H41+H42+H43+H44</f>
        <v>0</v>
      </c>
      <c r="I33" s="9">
        <f t="shared" si="1"/>
        <v>2438606</v>
      </c>
    </row>
    <row r="34" spans="2:9">
      <c r="B34" s="29"/>
      <c r="C34" s="29"/>
      <c r="D34" s="8" t="s">
        <v>38</v>
      </c>
      <c r="E34" s="9"/>
      <c r="F34" s="9"/>
      <c r="G34" s="9">
        <f t="shared" si="0"/>
        <v>0</v>
      </c>
      <c r="H34" s="9"/>
      <c r="I34" s="9">
        <f t="shared" si="1"/>
        <v>0</v>
      </c>
    </row>
    <row r="35" spans="2:9">
      <c r="B35" s="29"/>
      <c r="C35" s="29"/>
      <c r="D35" s="8" t="s">
        <v>39</v>
      </c>
      <c r="E35" s="9">
        <v>99954</v>
      </c>
      <c r="F35" s="9">
        <v>1540</v>
      </c>
      <c r="G35" s="9">
        <f t="shared" si="0"/>
        <v>101494</v>
      </c>
      <c r="H35" s="9"/>
      <c r="I35" s="9">
        <f t="shared" si="1"/>
        <v>101494</v>
      </c>
    </row>
    <row r="36" spans="2:9">
      <c r="B36" s="29"/>
      <c r="C36" s="29"/>
      <c r="D36" s="8" t="s">
        <v>40</v>
      </c>
      <c r="E36" s="9"/>
      <c r="F36" s="9"/>
      <c r="G36" s="9">
        <f t="shared" si="0"/>
        <v>0</v>
      </c>
      <c r="H36" s="9"/>
      <c r="I36" s="9">
        <f t="shared" si="1"/>
        <v>0</v>
      </c>
    </row>
    <row r="37" spans="2:9">
      <c r="B37" s="29"/>
      <c r="C37" s="29"/>
      <c r="D37" s="8" t="s">
        <v>41</v>
      </c>
      <c r="E37" s="9">
        <v>58124</v>
      </c>
      <c r="F37" s="9">
        <v>16780</v>
      </c>
      <c r="G37" s="9">
        <f t="shared" si="0"/>
        <v>74904</v>
      </c>
      <c r="H37" s="9"/>
      <c r="I37" s="9">
        <f t="shared" si="1"/>
        <v>74904</v>
      </c>
    </row>
    <row r="38" spans="2:9">
      <c r="B38" s="29"/>
      <c r="C38" s="29"/>
      <c r="D38" s="8" t="s">
        <v>42</v>
      </c>
      <c r="E38" s="9">
        <v>600000</v>
      </c>
      <c r="F38" s="9">
        <v>253849</v>
      </c>
      <c r="G38" s="9">
        <f t="shared" si="0"/>
        <v>853849</v>
      </c>
      <c r="H38" s="9"/>
      <c r="I38" s="9">
        <f t="shared" si="1"/>
        <v>853849</v>
      </c>
    </row>
    <row r="39" spans="2:9">
      <c r="B39" s="29"/>
      <c r="C39" s="29"/>
      <c r="D39" s="8" t="s">
        <v>43</v>
      </c>
      <c r="E39" s="9">
        <v>139856</v>
      </c>
      <c r="F39" s="9">
        <v>80000</v>
      </c>
      <c r="G39" s="9">
        <f t="shared" si="0"/>
        <v>219856</v>
      </c>
      <c r="H39" s="9"/>
      <c r="I39" s="9">
        <f t="shared" si="1"/>
        <v>219856</v>
      </c>
    </row>
    <row r="40" spans="2:9">
      <c r="B40" s="29"/>
      <c r="C40" s="29"/>
      <c r="D40" s="8" t="s">
        <v>44</v>
      </c>
      <c r="E40" s="9">
        <v>34856</v>
      </c>
      <c r="F40" s="9">
        <v>10900</v>
      </c>
      <c r="G40" s="9">
        <f t="shared" si="0"/>
        <v>45756</v>
      </c>
      <c r="H40" s="9"/>
      <c r="I40" s="9">
        <f t="shared" si="1"/>
        <v>45756</v>
      </c>
    </row>
    <row r="41" spans="2:9">
      <c r="B41" s="29"/>
      <c r="C41" s="29"/>
      <c r="D41" s="8" t="s">
        <v>45</v>
      </c>
      <c r="E41" s="9"/>
      <c r="F41" s="9"/>
      <c r="G41" s="9">
        <f t="shared" si="0"/>
        <v>0</v>
      </c>
      <c r="H41" s="9"/>
      <c r="I41" s="9">
        <f t="shared" si="1"/>
        <v>0</v>
      </c>
    </row>
    <row r="42" spans="2:9">
      <c r="B42" s="29"/>
      <c r="C42" s="29"/>
      <c r="D42" s="8" t="s">
        <v>46</v>
      </c>
      <c r="E42" s="9">
        <v>85076</v>
      </c>
      <c r="F42" s="9">
        <v>35664</v>
      </c>
      <c r="G42" s="9">
        <f t="shared" si="0"/>
        <v>120740</v>
      </c>
      <c r="H42" s="9"/>
      <c r="I42" s="9">
        <f t="shared" si="1"/>
        <v>120740</v>
      </c>
    </row>
    <row r="43" spans="2:9">
      <c r="B43" s="29"/>
      <c r="C43" s="29"/>
      <c r="D43" s="8" t="s">
        <v>47</v>
      </c>
      <c r="E43" s="9">
        <v>912386</v>
      </c>
      <c r="F43" s="9"/>
      <c r="G43" s="9">
        <f t="shared" si="0"/>
        <v>912386</v>
      </c>
      <c r="H43" s="9"/>
      <c r="I43" s="9">
        <f t="shared" si="1"/>
        <v>912386</v>
      </c>
    </row>
    <row r="44" spans="2:9">
      <c r="B44" s="29"/>
      <c r="C44" s="29"/>
      <c r="D44" s="8" t="s">
        <v>48</v>
      </c>
      <c r="E44" s="9">
        <v>100375</v>
      </c>
      <c r="F44" s="9">
        <v>9246</v>
      </c>
      <c r="G44" s="9">
        <f t="shared" si="0"/>
        <v>109621</v>
      </c>
      <c r="H44" s="9"/>
      <c r="I44" s="9">
        <f t="shared" si="1"/>
        <v>109621</v>
      </c>
    </row>
    <row r="45" spans="2:9">
      <c r="B45" s="29"/>
      <c r="C45" s="29"/>
      <c r="D45" s="8" t="s">
        <v>49</v>
      </c>
      <c r="E45" s="9">
        <f>+E46+E47+E48+E49+E50+E51+E52+E53+E54+E55+E56+E57+E58+E59+E60+E61+E62+E63+E64+E65+E66+E67</f>
        <v>2277516</v>
      </c>
      <c r="F45" s="9">
        <f>+F46+F47+F48+F49+F50+F51+F52+F53+F54+F55+F56+F57+F58+F59+F60+F61+F62+F63+F64+F65+F66+F67</f>
        <v>774850</v>
      </c>
      <c r="G45" s="9">
        <f t="shared" si="0"/>
        <v>3052366</v>
      </c>
      <c r="H45" s="9">
        <f>+H46+H47+H48+H49+H50+H51+H52+H53+H54+H55+H56+H57+H58+H59+H60+H61+H62+H63+H64+H65+H66+H67</f>
        <v>0</v>
      </c>
      <c r="I45" s="9">
        <f t="shared" si="1"/>
        <v>3052366</v>
      </c>
    </row>
    <row r="46" spans="2:9">
      <c r="B46" s="29"/>
      <c r="C46" s="29"/>
      <c r="D46" s="8" t="s">
        <v>50</v>
      </c>
      <c r="E46" s="9">
        <v>48442</v>
      </c>
      <c r="F46" s="9">
        <v>28767</v>
      </c>
      <c r="G46" s="9">
        <f t="shared" si="0"/>
        <v>77209</v>
      </c>
      <c r="H46" s="9"/>
      <c r="I46" s="9">
        <f t="shared" si="1"/>
        <v>77209</v>
      </c>
    </row>
    <row r="47" spans="2:9">
      <c r="B47" s="29"/>
      <c r="C47" s="29"/>
      <c r="D47" s="8" t="s">
        <v>51</v>
      </c>
      <c r="E47" s="9"/>
      <c r="F47" s="9"/>
      <c r="G47" s="9">
        <f t="shared" si="0"/>
        <v>0</v>
      </c>
      <c r="H47" s="9"/>
      <c r="I47" s="9">
        <f t="shared" si="1"/>
        <v>0</v>
      </c>
    </row>
    <row r="48" spans="2:9">
      <c r="B48" s="29"/>
      <c r="C48" s="29"/>
      <c r="D48" s="8" t="s">
        <v>52</v>
      </c>
      <c r="E48" s="9">
        <v>7910</v>
      </c>
      <c r="F48" s="9">
        <v>8500</v>
      </c>
      <c r="G48" s="9">
        <f t="shared" si="0"/>
        <v>16410</v>
      </c>
      <c r="H48" s="9"/>
      <c r="I48" s="9">
        <f t="shared" si="1"/>
        <v>16410</v>
      </c>
    </row>
    <row r="49" spans="2:9">
      <c r="B49" s="29"/>
      <c r="C49" s="29"/>
      <c r="D49" s="8" t="s">
        <v>53</v>
      </c>
      <c r="E49" s="9">
        <v>165575</v>
      </c>
      <c r="F49" s="9">
        <v>14495</v>
      </c>
      <c r="G49" s="9">
        <f t="shared" si="0"/>
        <v>180070</v>
      </c>
      <c r="H49" s="9"/>
      <c r="I49" s="9">
        <f t="shared" si="1"/>
        <v>180070</v>
      </c>
    </row>
    <row r="50" spans="2:9">
      <c r="B50" s="29"/>
      <c r="C50" s="29"/>
      <c r="D50" s="8" t="s">
        <v>54</v>
      </c>
      <c r="E50" s="9">
        <v>46619</v>
      </c>
      <c r="F50" s="9">
        <v>39867</v>
      </c>
      <c r="G50" s="9">
        <f t="shared" si="0"/>
        <v>86486</v>
      </c>
      <c r="H50" s="9"/>
      <c r="I50" s="9">
        <f t="shared" si="1"/>
        <v>86486</v>
      </c>
    </row>
    <row r="51" spans="2:9">
      <c r="B51" s="29"/>
      <c r="C51" s="29"/>
      <c r="D51" s="8" t="s">
        <v>55</v>
      </c>
      <c r="E51" s="9">
        <v>35156</v>
      </c>
      <c r="F51" s="9">
        <v>39600</v>
      </c>
      <c r="G51" s="9">
        <f t="shared" si="0"/>
        <v>74756</v>
      </c>
      <c r="H51" s="9"/>
      <c r="I51" s="9">
        <f t="shared" si="1"/>
        <v>74756</v>
      </c>
    </row>
    <row r="52" spans="2:9">
      <c r="B52" s="29"/>
      <c r="C52" s="29"/>
      <c r="D52" s="8" t="s">
        <v>42</v>
      </c>
      <c r="E52" s="9">
        <v>272416</v>
      </c>
      <c r="F52" s="9">
        <v>84617</v>
      </c>
      <c r="G52" s="9">
        <f t="shared" si="0"/>
        <v>357033</v>
      </c>
      <c r="H52" s="9"/>
      <c r="I52" s="9">
        <f t="shared" si="1"/>
        <v>357033</v>
      </c>
    </row>
    <row r="53" spans="2:9">
      <c r="B53" s="29"/>
      <c r="C53" s="29"/>
      <c r="D53" s="8" t="s">
        <v>56</v>
      </c>
      <c r="E53" s="9">
        <v>155</v>
      </c>
      <c r="F53" s="9"/>
      <c r="G53" s="9">
        <f t="shared" si="0"/>
        <v>155</v>
      </c>
      <c r="H53" s="9"/>
      <c r="I53" s="9">
        <f t="shared" si="1"/>
        <v>155</v>
      </c>
    </row>
    <row r="54" spans="2:9">
      <c r="B54" s="29"/>
      <c r="C54" s="29"/>
      <c r="D54" s="8" t="s">
        <v>57</v>
      </c>
      <c r="E54" s="9">
        <v>266525</v>
      </c>
      <c r="F54" s="9">
        <v>147513</v>
      </c>
      <c r="G54" s="9">
        <f t="shared" si="0"/>
        <v>414038</v>
      </c>
      <c r="H54" s="9"/>
      <c r="I54" s="9">
        <f t="shared" si="1"/>
        <v>414038</v>
      </c>
    </row>
    <row r="55" spans="2:9">
      <c r="B55" s="29"/>
      <c r="C55" s="29"/>
      <c r="D55" s="8" t="s">
        <v>58</v>
      </c>
      <c r="E55" s="9"/>
      <c r="F55" s="9"/>
      <c r="G55" s="9">
        <f t="shared" si="0"/>
        <v>0</v>
      </c>
      <c r="H55" s="9"/>
      <c r="I55" s="9">
        <f t="shared" si="1"/>
        <v>0</v>
      </c>
    </row>
    <row r="56" spans="2:9">
      <c r="B56" s="29"/>
      <c r="C56" s="29"/>
      <c r="D56" s="8" t="s">
        <v>59</v>
      </c>
      <c r="E56" s="9"/>
      <c r="F56" s="9"/>
      <c r="G56" s="9">
        <f t="shared" si="0"/>
        <v>0</v>
      </c>
      <c r="H56" s="9"/>
      <c r="I56" s="9">
        <f t="shared" si="1"/>
        <v>0</v>
      </c>
    </row>
    <row r="57" spans="2:9">
      <c r="B57" s="29"/>
      <c r="C57" s="29"/>
      <c r="D57" s="8" t="s">
        <v>60</v>
      </c>
      <c r="E57" s="9">
        <v>198756</v>
      </c>
      <c r="F57" s="9">
        <v>85188</v>
      </c>
      <c r="G57" s="9">
        <f t="shared" si="0"/>
        <v>283944</v>
      </c>
      <c r="H57" s="9"/>
      <c r="I57" s="9">
        <f t="shared" si="1"/>
        <v>283944</v>
      </c>
    </row>
    <row r="58" spans="2:9">
      <c r="B58" s="29"/>
      <c r="C58" s="29"/>
      <c r="D58" s="8" t="s">
        <v>61</v>
      </c>
      <c r="E58" s="9">
        <v>5194</v>
      </c>
      <c r="F58" s="9">
        <v>1920</v>
      </c>
      <c r="G58" s="9">
        <f t="shared" si="0"/>
        <v>7114</v>
      </c>
      <c r="H58" s="9"/>
      <c r="I58" s="9">
        <f t="shared" si="1"/>
        <v>7114</v>
      </c>
    </row>
    <row r="59" spans="2:9">
      <c r="B59" s="29"/>
      <c r="C59" s="29"/>
      <c r="D59" s="8" t="s">
        <v>44</v>
      </c>
      <c r="E59" s="9">
        <v>361818</v>
      </c>
      <c r="F59" s="9">
        <v>71180</v>
      </c>
      <c r="G59" s="9">
        <f t="shared" si="0"/>
        <v>432998</v>
      </c>
      <c r="H59" s="9"/>
      <c r="I59" s="9">
        <f t="shared" si="1"/>
        <v>432998</v>
      </c>
    </row>
    <row r="60" spans="2:9">
      <c r="B60" s="29"/>
      <c r="C60" s="29"/>
      <c r="D60" s="8" t="s">
        <v>45</v>
      </c>
      <c r="E60" s="9">
        <v>613291</v>
      </c>
      <c r="F60" s="9">
        <v>141036</v>
      </c>
      <c r="G60" s="9">
        <f t="shared" si="0"/>
        <v>754327</v>
      </c>
      <c r="H60" s="9"/>
      <c r="I60" s="9">
        <f t="shared" si="1"/>
        <v>754327</v>
      </c>
    </row>
    <row r="61" spans="2:9">
      <c r="B61" s="29"/>
      <c r="C61" s="29"/>
      <c r="D61" s="8" t="s">
        <v>62</v>
      </c>
      <c r="E61" s="9"/>
      <c r="F61" s="9"/>
      <c r="G61" s="9">
        <f t="shared" si="0"/>
        <v>0</v>
      </c>
      <c r="H61" s="9"/>
      <c r="I61" s="9">
        <f t="shared" si="1"/>
        <v>0</v>
      </c>
    </row>
    <row r="62" spans="2:9">
      <c r="B62" s="29"/>
      <c r="C62" s="29"/>
      <c r="D62" s="8" t="s">
        <v>63</v>
      </c>
      <c r="E62" s="9">
        <v>74500</v>
      </c>
      <c r="F62" s="9">
        <v>61843</v>
      </c>
      <c r="G62" s="9">
        <f t="shared" si="0"/>
        <v>136343</v>
      </c>
      <c r="H62" s="9"/>
      <c r="I62" s="9">
        <f t="shared" si="1"/>
        <v>136343</v>
      </c>
    </row>
    <row r="63" spans="2:9">
      <c r="B63" s="29"/>
      <c r="C63" s="29"/>
      <c r="D63" s="8" t="s">
        <v>64</v>
      </c>
      <c r="E63" s="9">
        <v>56100</v>
      </c>
      <c r="F63" s="9">
        <v>35642</v>
      </c>
      <c r="G63" s="9">
        <f t="shared" si="0"/>
        <v>91742</v>
      </c>
      <c r="H63" s="9"/>
      <c r="I63" s="9">
        <f t="shared" si="1"/>
        <v>91742</v>
      </c>
    </row>
    <row r="64" spans="2:9">
      <c r="B64" s="29"/>
      <c r="C64" s="29"/>
      <c r="D64" s="8" t="s">
        <v>65</v>
      </c>
      <c r="E64" s="9"/>
      <c r="F64" s="9"/>
      <c r="G64" s="9">
        <f t="shared" si="0"/>
        <v>0</v>
      </c>
      <c r="H64" s="9"/>
      <c r="I64" s="9">
        <f t="shared" si="1"/>
        <v>0</v>
      </c>
    </row>
    <row r="65" spans="2:9">
      <c r="B65" s="29"/>
      <c r="C65" s="29"/>
      <c r="D65" s="8" t="s">
        <v>66</v>
      </c>
      <c r="E65" s="9">
        <v>91600</v>
      </c>
      <c r="F65" s="9">
        <v>11600</v>
      </c>
      <c r="G65" s="9">
        <f t="shared" si="0"/>
        <v>103200</v>
      </c>
      <c r="H65" s="9"/>
      <c r="I65" s="9">
        <f t="shared" si="1"/>
        <v>103200</v>
      </c>
    </row>
    <row r="66" spans="2:9">
      <c r="B66" s="29"/>
      <c r="C66" s="29"/>
      <c r="D66" s="8" t="s">
        <v>48</v>
      </c>
      <c r="E66" s="9">
        <v>33459</v>
      </c>
      <c r="F66" s="9">
        <v>3082</v>
      </c>
      <c r="G66" s="9">
        <f t="shared" si="0"/>
        <v>36541</v>
      </c>
      <c r="H66" s="9"/>
      <c r="I66" s="9">
        <f t="shared" si="1"/>
        <v>36541</v>
      </c>
    </row>
    <row r="67" spans="2:9">
      <c r="B67" s="29"/>
      <c r="C67" s="29"/>
      <c r="D67" s="8" t="s">
        <v>67</v>
      </c>
      <c r="E67" s="9"/>
      <c r="F67" s="9"/>
      <c r="G67" s="9">
        <f t="shared" si="0"/>
        <v>0</v>
      </c>
      <c r="H67" s="9"/>
      <c r="I67" s="9">
        <f t="shared" si="1"/>
        <v>0</v>
      </c>
    </row>
    <row r="68" spans="2:9">
      <c r="B68" s="29"/>
      <c r="C68" s="29"/>
      <c r="D68" s="8" t="s">
        <v>68</v>
      </c>
      <c r="E68" s="9">
        <f>+E69</f>
        <v>326417</v>
      </c>
      <c r="F68" s="9">
        <f>+F69</f>
        <v>1923965</v>
      </c>
      <c r="G68" s="9">
        <f t="shared" si="0"/>
        <v>2250382</v>
      </c>
      <c r="H68" s="9">
        <f>+H69</f>
        <v>0</v>
      </c>
      <c r="I68" s="9">
        <f t="shared" si="1"/>
        <v>2250382</v>
      </c>
    </row>
    <row r="69" spans="2:9">
      <c r="B69" s="29"/>
      <c r="C69" s="29"/>
      <c r="D69" s="8" t="s">
        <v>69</v>
      </c>
      <c r="E69" s="9">
        <f>+E70+E71+E72-E73</f>
        <v>326417</v>
      </c>
      <c r="F69" s="9">
        <f>+F70+F71+F72-F73</f>
        <v>1923965</v>
      </c>
      <c r="G69" s="9">
        <f t="shared" si="0"/>
        <v>2250382</v>
      </c>
      <c r="H69" s="9">
        <f>+H70+H71+H72-H73</f>
        <v>0</v>
      </c>
      <c r="I69" s="9">
        <f t="shared" si="1"/>
        <v>2250382</v>
      </c>
    </row>
    <row r="70" spans="2:9">
      <c r="B70" s="29"/>
      <c r="C70" s="29"/>
      <c r="D70" s="8" t="s">
        <v>70</v>
      </c>
      <c r="E70" s="9"/>
      <c r="F70" s="9">
        <v>663985</v>
      </c>
      <c r="G70" s="9">
        <f t="shared" si="0"/>
        <v>663985</v>
      </c>
      <c r="H70" s="9"/>
      <c r="I70" s="9">
        <f t="shared" si="1"/>
        <v>663985</v>
      </c>
    </row>
    <row r="71" spans="2:9">
      <c r="B71" s="29"/>
      <c r="C71" s="29"/>
      <c r="D71" s="8" t="s">
        <v>71</v>
      </c>
      <c r="E71" s="9">
        <v>326417</v>
      </c>
      <c r="F71" s="9">
        <v>1737065</v>
      </c>
      <c r="G71" s="9">
        <f t="shared" si="0"/>
        <v>2063482</v>
      </c>
      <c r="H71" s="9"/>
      <c r="I71" s="9">
        <f t="shared" si="1"/>
        <v>2063482</v>
      </c>
    </row>
    <row r="72" spans="2:9">
      <c r="B72" s="29"/>
      <c r="C72" s="29"/>
      <c r="D72" s="8" t="s">
        <v>72</v>
      </c>
      <c r="E72" s="9"/>
      <c r="F72" s="9"/>
      <c r="G72" s="9">
        <f t="shared" ref="G72:G94" si="2">+E72+F72</f>
        <v>0</v>
      </c>
      <c r="H72" s="9"/>
      <c r="I72" s="9">
        <f t="shared" ref="I72:I92" si="3">G72-ABS(H72)</f>
        <v>0</v>
      </c>
    </row>
    <row r="73" spans="2:9">
      <c r="B73" s="29"/>
      <c r="C73" s="29"/>
      <c r="D73" s="8" t="s">
        <v>73</v>
      </c>
      <c r="E73" s="9"/>
      <c r="F73" s="9">
        <v>477085</v>
      </c>
      <c r="G73" s="9">
        <f t="shared" si="2"/>
        <v>477085</v>
      </c>
      <c r="H73" s="9"/>
      <c r="I73" s="9">
        <f t="shared" si="3"/>
        <v>477085</v>
      </c>
    </row>
    <row r="74" spans="2:9">
      <c r="B74" s="29"/>
      <c r="C74" s="29"/>
      <c r="D74" s="8" t="s">
        <v>74</v>
      </c>
      <c r="E74" s="9">
        <v>6308674</v>
      </c>
      <c r="F74" s="9">
        <v>349860</v>
      </c>
      <c r="G74" s="9">
        <f t="shared" si="2"/>
        <v>6658534</v>
      </c>
      <c r="H74" s="9"/>
      <c r="I74" s="9">
        <f t="shared" si="3"/>
        <v>6658534</v>
      </c>
    </row>
    <row r="75" spans="2:9">
      <c r="B75" s="29"/>
      <c r="C75" s="29"/>
      <c r="D75" s="8" t="s">
        <v>75</v>
      </c>
      <c r="E75" s="9">
        <v>-280664</v>
      </c>
      <c r="F75" s="9">
        <v>-19270</v>
      </c>
      <c r="G75" s="9">
        <f t="shared" si="2"/>
        <v>-299934</v>
      </c>
      <c r="H75" s="9"/>
      <c r="I75" s="9">
        <f t="shared" si="3"/>
        <v>-299934</v>
      </c>
    </row>
    <row r="76" spans="2:9">
      <c r="B76" s="29"/>
      <c r="C76" s="29"/>
      <c r="D76" s="8" t="s">
        <v>76</v>
      </c>
      <c r="E76" s="9"/>
      <c r="F76" s="9"/>
      <c r="G76" s="9">
        <f t="shared" si="2"/>
        <v>0</v>
      </c>
      <c r="H76" s="9"/>
      <c r="I76" s="9">
        <f t="shared" si="3"/>
        <v>0</v>
      </c>
    </row>
    <row r="77" spans="2:9">
      <c r="B77" s="29"/>
      <c r="C77" s="29"/>
      <c r="D77" s="8" t="s">
        <v>77</v>
      </c>
      <c r="E77" s="9"/>
      <c r="F77" s="9"/>
      <c r="G77" s="9">
        <f t="shared" si="2"/>
        <v>0</v>
      </c>
      <c r="H77" s="9"/>
      <c r="I77" s="9">
        <f t="shared" si="3"/>
        <v>0</v>
      </c>
    </row>
    <row r="78" spans="2:9">
      <c r="B78" s="29"/>
      <c r="C78" s="29"/>
      <c r="D78" s="8" t="s">
        <v>78</v>
      </c>
      <c r="E78" s="9"/>
      <c r="F78" s="9"/>
      <c r="G78" s="9">
        <f t="shared" si="2"/>
        <v>0</v>
      </c>
      <c r="H78" s="9"/>
      <c r="I78" s="9">
        <f t="shared" si="3"/>
        <v>0</v>
      </c>
    </row>
    <row r="79" spans="2:9">
      <c r="B79" s="29"/>
      <c r="C79" s="30"/>
      <c r="D79" s="10" t="s">
        <v>79</v>
      </c>
      <c r="E79" s="11">
        <f>+E25+E33+E45+E68+E74+E75+E76+E77+E78</f>
        <v>43158284</v>
      </c>
      <c r="F79" s="11">
        <f>+F25+F33+F45+F68+F74+F75+F76+F77+F78</f>
        <v>20264719</v>
      </c>
      <c r="G79" s="11">
        <f t="shared" si="2"/>
        <v>63423003</v>
      </c>
      <c r="H79" s="11">
        <f>+H25+H33+H45+H68+H74+H75+H76+H77+H78</f>
        <v>0</v>
      </c>
      <c r="I79" s="11">
        <f t="shared" si="3"/>
        <v>63423003</v>
      </c>
    </row>
    <row r="80" spans="2:9">
      <c r="B80" s="30"/>
      <c r="C80" s="12" t="s">
        <v>80</v>
      </c>
      <c r="D80" s="13"/>
      <c r="E80" s="14">
        <f xml:space="preserve"> +E24 - E79</f>
        <v>543022</v>
      </c>
      <c r="F80" s="14">
        <f xml:space="preserve"> +F24 - F79</f>
        <v>-4853926</v>
      </c>
      <c r="G80" s="14">
        <f t="shared" si="2"/>
        <v>-4310904</v>
      </c>
      <c r="H80" s="14">
        <f xml:space="preserve"> +H24 - H79</f>
        <v>0</v>
      </c>
      <c r="I80" s="14">
        <f>I24-I79</f>
        <v>-4310904</v>
      </c>
    </row>
    <row r="81" spans="2:9">
      <c r="B81" s="28" t="s">
        <v>81</v>
      </c>
      <c r="C81" s="28" t="s">
        <v>9</v>
      </c>
      <c r="D81" s="8" t="s">
        <v>82</v>
      </c>
      <c r="E81" s="9">
        <v>53</v>
      </c>
      <c r="F81" s="9"/>
      <c r="G81" s="9">
        <f t="shared" si="2"/>
        <v>53</v>
      </c>
      <c r="H81" s="9"/>
      <c r="I81" s="9">
        <f t="shared" si="3"/>
        <v>53</v>
      </c>
    </row>
    <row r="82" spans="2:9">
      <c r="B82" s="29"/>
      <c r="C82" s="29"/>
      <c r="D82" s="8" t="s">
        <v>83</v>
      </c>
      <c r="E82" s="9">
        <f>+E83+E84+E85</f>
        <v>8500</v>
      </c>
      <c r="F82" s="9">
        <f>+F83+F84+F85</f>
        <v>12000</v>
      </c>
      <c r="G82" s="9">
        <f t="shared" si="2"/>
        <v>20500</v>
      </c>
      <c r="H82" s="9">
        <f>+H83+H84+H85</f>
        <v>0</v>
      </c>
      <c r="I82" s="9">
        <f t="shared" si="3"/>
        <v>20500</v>
      </c>
    </row>
    <row r="83" spans="2:9">
      <c r="B83" s="29"/>
      <c r="C83" s="29"/>
      <c r="D83" s="8" t="s">
        <v>84</v>
      </c>
      <c r="E83" s="9"/>
      <c r="F83" s="9"/>
      <c r="G83" s="9">
        <f t="shared" si="2"/>
        <v>0</v>
      </c>
      <c r="H83" s="9"/>
      <c r="I83" s="9">
        <f t="shared" si="3"/>
        <v>0</v>
      </c>
    </row>
    <row r="84" spans="2:9">
      <c r="B84" s="29"/>
      <c r="C84" s="29"/>
      <c r="D84" s="8" t="s">
        <v>85</v>
      </c>
      <c r="E84" s="9"/>
      <c r="F84" s="9"/>
      <c r="G84" s="9">
        <f t="shared" si="2"/>
        <v>0</v>
      </c>
      <c r="H84" s="9"/>
      <c r="I84" s="9">
        <f t="shared" si="3"/>
        <v>0</v>
      </c>
    </row>
    <row r="85" spans="2:9">
      <c r="B85" s="29"/>
      <c r="C85" s="29"/>
      <c r="D85" s="8" t="s">
        <v>86</v>
      </c>
      <c r="E85" s="9">
        <v>8500</v>
      </c>
      <c r="F85" s="9">
        <v>12000</v>
      </c>
      <c r="G85" s="9">
        <f t="shared" si="2"/>
        <v>20500</v>
      </c>
      <c r="H85" s="9"/>
      <c r="I85" s="9">
        <f t="shared" si="3"/>
        <v>20500</v>
      </c>
    </row>
    <row r="86" spans="2:9">
      <c r="B86" s="29"/>
      <c r="C86" s="30"/>
      <c r="D86" s="10" t="s">
        <v>87</v>
      </c>
      <c r="E86" s="11">
        <f>+E81+E82</f>
        <v>8553</v>
      </c>
      <c r="F86" s="11">
        <f>+F81+F82</f>
        <v>12000</v>
      </c>
      <c r="G86" s="11">
        <f t="shared" si="2"/>
        <v>20553</v>
      </c>
      <c r="H86" s="11">
        <f>+H81+H82</f>
        <v>0</v>
      </c>
      <c r="I86" s="11">
        <f t="shared" si="3"/>
        <v>20553</v>
      </c>
    </row>
    <row r="87" spans="2:9">
      <c r="B87" s="29"/>
      <c r="C87" s="28" t="s">
        <v>28</v>
      </c>
      <c r="D87" s="8" t="s">
        <v>88</v>
      </c>
      <c r="E87" s="9">
        <v>609065</v>
      </c>
      <c r="F87" s="9"/>
      <c r="G87" s="9">
        <f t="shared" si="2"/>
        <v>609065</v>
      </c>
      <c r="H87" s="9"/>
      <c r="I87" s="9">
        <f t="shared" si="3"/>
        <v>609065</v>
      </c>
    </row>
    <row r="88" spans="2:9">
      <c r="B88" s="29"/>
      <c r="C88" s="29"/>
      <c r="D88" s="8" t="s">
        <v>89</v>
      </c>
      <c r="E88" s="9">
        <f>+E89+E90+E91</f>
        <v>0</v>
      </c>
      <c r="F88" s="9">
        <f>+F89+F90+F91</f>
        <v>0</v>
      </c>
      <c r="G88" s="9">
        <f t="shared" si="2"/>
        <v>0</v>
      </c>
      <c r="H88" s="9">
        <f>+H89+H90+H91</f>
        <v>0</v>
      </c>
      <c r="I88" s="9">
        <f t="shared" si="3"/>
        <v>0</v>
      </c>
    </row>
    <row r="89" spans="2:9">
      <c r="B89" s="29"/>
      <c r="C89" s="29"/>
      <c r="D89" s="8" t="s">
        <v>90</v>
      </c>
      <c r="E89" s="9"/>
      <c r="F89" s="9"/>
      <c r="G89" s="9">
        <f t="shared" si="2"/>
        <v>0</v>
      </c>
      <c r="H89" s="9"/>
      <c r="I89" s="9">
        <f t="shared" si="3"/>
        <v>0</v>
      </c>
    </row>
    <row r="90" spans="2:9">
      <c r="B90" s="29"/>
      <c r="C90" s="29"/>
      <c r="D90" s="8" t="s">
        <v>91</v>
      </c>
      <c r="E90" s="9"/>
      <c r="F90" s="9"/>
      <c r="G90" s="9">
        <f t="shared" si="2"/>
        <v>0</v>
      </c>
      <c r="H90" s="9"/>
      <c r="I90" s="9">
        <f t="shared" si="3"/>
        <v>0</v>
      </c>
    </row>
    <row r="91" spans="2:9">
      <c r="B91" s="29"/>
      <c r="C91" s="29"/>
      <c r="D91" s="8" t="s">
        <v>92</v>
      </c>
      <c r="E91" s="9"/>
      <c r="F91" s="9"/>
      <c r="G91" s="9">
        <f t="shared" si="2"/>
        <v>0</v>
      </c>
      <c r="H91" s="9"/>
      <c r="I91" s="9">
        <f t="shared" si="3"/>
        <v>0</v>
      </c>
    </row>
    <row r="92" spans="2:9">
      <c r="B92" s="29"/>
      <c r="C92" s="30"/>
      <c r="D92" s="10" t="s">
        <v>93</v>
      </c>
      <c r="E92" s="11">
        <f>+E87+E88</f>
        <v>609065</v>
      </c>
      <c r="F92" s="11">
        <f>+F87+F88</f>
        <v>0</v>
      </c>
      <c r="G92" s="11">
        <f t="shared" si="2"/>
        <v>609065</v>
      </c>
      <c r="H92" s="11">
        <f>+H87+H88</f>
        <v>0</v>
      </c>
      <c r="I92" s="11">
        <f t="shared" si="3"/>
        <v>609065</v>
      </c>
    </row>
    <row r="93" spans="2:9">
      <c r="B93" s="30"/>
      <c r="C93" s="12" t="s">
        <v>94</v>
      </c>
      <c r="D93" s="15"/>
      <c r="E93" s="16">
        <f xml:space="preserve"> +E86 - E92</f>
        <v>-600512</v>
      </c>
      <c r="F93" s="16">
        <f xml:space="preserve"> +F86 - F92</f>
        <v>12000</v>
      </c>
      <c r="G93" s="16">
        <f t="shared" si="2"/>
        <v>-588512</v>
      </c>
      <c r="H93" s="16">
        <f xml:space="preserve"> +H86 - H92</f>
        <v>0</v>
      </c>
      <c r="I93" s="16">
        <f>I86-I92</f>
        <v>-588512</v>
      </c>
    </row>
    <row r="94" spans="2:9">
      <c r="B94" s="12" t="s">
        <v>95</v>
      </c>
      <c r="C94" s="17"/>
      <c r="D94" s="13"/>
      <c r="E94" s="14">
        <f xml:space="preserve"> +E80 +E93</f>
        <v>-57490</v>
      </c>
      <c r="F94" s="14">
        <f xml:space="preserve"> +F80 +F93</f>
        <v>-4841926</v>
      </c>
      <c r="G94" s="14">
        <f t="shared" si="2"/>
        <v>-4899416</v>
      </c>
      <c r="H94" s="14">
        <f xml:space="preserve"> +H80 +H93</f>
        <v>0</v>
      </c>
      <c r="I94" s="14">
        <f>I80+I93</f>
        <v>-4899416</v>
      </c>
    </row>
  </sheetData>
  <mergeCells count="13">
    <mergeCell ref="B7:B80"/>
    <mergeCell ref="C7:C24"/>
    <mergeCell ref="C25:C79"/>
    <mergeCell ref="B81:B93"/>
    <mergeCell ref="C81:C86"/>
    <mergeCell ref="C87:C92"/>
    <mergeCell ref="B2:I2"/>
    <mergeCell ref="B3:I3"/>
    <mergeCell ref="B5:D6"/>
    <mergeCell ref="E5:F5"/>
    <mergeCell ref="G5:G6"/>
    <mergeCell ref="H5:H6"/>
    <mergeCell ref="I5:I6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05CF6-7261-4F78-8DAC-7B9B7D943072}">
  <sheetPr>
    <pageSetUpPr fitToPage="1"/>
  </sheetPr>
  <dimension ref="B1:G147"/>
  <sheetViews>
    <sheetView showGridLines="0" workbookViewId="0"/>
  </sheetViews>
  <sheetFormatPr defaultRowHeight="18.75"/>
  <cols>
    <col min="1" max="3" width="2.875" customWidth="1"/>
    <col min="4" max="4" width="59.75" customWidth="1"/>
    <col min="5" max="7" width="20.75" customWidth="1"/>
  </cols>
  <sheetData>
    <row r="1" spans="2:7" ht="21">
      <c r="B1" s="1"/>
      <c r="C1" s="1"/>
      <c r="D1" s="1"/>
      <c r="E1" s="2"/>
      <c r="F1" s="2"/>
      <c r="G1" s="3" t="s">
        <v>0</v>
      </c>
    </row>
    <row r="2" spans="2:7" ht="21">
      <c r="B2" s="31" t="s">
        <v>153</v>
      </c>
      <c r="C2" s="31"/>
      <c r="D2" s="31"/>
      <c r="E2" s="31"/>
      <c r="F2" s="31"/>
      <c r="G2" s="31"/>
    </row>
    <row r="3" spans="2:7" ht="21">
      <c r="B3" s="32" t="s">
        <v>2</v>
      </c>
      <c r="C3" s="32"/>
      <c r="D3" s="32"/>
      <c r="E3" s="32"/>
      <c r="F3" s="32"/>
      <c r="G3" s="32"/>
    </row>
    <row r="4" spans="2:7">
      <c r="B4" s="4"/>
      <c r="C4" s="4"/>
      <c r="D4" s="4"/>
      <c r="E4" s="4"/>
      <c r="F4" s="2"/>
      <c r="G4" s="4" t="s">
        <v>3</v>
      </c>
    </row>
    <row r="5" spans="2:7">
      <c r="B5" s="33" t="s">
        <v>4</v>
      </c>
      <c r="C5" s="33"/>
      <c r="D5" s="33"/>
      <c r="E5" s="5" t="s">
        <v>5</v>
      </c>
      <c r="F5" s="5" t="s">
        <v>6</v>
      </c>
      <c r="G5" s="5" t="s">
        <v>7</v>
      </c>
    </row>
    <row r="6" spans="2:7">
      <c r="B6" s="28" t="s">
        <v>8</v>
      </c>
      <c r="C6" s="28" t="s">
        <v>9</v>
      </c>
      <c r="D6" s="6" t="s">
        <v>10</v>
      </c>
      <c r="E6" s="7">
        <f>+E7</f>
        <v>3836580</v>
      </c>
      <c r="F6" s="7">
        <f>+F7</f>
        <v>4592784</v>
      </c>
      <c r="G6" s="7">
        <f>E6-F6</f>
        <v>-756204</v>
      </c>
    </row>
    <row r="7" spans="2:7">
      <c r="B7" s="29"/>
      <c r="C7" s="29"/>
      <c r="D7" s="8" t="s">
        <v>11</v>
      </c>
      <c r="E7" s="9">
        <f>+E8</f>
        <v>3836580</v>
      </c>
      <c r="F7" s="9">
        <f>+F8</f>
        <v>4592784</v>
      </c>
      <c r="G7" s="9">
        <f t="shared" ref="G7:G70" si="0">E7-F7</f>
        <v>-756204</v>
      </c>
    </row>
    <row r="8" spans="2:7">
      <c r="B8" s="29"/>
      <c r="C8" s="29"/>
      <c r="D8" s="8" t="s">
        <v>12</v>
      </c>
      <c r="E8" s="9">
        <v>3836580</v>
      </c>
      <c r="F8" s="9">
        <v>4592784</v>
      </c>
      <c r="G8" s="9">
        <f t="shared" si="0"/>
        <v>-756204</v>
      </c>
    </row>
    <row r="9" spans="2:7">
      <c r="B9" s="29"/>
      <c r="C9" s="29"/>
      <c r="D9" s="8" t="s">
        <v>13</v>
      </c>
      <c r="E9" s="9">
        <f>+E10+E14+E15+E17+E18</f>
        <v>45165845</v>
      </c>
      <c r="F9" s="9">
        <f>+F10+F14+F15+F17+F18</f>
        <v>43484407</v>
      </c>
      <c r="G9" s="9">
        <f t="shared" si="0"/>
        <v>1681438</v>
      </c>
    </row>
    <row r="10" spans="2:7">
      <c r="B10" s="29"/>
      <c r="C10" s="29"/>
      <c r="D10" s="8" t="s">
        <v>14</v>
      </c>
      <c r="E10" s="9">
        <f>+E11+E12+E13</f>
        <v>44850925</v>
      </c>
      <c r="F10" s="9">
        <f>+F11+F12+F13</f>
        <v>42396547</v>
      </c>
      <c r="G10" s="9">
        <f t="shared" si="0"/>
        <v>2454378</v>
      </c>
    </row>
    <row r="11" spans="2:7">
      <c r="B11" s="29"/>
      <c r="C11" s="29"/>
      <c r="D11" s="8" t="s">
        <v>15</v>
      </c>
      <c r="E11" s="9"/>
      <c r="F11" s="9"/>
      <c r="G11" s="9">
        <f t="shared" si="0"/>
        <v>0</v>
      </c>
    </row>
    <row r="12" spans="2:7">
      <c r="B12" s="29"/>
      <c r="C12" s="29"/>
      <c r="D12" s="8" t="s">
        <v>16</v>
      </c>
      <c r="E12" s="9">
        <v>44850925</v>
      </c>
      <c r="F12" s="9">
        <v>42396547</v>
      </c>
      <c r="G12" s="9">
        <f t="shared" si="0"/>
        <v>2454378</v>
      </c>
    </row>
    <row r="13" spans="2:7">
      <c r="B13" s="29"/>
      <c r="C13" s="29"/>
      <c r="D13" s="8" t="s">
        <v>17</v>
      </c>
      <c r="E13" s="9"/>
      <c r="F13" s="9"/>
      <c r="G13" s="9">
        <f t="shared" si="0"/>
        <v>0</v>
      </c>
    </row>
    <row r="14" spans="2:7">
      <c r="B14" s="29"/>
      <c r="C14" s="29"/>
      <c r="D14" s="8" t="s">
        <v>18</v>
      </c>
      <c r="E14" s="9">
        <v>94120</v>
      </c>
      <c r="F14" s="9">
        <v>305860</v>
      </c>
      <c r="G14" s="9">
        <f t="shared" si="0"/>
        <v>-211740</v>
      </c>
    </row>
    <row r="15" spans="2:7">
      <c r="B15" s="29"/>
      <c r="C15" s="29"/>
      <c r="D15" s="8" t="s">
        <v>19</v>
      </c>
      <c r="E15" s="9">
        <f>+E16</f>
        <v>0</v>
      </c>
      <c r="F15" s="9">
        <f>+F16</f>
        <v>0</v>
      </c>
      <c r="G15" s="9">
        <f t="shared" si="0"/>
        <v>0</v>
      </c>
    </row>
    <row r="16" spans="2:7">
      <c r="B16" s="29"/>
      <c r="C16" s="29"/>
      <c r="D16" s="8" t="s">
        <v>20</v>
      </c>
      <c r="E16" s="9"/>
      <c r="F16" s="9"/>
      <c r="G16" s="9">
        <f t="shared" si="0"/>
        <v>0</v>
      </c>
    </row>
    <row r="17" spans="2:7">
      <c r="B17" s="29"/>
      <c r="C17" s="29"/>
      <c r="D17" s="8" t="s">
        <v>21</v>
      </c>
      <c r="E17" s="9"/>
      <c r="F17" s="9"/>
      <c r="G17" s="9">
        <f t="shared" si="0"/>
        <v>0</v>
      </c>
    </row>
    <row r="18" spans="2:7">
      <c r="B18" s="29"/>
      <c r="C18" s="29"/>
      <c r="D18" s="8" t="s">
        <v>22</v>
      </c>
      <c r="E18" s="9">
        <f>+E19+E20+E21</f>
        <v>220800</v>
      </c>
      <c r="F18" s="9">
        <f>+F19+F20+F21</f>
        <v>782000</v>
      </c>
      <c r="G18" s="9">
        <f t="shared" si="0"/>
        <v>-561200</v>
      </c>
    </row>
    <row r="19" spans="2:7">
      <c r="B19" s="29"/>
      <c r="C19" s="29"/>
      <c r="D19" s="8" t="s">
        <v>23</v>
      </c>
      <c r="E19" s="9">
        <v>220800</v>
      </c>
      <c r="F19" s="9">
        <v>782000</v>
      </c>
      <c r="G19" s="9">
        <f t="shared" si="0"/>
        <v>-561200</v>
      </c>
    </row>
    <row r="20" spans="2:7">
      <c r="B20" s="29"/>
      <c r="C20" s="29"/>
      <c r="D20" s="8" t="s">
        <v>24</v>
      </c>
      <c r="E20" s="9"/>
      <c r="F20" s="9"/>
      <c r="G20" s="9">
        <f t="shared" si="0"/>
        <v>0</v>
      </c>
    </row>
    <row r="21" spans="2:7">
      <c r="B21" s="29"/>
      <c r="C21" s="29"/>
      <c r="D21" s="8" t="s">
        <v>25</v>
      </c>
      <c r="E21" s="9"/>
      <c r="F21" s="9"/>
      <c r="G21" s="9">
        <f t="shared" si="0"/>
        <v>0</v>
      </c>
    </row>
    <row r="22" spans="2:7">
      <c r="B22" s="29"/>
      <c r="C22" s="29"/>
      <c r="D22" s="8" t="s">
        <v>26</v>
      </c>
      <c r="E22" s="9">
        <v>125000</v>
      </c>
      <c r="F22" s="9">
        <v>95000</v>
      </c>
      <c r="G22" s="9">
        <f t="shared" si="0"/>
        <v>30000</v>
      </c>
    </row>
    <row r="23" spans="2:7">
      <c r="B23" s="29"/>
      <c r="C23" s="30"/>
      <c r="D23" s="10" t="s">
        <v>27</v>
      </c>
      <c r="E23" s="11">
        <f>+E6+E9+E22</f>
        <v>49127425</v>
      </c>
      <c r="F23" s="11">
        <f>+F6+F9+F22</f>
        <v>48172191</v>
      </c>
      <c r="G23" s="11">
        <f t="shared" si="0"/>
        <v>955234</v>
      </c>
    </row>
    <row r="24" spans="2:7">
      <c r="B24" s="29"/>
      <c r="C24" s="28" t="s">
        <v>28</v>
      </c>
      <c r="D24" s="8" t="s">
        <v>29</v>
      </c>
      <c r="E24" s="9">
        <f>+E25+E26+E27+E28+E29+E30+E31</f>
        <v>23528543</v>
      </c>
      <c r="F24" s="9">
        <f>+F25+F26+F27+F28+F29+F30+F31</f>
        <v>24015570</v>
      </c>
      <c r="G24" s="9">
        <f t="shared" si="0"/>
        <v>-487027</v>
      </c>
    </row>
    <row r="25" spans="2:7">
      <c r="B25" s="29"/>
      <c r="C25" s="29"/>
      <c r="D25" s="8" t="s">
        <v>30</v>
      </c>
      <c r="E25" s="9"/>
      <c r="F25" s="9"/>
      <c r="G25" s="9">
        <f t="shared" si="0"/>
        <v>0</v>
      </c>
    </row>
    <row r="26" spans="2:7">
      <c r="B26" s="29"/>
      <c r="C26" s="29"/>
      <c r="D26" s="8" t="s">
        <v>31</v>
      </c>
      <c r="E26" s="9">
        <v>16155716</v>
      </c>
      <c r="F26" s="9">
        <v>16821523</v>
      </c>
      <c r="G26" s="9">
        <f t="shared" si="0"/>
        <v>-665807</v>
      </c>
    </row>
    <row r="27" spans="2:7">
      <c r="B27" s="29"/>
      <c r="C27" s="29"/>
      <c r="D27" s="8" t="s">
        <v>32</v>
      </c>
      <c r="E27" s="9">
        <v>2342700</v>
      </c>
      <c r="F27" s="9">
        <v>2225100</v>
      </c>
      <c r="G27" s="9">
        <f t="shared" si="0"/>
        <v>117600</v>
      </c>
    </row>
    <row r="28" spans="2:7">
      <c r="B28" s="29"/>
      <c r="C28" s="29"/>
      <c r="D28" s="8" t="s">
        <v>33</v>
      </c>
      <c r="E28" s="9">
        <v>1379900</v>
      </c>
      <c r="F28" s="9">
        <v>1431400</v>
      </c>
      <c r="G28" s="9">
        <f t="shared" si="0"/>
        <v>-51500</v>
      </c>
    </row>
    <row r="29" spans="2:7">
      <c r="B29" s="29"/>
      <c r="C29" s="29"/>
      <c r="D29" s="8" t="s">
        <v>34</v>
      </c>
      <c r="E29" s="9">
        <v>264575</v>
      </c>
      <c r="F29" s="9"/>
      <c r="G29" s="9">
        <f t="shared" si="0"/>
        <v>264575</v>
      </c>
    </row>
    <row r="30" spans="2:7">
      <c r="B30" s="29"/>
      <c r="C30" s="29"/>
      <c r="D30" s="8" t="s">
        <v>35</v>
      </c>
      <c r="E30" s="9">
        <v>489500</v>
      </c>
      <c r="F30" s="9">
        <v>623000</v>
      </c>
      <c r="G30" s="9">
        <f t="shared" si="0"/>
        <v>-133500</v>
      </c>
    </row>
    <row r="31" spans="2:7">
      <c r="B31" s="29"/>
      <c r="C31" s="29"/>
      <c r="D31" s="8" t="s">
        <v>36</v>
      </c>
      <c r="E31" s="9">
        <v>2896152</v>
      </c>
      <c r="F31" s="9">
        <v>2914547</v>
      </c>
      <c r="G31" s="9">
        <f t="shared" si="0"/>
        <v>-18395</v>
      </c>
    </row>
    <row r="32" spans="2:7">
      <c r="B32" s="29"/>
      <c r="C32" s="29"/>
      <c r="D32" s="8" t="s">
        <v>37</v>
      </c>
      <c r="E32" s="9">
        <f>+E33+E34+E35+E36+E37+E38+E39+E40+E41+E42+E43</f>
        <v>1440327</v>
      </c>
      <c r="F32" s="9">
        <f>+F33+F34+F35+F36+F37+F38+F39+F40+F41+F42+F43</f>
        <v>1785229</v>
      </c>
      <c r="G32" s="9">
        <f t="shared" si="0"/>
        <v>-344902</v>
      </c>
    </row>
    <row r="33" spans="2:7">
      <c r="B33" s="29"/>
      <c r="C33" s="29"/>
      <c r="D33" s="8" t="s">
        <v>38</v>
      </c>
      <c r="E33" s="9"/>
      <c r="F33" s="9"/>
      <c r="G33" s="9">
        <f t="shared" si="0"/>
        <v>0</v>
      </c>
    </row>
    <row r="34" spans="2:7">
      <c r="B34" s="29"/>
      <c r="C34" s="29"/>
      <c r="D34" s="8" t="s">
        <v>39</v>
      </c>
      <c r="E34" s="9">
        <v>30042</v>
      </c>
      <c r="F34" s="9">
        <v>51321</v>
      </c>
      <c r="G34" s="9">
        <f t="shared" si="0"/>
        <v>-21279</v>
      </c>
    </row>
    <row r="35" spans="2:7">
      <c r="B35" s="29"/>
      <c r="C35" s="29"/>
      <c r="D35" s="8" t="s">
        <v>40</v>
      </c>
      <c r="E35" s="9"/>
      <c r="F35" s="9"/>
      <c r="G35" s="9">
        <f t="shared" si="0"/>
        <v>0</v>
      </c>
    </row>
    <row r="36" spans="2:7">
      <c r="B36" s="29"/>
      <c r="C36" s="29"/>
      <c r="D36" s="8" t="s">
        <v>41</v>
      </c>
      <c r="E36" s="9">
        <v>220716</v>
      </c>
      <c r="F36" s="9">
        <v>147125</v>
      </c>
      <c r="G36" s="9">
        <f t="shared" si="0"/>
        <v>73591</v>
      </c>
    </row>
    <row r="37" spans="2:7">
      <c r="B37" s="29"/>
      <c r="C37" s="29"/>
      <c r="D37" s="8" t="s">
        <v>42</v>
      </c>
      <c r="E37" s="9">
        <v>650000</v>
      </c>
      <c r="F37" s="9">
        <v>507058</v>
      </c>
      <c r="G37" s="9">
        <f t="shared" si="0"/>
        <v>142942</v>
      </c>
    </row>
    <row r="38" spans="2:7">
      <c r="B38" s="29"/>
      <c r="C38" s="29"/>
      <c r="D38" s="8" t="s">
        <v>43</v>
      </c>
      <c r="E38" s="9">
        <v>125581</v>
      </c>
      <c r="F38" s="9">
        <v>650550</v>
      </c>
      <c r="G38" s="9">
        <f t="shared" si="0"/>
        <v>-524969</v>
      </c>
    </row>
    <row r="39" spans="2:7">
      <c r="B39" s="29"/>
      <c r="C39" s="29"/>
      <c r="D39" s="8" t="s">
        <v>44</v>
      </c>
      <c r="E39" s="9">
        <v>23662</v>
      </c>
      <c r="F39" s="9">
        <v>18260</v>
      </c>
      <c r="G39" s="9">
        <f t="shared" si="0"/>
        <v>5402</v>
      </c>
    </row>
    <row r="40" spans="2:7">
      <c r="B40" s="29"/>
      <c r="C40" s="29"/>
      <c r="D40" s="8" t="s">
        <v>45</v>
      </c>
      <c r="E40" s="9">
        <v>59400</v>
      </c>
      <c r="F40" s="9">
        <v>49500</v>
      </c>
      <c r="G40" s="9">
        <f t="shared" si="0"/>
        <v>9900</v>
      </c>
    </row>
    <row r="41" spans="2:7">
      <c r="B41" s="29"/>
      <c r="C41" s="29"/>
      <c r="D41" s="8" t="s">
        <v>46</v>
      </c>
      <c r="E41" s="9">
        <v>135300</v>
      </c>
      <c r="F41" s="9">
        <v>135300</v>
      </c>
      <c r="G41" s="9">
        <f t="shared" si="0"/>
        <v>0</v>
      </c>
    </row>
    <row r="42" spans="2:7">
      <c r="B42" s="29"/>
      <c r="C42" s="29"/>
      <c r="D42" s="8" t="s">
        <v>47</v>
      </c>
      <c r="E42" s="9">
        <v>59491</v>
      </c>
      <c r="F42" s="9">
        <v>126115</v>
      </c>
      <c r="G42" s="9">
        <f t="shared" si="0"/>
        <v>-66624</v>
      </c>
    </row>
    <row r="43" spans="2:7">
      <c r="B43" s="29"/>
      <c r="C43" s="29"/>
      <c r="D43" s="8" t="s">
        <v>48</v>
      </c>
      <c r="E43" s="9">
        <v>136135</v>
      </c>
      <c r="F43" s="9">
        <v>100000</v>
      </c>
      <c r="G43" s="9">
        <f t="shared" si="0"/>
        <v>36135</v>
      </c>
    </row>
    <row r="44" spans="2:7">
      <c r="B44" s="29"/>
      <c r="C44" s="29"/>
      <c r="D44" s="8" t="s">
        <v>49</v>
      </c>
      <c r="E44" s="9">
        <f>+E45+E46+E47+E48+E49+E50+E51+E52+E53+E54+E55+E56+E57+E58+E59+E60+E61+E62+E63+E64+E65+E66</f>
        <v>1524778</v>
      </c>
      <c r="F44" s="9">
        <f>+F45+F46+F47+F48+F49+F50+F51+F52+F53+F54+F55+F56+F57+F58+F59+F60+F61+F62+F63+F64+F65+F66</f>
        <v>2000766</v>
      </c>
      <c r="G44" s="9">
        <f t="shared" si="0"/>
        <v>-475988</v>
      </c>
    </row>
    <row r="45" spans="2:7">
      <c r="B45" s="29"/>
      <c r="C45" s="29"/>
      <c r="D45" s="8" t="s">
        <v>50</v>
      </c>
      <c r="E45" s="9">
        <v>49730</v>
      </c>
      <c r="F45" s="9">
        <v>40598</v>
      </c>
      <c r="G45" s="9">
        <f t="shared" si="0"/>
        <v>9132</v>
      </c>
    </row>
    <row r="46" spans="2:7">
      <c r="B46" s="29"/>
      <c r="C46" s="29"/>
      <c r="D46" s="8" t="s">
        <v>51</v>
      </c>
      <c r="E46" s="9"/>
      <c r="F46" s="9">
        <v>4455</v>
      </c>
      <c r="G46" s="9">
        <f t="shared" si="0"/>
        <v>-4455</v>
      </c>
    </row>
    <row r="47" spans="2:7">
      <c r="B47" s="29"/>
      <c r="C47" s="29"/>
      <c r="D47" s="8" t="s">
        <v>52</v>
      </c>
      <c r="E47" s="9">
        <v>4575</v>
      </c>
      <c r="F47" s="9">
        <v>7986</v>
      </c>
      <c r="G47" s="9">
        <f t="shared" si="0"/>
        <v>-3411</v>
      </c>
    </row>
    <row r="48" spans="2:7">
      <c r="B48" s="29"/>
      <c r="C48" s="29"/>
      <c r="D48" s="8" t="s">
        <v>53</v>
      </c>
      <c r="E48" s="9">
        <v>78100</v>
      </c>
      <c r="F48" s="9">
        <v>95340</v>
      </c>
      <c r="G48" s="9">
        <f t="shared" si="0"/>
        <v>-17240</v>
      </c>
    </row>
    <row r="49" spans="2:7">
      <c r="B49" s="29"/>
      <c r="C49" s="29"/>
      <c r="D49" s="8" t="s">
        <v>54</v>
      </c>
      <c r="E49" s="9">
        <v>41861</v>
      </c>
      <c r="F49" s="9">
        <v>230078</v>
      </c>
      <c r="G49" s="9">
        <f t="shared" si="0"/>
        <v>-188217</v>
      </c>
    </row>
    <row r="50" spans="2:7">
      <c r="B50" s="29"/>
      <c r="C50" s="29"/>
      <c r="D50" s="8" t="s">
        <v>55</v>
      </c>
      <c r="E50" s="9">
        <v>89308</v>
      </c>
      <c r="F50" s="9">
        <v>119158</v>
      </c>
      <c r="G50" s="9">
        <f t="shared" si="0"/>
        <v>-29850</v>
      </c>
    </row>
    <row r="51" spans="2:7">
      <c r="B51" s="29"/>
      <c r="C51" s="29"/>
      <c r="D51" s="8" t="s">
        <v>42</v>
      </c>
      <c r="E51" s="9">
        <v>254807</v>
      </c>
      <c r="F51" s="9">
        <v>200000</v>
      </c>
      <c r="G51" s="9">
        <f t="shared" si="0"/>
        <v>54807</v>
      </c>
    </row>
    <row r="52" spans="2:7">
      <c r="B52" s="29"/>
      <c r="C52" s="29"/>
      <c r="D52" s="8" t="s">
        <v>56</v>
      </c>
      <c r="E52" s="9"/>
      <c r="F52" s="9">
        <v>72490</v>
      </c>
      <c r="G52" s="9">
        <f t="shared" si="0"/>
        <v>-72490</v>
      </c>
    </row>
    <row r="53" spans="2:7">
      <c r="B53" s="29"/>
      <c r="C53" s="29"/>
      <c r="D53" s="8" t="s">
        <v>57</v>
      </c>
      <c r="E53" s="9">
        <v>318173</v>
      </c>
      <c r="F53" s="9">
        <v>287305</v>
      </c>
      <c r="G53" s="9">
        <f t="shared" si="0"/>
        <v>30868</v>
      </c>
    </row>
    <row r="54" spans="2:7">
      <c r="B54" s="29"/>
      <c r="C54" s="29"/>
      <c r="D54" s="8" t="s">
        <v>58</v>
      </c>
      <c r="E54" s="9"/>
      <c r="F54" s="9"/>
      <c r="G54" s="9">
        <f t="shared" si="0"/>
        <v>0</v>
      </c>
    </row>
    <row r="55" spans="2:7">
      <c r="B55" s="29"/>
      <c r="C55" s="29"/>
      <c r="D55" s="8" t="s">
        <v>59</v>
      </c>
      <c r="E55" s="9"/>
      <c r="F55" s="9"/>
      <c r="G55" s="9">
        <f t="shared" si="0"/>
        <v>0</v>
      </c>
    </row>
    <row r="56" spans="2:7">
      <c r="B56" s="29"/>
      <c r="C56" s="29"/>
      <c r="D56" s="8" t="s">
        <v>60</v>
      </c>
      <c r="E56" s="9">
        <v>97908</v>
      </c>
      <c r="F56" s="9">
        <v>119568</v>
      </c>
      <c r="G56" s="9">
        <f t="shared" si="0"/>
        <v>-21660</v>
      </c>
    </row>
    <row r="57" spans="2:7">
      <c r="B57" s="29"/>
      <c r="C57" s="29"/>
      <c r="D57" s="8" t="s">
        <v>61</v>
      </c>
      <c r="E57" s="9">
        <v>7429</v>
      </c>
      <c r="F57" s="9">
        <v>6058</v>
      </c>
      <c r="G57" s="9">
        <f t="shared" si="0"/>
        <v>1371</v>
      </c>
    </row>
    <row r="58" spans="2:7">
      <c r="B58" s="29"/>
      <c r="C58" s="29"/>
      <c r="D58" s="8" t="s">
        <v>44</v>
      </c>
      <c r="E58" s="9">
        <v>120243</v>
      </c>
      <c r="F58" s="9">
        <v>178230</v>
      </c>
      <c r="G58" s="9">
        <f t="shared" si="0"/>
        <v>-57987</v>
      </c>
    </row>
    <row r="59" spans="2:7">
      <c r="B59" s="29"/>
      <c r="C59" s="29"/>
      <c r="D59" s="8" t="s">
        <v>45</v>
      </c>
      <c r="E59" s="9">
        <v>159827</v>
      </c>
      <c r="F59" s="9">
        <v>194524</v>
      </c>
      <c r="G59" s="9">
        <f t="shared" si="0"/>
        <v>-34697</v>
      </c>
    </row>
    <row r="60" spans="2:7">
      <c r="B60" s="29"/>
      <c r="C60" s="29"/>
      <c r="D60" s="8" t="s">
        <v>62</v>
      </c>
      <c r="E60" s="9"/>
      <c r="F60" s="9">
        <v>18000</v>
      </c>
      <c r="G60" s="9">
        <f t="shared" si="0"/>
        <v>-18000</v>
      </c>
    </row>
    <row r="61" spans="2:7">
      <c r="B61" s="29"/>
      <c r="C61" s="29"/>
      <c r="D61" s="8" t="s">
        <v>63</v>
      </c>
      <c r="E61" s="9">
        <v>115338</v>
      </c>
      <c r="F61" s="9">
        <v>159921</v>
      </c>
      <c r="G61" s="9">
        <f t="shared" si="0"/>
        <v>-44583</v>
      </c>
    </row>
    <row r="62" spans="2:7">
      <c r="B62" s="29"/>
      <c r="C62" s="29"/>
      <c r="D62" s="8" t="s">
        <v>64</v>
      </c>
      <c r="E62" s="9">
        <v>55000</v>
      </c>
      <c r="F62" s="9">
        <v>122650</v>
      </c>
      <c r="G62" s="9">
        <f t="shared" si="0"/>
        <v>-67650</v>
      </c>
    </row>
    <row r="63" spans="2:7">
      <c r="B63" s="29"/>
      <c r="C63" s="29"/>
      <c r="D63" s="8" t="s">
        <v>65</v>
      </c>
      <c r="E63" s="9"/>
      <c r="F63" s="9"/>
      <c r="G63" s="9">
        <f t="shared" si="0"/>
        <v>0</v>
      </c>
    </row>
    <row r="64" spans="2:7">
      <c r="B64" s="29"/>
      <c r="C64" s="29"/>
      <c r="D64" s="8" t="s">
        <v>66</v>
      </c>
      <c r="E64" s="9">
        <v>87100</v>
      </c>
      <c r="F64" s="9">
        <v>87100</v>
      </c>
      <c r="G64" s="9">
        <f t="shared" si="0"/>
        <v>0</v>
      </c>
    </row>
    <row r="65" spans="2:7">
      <c r="B65" s="29"/>
      <c r="C65" s="29"/>
      <c r="D65" s="8" t="s">
        <v>48</v>
      </c>
      <c r="E65" s="9">
        <v>45379</v>
      </c>
      <c r="F65" s="9">
        <v>57305</v>
      </c>
      <c r="G65" s="9">
        <f t="shared" si="0"/>
        <v>-11926</v>
      </c>
    </row>
    <row r="66" spans="2:7">
      <c r="B66" s="29"/>
      <c r="C66" s="29"/>
      <c r="D66" s="8" t="s">
        <v>67</v>
      </c>
      <c r="E66" s="9"/>
      <c r="F66" s="9"/>
      <c r="G66" s="9">
        <f t="shared" si="0"/>
        <v>0</v>
      </c>
    </row>
    <row r="67" spans="2:7">
      <c r="B67" s="29"/>
      <c r="C67" s="29"/>
      <c r="D67" s="8" t="s">
        <v>68</v>
      </c>
      <c r="E67" s="9">
        <f>+E68</f>
        <v>3915420</v>
      </c>
      <c r="F67" s="9">
        <f>+F68</f>
        <v>4487573</v>
      </c>
      <c r="G67" s="9">
        <f t="shared" si="0"/>
        <v>-572153</v>
      </c>
    </row>
    <row r="68" spans="2:7">
      <c r="B68" s="29"/>
      <c r="C68" s="29"/>
      <c r="D68" s="8" t="s">
        <v>69</v>
      </c>
      <c r="E68" s="9">
        <f>+E69+E70+E71-E72</f>
        <v>3915420</v>
      </c>
      <c r="F68" s="9">
        <f>+F69+F70+F71-F72</f>
        <v>4487573</v>
      </c>
      <c r="G68" s="9">
        <f t="shared" si="0"/>
        <v>-572153</v>
      </c>
    </row>
    <row r="69" spans="2:7">
      <c r="B69" s="29"/>
      <c r="C69" s="29"/>
      <c r="D69" s="8" t="s">
        <v>70</v>
      </c>
      <c r="E69" s="9">
        <v>267351</v>
      </c>
      <c r="F69" s="9">
        <v>204638</v>
      </c>
      <c r="G69" s="9">
        <f t="shared" si="0"/>
        <v>62713</v>
      </c>
    </row>
    <row r="70" spans="2:7">
      <c r="B70" s="29"/>
      <c r="C70" s="29"/>
      <c r="D70" s="8" t="s">
        <v>71</v>
      </c>
      <c r="E70" s="9">
        <v>3867834</v>
      </c>
      <c r="F70" s="9">
        <v>4550286</v>
      </c>
      <c r="G70" s="9">
        <f t="shared" si="0"/>
        <v>-682452</v>
      </c>
    </row>
    <row r="71" spans="2:7">
      <c r="B71" s="29"/>
      <c r="C71" s="29"/>
      <c r="D71" s="8" t="s">
        <v>72</v>
      </c>
      <c r="E71" s="9"/>
      <c r="F71" s="9"/>
      <c r="G71" s="9">
        <f t="shared" ref="G71:G134" si="1">E71-F71</f>
        <v>0</v>
      </c>
    </row>
    <row r="72" spans="2:7">
      <c r="B72" s="29"/>
      <c r="C72" s="29"/>
      <c r="D72" s="8" t="s">
        <v>73</v>
      </c>
      <c r="E72" s="9">
        <v>219765</v>
      </c>
      <c r="F72" s="9">
        <v>267351</v>
      </c>
      <c r="G72" s="9">
        <f t="shared" si="1"/>
        <v>-47586</v>
      </c>
    </row>
    <row r="73" spans="2:7">
      <c r="B73" s="29"/>
      <c r="C73" s="29"/>
      <c r="D73" s="8" t="s">
        <v>74</v>
      </c>
      <c r="E73" s="9">
        <v>1070711</v>
      </c>
      <c r="F73" s="9">
        <v>1162733</v>
      </c>
      <c r="G73" s="9">
        <f t="shared" si="1"/>
        <v>-92022</v>
      </c>
    </row>
    <row r="74" spans="2:7">
      <c r="B74" s="29"/>
      <c r="C74" s="29"/>
      <c r="D74" s="8" t="s">
        <v>75</v>
      </c>
      <c r="E74" s="9">
        <v>-638483</v>
      </c>
      <c r="F74" s="9">
        <v>-678850</v>
      </c>
      <c r="G74" s="9">
        <f t="shared" si="1"/>
        <v>40367</v>
      </c>
    </row>
    <row r="75" spans="2:7">
      <c r="B75" s="29"/>
      <c r="C75" s="29"/>
      <c r="D75" s="8" t="s">
        <v>76</v>
      </c>
      <c r="E75" s="9"/>
      <c r="F75" s="9"/>
      <c r="G75" s="9">
        <f t="shared" si="1"/>
        <v>0</v>
      </c>
    </row>
    <row r="76" spans="2:7">
      <c r="B76" s="29"/>
      <c r="C76" s="29"/>
      <c r="D76" s="8" t="s">
        <v>77</v>
      </c>
      <c r="E76" s="9"/>
      <c r="F76" s="9"/>
      <c r="G76" s="9">
        <f t="shared" si="1"/>
        <v>0</v>
      </c>
    </row>
    <row r="77" spans="2:7">
      <c r="B77" s="29"/>
      <c r="C77" s="29"/>
      <c r="D77" s="8" t="s">
        <v>78</v>
      </c>
      <c r="E77" s="9"/>
      <c r="F77" s="9"/>
      <c r="G77" s="9">
        <f t="shared" si="1"/>
        <v>0</v>
      </c>
    </row>
    <row r="78" spans="2:7">
      <c r="B78" s="29"/>
      <c r="C78" s="30"/>
      <c r="D78" s="10" t="s">
        <v>79</v>
      </c>
      <c r="E78" s="11">
        <f>+E24+E32+E44+E67+E73+E74+E75+E76+E77</f>
        <v>30841296</v>
      </c>
      <c r="F78" s="11">
        <f>+F24+F32+F44+F67+F73+F74+F75+F76+F77</f>
        <v>32773021</v>
      </c>
      <c r="G78" s="11">
        <f t="shared" si="1"/>
        <v>-1931725</v>
      </c>
    </row>
    <row r="79" spans="2:7">
      <c r="B79" s="30"/>
      <c r="C79" s="12" t="s">
        <v>80</v>
      </c>
      <c r="D79" s="13"/>
      <c r="E79" s="14">
        <f xml:space="preserve"> +E23 - E78</f>
        <v>18286129</v>
      </c>
      <c r="F79" s="14">
        <f xml:space="preserve"> +F23 - F78</f>
        <v>15399170</v>
      </c>
      <c r="G79" s="14">
        <f t="shared" si="1"/>
        <v>2886959</v>
      </c>
    </row>
    <row r="80" spans="2:7">
      <c r="B80" s="28" t="s">
        <v>81</v>
      </c>
      <c r="C80" s="28" t="s">
        <v>9</v>
      </c>
      <c r="D80" s="8" t="s">
        <v>82</v>
      </c>
      <c r="E80" s="9">
        <v>98</v>
      </c>
      <c r="F80" s="9">
        <v>99</v>
      </c>
      <c r="G80" s="9">
        <f t="shared" si="1"/>
        <v>-1</v>
      </c>
    </row>
    <row r="81" spans="2:7">
      <c r="B81" s="29"/>
      <c r="C81" s="29"/>
      <c r="D81" s="8" t="s">
        <v>83</v>
      </c>
      <c r="E81" s="9">
        <f>+E82+E83+E84</f>
        <v>4500</v>
      </c>
      <c r="F81" s="9">
        <f>+F82+F83+F84</f>
        <v>5000</v>
      </c>
      <c r="G81" s="9">
        <f t="shared" si="1"/>
        <v>-500</v>
      </c>
    </row>
    <row r="82" spans="2:7">
      <c r="B82" s="29"/>
      <c r="C82" s="29"/>
      <c r="D82" s="8" t="s">
        <v>84</v>
      </c>
      <c r="E82" s="9"/>
      <c r="F82" s="9"/>
      <c r="G82" s="9">
        <f t="shared" si="1"/>
        <v>0</v>
      </c>
    </row>
    <row r="83" spans="2:7">
      <c r="B83" s="29"/>
      <c r="C83" s="29"/>
      <c r="D83" s="8" t="s">
        <v>85</v>
      </c>
      <c r="E83" s="9"/>
      <c r="F83" s="9"/>
      <c r="G83" s="9">
        <f t="shared" si="1"/>
        <v>0</v>
      </c>
    </row>
    <row r="84" spans="2:7">
      <c r="B84" s="29"/>
      <c r="C84" s="29"/>
      <c r="D84" s="8" t="s">
        <v>86</v>
      </c>
      <c r="E84" s="9">
        <v>4500</v>
      </c>
      <c r="F84" s="9">
        <v>5000</v>
      </c>
      <c r="G84" s="9">
        <f t="shared" si="1"/>
        <v>-500</v>
      </c>
    </row>
    <row r="85" spans="2:7">
      <c r="B85" s="29"/>
      <c r="C85" s="30"/>
      <c r="D85" s="10" t="s">
        <v>87</v>
      </c>
      <c r="E85" s="11">
        <f>+E80+E81</f>
        <v>4598</v>
      </c>
      <c r="F85" s="11">
        <f>+F80+F81</f>
        <v>5099</v>
      </c>
      <c r="G85" s="11">
        <f t="shared" si="1"/>
        <v>-501</v>
      </c>
    </row>
    <row r="86" spans="2:7">
      <c r="B86" s="29"/>
      <c r="C86" s="28" t="s">
        <v>28</v>
      </c>
      <c r="D86" s="8" t="s">
        <v>88</v>
      </c>
      <c r="E86" s="9"/>
      <c r="F86" s="9"/>
      <c r="G86" s="9">
        <f t="shared" si="1"/>
        <v>0</v>
      </c>
    </row>
    <row r="87" spans="2:7">
      <c r="B87" s="29"/>
      <c r="C87" s="29"/>
      <c r="D87" s="8" t="s">
        <v>89</v>
      </c>
      <c r="E87" s="9">
        <f>+E88+E89+E90</f>
        <v>0</v>
      </c>
      <c r="F87" s="9">
        <f>+F88+F89+F90</f>
        <v>0</v>
      </c>
      <c r="G87" s="9">
        <f t="shared" si="1"/>
        <v>0</v>
      </c>
    </row>
    <row r="88" spans="2:7">
      <c r="B88" s="29"/>
      <c r="C88" s="29"/>
      <c r="D88" s="8" t="s">
        <v>90</v>
      </c>
      <c r="E88" s="9"/>
      <c r="F88" s="9"/>
      <c r="G88" s="9">
        <f t="shared" si="1"/>
        <v>0</v>
      </c>
    </row>
    <row r="89" spans="2:7">
      <c r="B89" s="29"/>
      <c r="C89" s="29"/>
      <c r="D89" s="8" t="s">
        <v>91</v>
      </c>
      <c r="E89" s="9"/>
      <c r="F89" s="9"/>
      <c r="G89" s="9">
        <f t="shared" si="1"/>
        <v>0</v>
      </c>
    </row>
    <row r="90" spans="2:7">
      <c r="B90" s="29"/>
      <c r="C90" s="29"/>
      <c r="D90" s="8" t="s">
        <v>92</v>
      </c>
      <c r="E90" s="9"/>
      <c r="F90" s="9"/>
      <c r="G90" s="9">
        <f t="shared" si="1"/>
        <v>0</v>
      </c>
    </row>
    <row r="91" spans="2:7">
      <c r="B91" s="29"/>
      <c r="C91" s="30"/>
      <c r="D91" s="10" t="s">
        <v>93</v>
      </c>
      <c r="E91" s="11">
        <f>+E86+E87</f>
        <v>0</v>
      </c>
      <c r="F91" s="11">
        <f>+F86+F87</f>
        <v>0</v>
      </c>
      <c r="G91" s="11">
        <f t="shared" si="1"/>
        <v>0</v>
      </c>
    </row>
    <row r="92" spans="2:7">
      <c r="B92" s="30"/>
      <c r="C92" s="12" t="s">
        <v>94</v>
      </c>
      <c r="D92" s="15"/>
      <c r="E92" s="16">
        <f xml:space="preserve"> +E85 - E91</f>
        <v>4598</v>
      </c>
      <c r="F92" s="16">
        <f xml:space="preserve"> +F85 - F91</f>
        <v>5099</v>
      </c>
      <c r="G92" s="16">
        <f t="shared" si="1"/>
        <v>-501</v>
      </c>
    </row>
    <row r="93" spans="2:7">
      <c r="B93" s="12" t="s">
        <v>95</v>
      </c>
      <c r="C93" s="17"/>
      <c r="D93" s="13"/>
      <c r="E93" s="14">
        <f xml:space="preserve"> +E79 +E92</f>
        <v>18290727</v>
      </c>
      <c r="F93" s="14">
        <f xml:space="preserve"> +F79 +F92</f>
        <v>15404269</v>
      </c>
      <c r="G93" s="14">
        <f t="shared" si="1"/>
        <v>2886458</v>
      </c>
    </row>
    <row r="94" spans="2:7">
      <c r="B94" s="28" t="s">
        <v>96</v>
      </c>
      <c r="C94" s="28" t="s">
        <v>9</v>
      </c>
      <c r="D94" s="8" t="s">
        <v>97</v>
      </c>
      <c r="E94" s="9">
        <f>+E95+E96+E97</f>
        <v>0</v>
      </c>
      <c r="F94" s="9">
        <f>+F95+F96+F97</f>
        <v>0</v>
      </c>
      <c r="G94" s="9">
        <f t="shared" si="1"/>
        <v>0</v>
      </c>
    </row>
    <row r="95" spans="2:7">
      <c r="B95" s="29"/>
      <c r="C95" s="29"/>
      <c r="D95" s="8" t="s">
        <v>98</v>
      </c>
      <c r="E95" s="9"/>
      <c r="F95" s="9"/>
      <c r="G95" s="9">
        <f t="shared" si="1"/>
        <v>0</v>
      </c>
    </row>
    <row r="96" spans="2:7">
      <c r="B96" s="29"/>
      <c r="C96" s="29"/>
      <c r="D96" s="8" t="s">
        <v>99</v>
      </c>
      <c r="E96" s="9"/>
      <c r="F96" s="9"/>
      <c r="G96" s="9">
        <f t="shared" si="1"/>
        <v>0</v>
      </c>
    </row>
    <row r="97" spans="2:7">
      <c r="B97" s="29"/>
      <c r="C97" s="29"/>
      <c r="D97" s="8" t="s">
        <v>100</v>
      </c>
      <c r="E97" s="9"/>
      <c r="F97" s="9"/>
      <c r="G97" s="9">
        <f t="shared" si="1"/>
        <v>0</v>
      </c>
    </row>
    <row r="98" spans="2:7">
      <c r="B98" s="29"/>
      <c r="C98" s="29"/>
      <c r="D98" s="8" t="s">
        <v>101</v>
      </c>
      <c r="E98" s="9">
        <f>+E99+E100</f>
        <v>0</v>
      </c>
      <c r="F98" s="9">
        <f>+F99+F100</f>
        <v>0</v>
      </c>
      <c r="G98" s="9">
        <f t="shared" si="1"/>
        <v>0</v>
      </c>
    </row>
    <row r="99" spans="2:7">
      <c r="B99" s="29"/>
      <c r="C99" s="29"/>
      <c r="D99" s="8" t="s">
        <v>102</v>
      </c>
      <c r="E99" s="9"/>
      <c r="F99" s="9"/>
      <c r="G99" s="9">
        <f t="shared" si="1"/>
        <v>0</v>
      </c>
    </row>
    <row r="100" spans="2:7">
      <c r="B100" s="29"/>
      <c r="C100" s="29"/>
      <c r="D100" s="8" t="s">
        <v>103</v>
      </c>
      <c r="E100" s="9"/>
      <c r="F100" s="9"/>
      <c r="G100" s="9">
        <f t="shared" si="1"/>
        <v>0</v>
      </c>
    </row>
    <row r="101" spans="2:7">
      <c r="B101" s="29"/>
      <c r="C101" s="29"/>
      <c r="D101" s="8" t="s">
        <v>104</v>
      </c>
      <c r="E101" s="9"/>
      <c r="F101" s="9"/>
      <c r="G101" s="9">
        <f t="shared" si="1"/>
        <v>0</v>
      </c>
    </row>
    <row r="102" spans="2:7">
      <c r="B102" s="29"/>
      <c r="C102" s="29"/>
      <c r="D102" s="8" t="s">
        <v>105</v>
      </c>
      <c r="E102" s="9">
        <f>+E103+E104+E105+E106</f>
        <v>0</v>
      </c>
      <c r="F102" s="9">
        <f>+F103+F104+F105+F106</f>
        <v>0</v>
      </c>
      <c r="G102" s="9">
        <f t="shared" si="1"/>
        <v>0</v>
      </c>
    </row>
    <row r="103" spans="2:7">
      <c r="B103" s="29"/>
      <c r="C103" s="29"/>
      <c r="D103" s="8" t="s">
        <v>106</v>
      </c>
      <c r="E103" s="9"/>
      <c r="F103" s="9"/>
      <c r="G103" s="9">
        <f t="shared" si="1"/>
        <v>0</v>
      </c>
    </row>
    <row r="104" spans="2:7">
      <c r="B104" s="29"/>
      <c r="C104" s="29"/>
      <c r="D104" s="8" t="s">
        <v>107</v>
      </c>
      <c r="E104" s="9"/>
      <c r="F104" s="9"/>
      <c r="G104" s="9">
        <f t="shared" si="1"/>
        <v>0</v>
      </c>
    </row>
    <row r="105" spans="2:7">
      <c r="B105" s="29"/>
      <c r="C105" s="29"/>
      <c r="D105" s="8" t="s">
        <v>108</v>
      </c>
      <c r="E105" s="9"/>
      <c r="F105" s="9"/>
      <c r="G105" s="9">
        <f t="shared" si="1"/>
        <v>0</v>
      </c>
    </row>
    <row r="106" spans="2:7">
      <c r="B106" s="29"/>
      <c r="C106" s="29"/>
      <c r="D106" s="8" t="s">
        <v>109</v>
      </c>
      <c r="E106" s="9"/>
      <c r="F106" s="9"/>
      <c r="G106" s="9">
        <f t="shared" si="1"/>
        <v>0</v>
      </c>
    </row>
    <row r="107" spans="2:7">
      <c r="B107" s="29"/>
      <c r="C107" s="29"/>
      <c r="D107" s="8" t="s">
        <v>110</v>
      </c>
      <c r="E107" s="9">
        <f>+E108+E109</f>
        <v>0</v>
      </c>
      <c r="F107" s="9">
        <f>+F108+F109</f>
        <v>0</v>
      </c>
      <c r="G107" s="9">
        <f t="shared" si="1"/>
        <v>0</v>
      </c>
    </row>
    <row r="108" spans="2:7">
      <c r="B108" s="29"/>
      <c r="C108" s="29"/>
      <c r="D108" s="8" t="s">
        <v>111</v>
      </c>
      <c r="E108" s="9"/>
      <c r="F108" s="9"/>
      <c r="G108" s="9">
        <f t="shared" si="1"/>
        <v>0</v>
      </c>
    </row>
    <row r="109" spans="2:7">
      <c r="B109" s="29"/>
      <c r="C109" s="29"/>
      <c r="D109" s="8" t="s">
        <v>112</v>
      </c>
      <c r="E109" s="9"/>
      <c r="F109" s="9"/>
      <c r="G109" s="9">
        <f t="shared" si="1"/>
        <v>0</v>
      </c>
    </row>
    <row r="110" spans="2:7">
      <c r="B110" s="29"/>
      <c r="C110" s="29"/>
      <c r="D110" s="8" t="s">
        <v>113</v>
      </c>
      <c r="E110" s="9"/>
      <c r="F110" s="9"/>
      <c r="G110" s="9">
        <f t="shared" si="1"/>
        <v>0</v>
      </c>
    </row>
    <row r="111" spans="2:7">
      <c r="B111" s="29"/>
      <c r="C111" s="29"/>
      <c r="D111" s="8" t="s">
        <v>114</v>
      </c>
      <c r="E111" s="9"/>
      <c r="F111" s="9"/>
      <c r="G111" s="9">
        <f t="shared" si="1"/>
        <v>0</v>
      </c>
    </row>
    <row r="112" spans="2:7">
      <c r="B112" s="29"/>
      <c r="C112" s="29"/>
      <c r="D112" s="8" t="s">
        <v>115</v>
      </c>
      <c r="E112" s="9"/>
      <c r="F112" s="9"/>
      <c r="G112" s="9">
        <f t="shared" si="1"/>
        <v>0</v>
      </c>
    </row>
    <row r="113" spans="2:7">
      <c r="B113" s="29"/>
      <c r="C113" s="29"/>
      <c r="D113" s="8" t="s">
        <v>116</v>
      </c>
      <c r="E113" s="9"/>
      <c r="F113" s="9"/>
      <c r="G113" s="9">
        <f t="shared" si="1"/>
        <v>0</v>
      </c>
    </row>
    <row r="114" spans="2:7">
      <c r="B114" s="29"/>
      <c r="C114" s="29"/>
      <c r="D114" s="8" t="s">
        <v>117</v>
      </c>
      <c r="E114" s="9">
        <f>+E115+E116</f>
        <v>0</v>
      </c>
      <c r="F114" s="9">
        <f>+F115+F116</f>
        <v>0</v>
      </c>
      <c r="G114" s="9">
        <f t="shared" si="1"/>
        <v>0</v>
      </c>
    </row>
    <row r="115" spans="2:7">
      <c r="B115" s="29"/>
      <c r="C115" s="29"/>
      <c r="D115" s="8" t="s">
        <v>118</v>
      </c>
      <c r="E115" s="9"/>
      <c r="F115" s="9"/>
      <c r="G115" s="9">
        <f t="shared" si="1"/>
        <v>0</v>
      </c>
    </row>
    <row r="116" spans="2:7">
      <c r="B116" s="29"/>
      <c r="C116" s="29"/>
      <c r="D116" s="8" t="s">
        <v>119</v>
      </c>
      <c r="E116" s="9"/>
      <c r="F116" s="9"/>
      <c r="G116" s="9">
        <f t="shared" si="1"/>
        <v>0</v>
      </c>
    </row>
    <row r="117" spans="2:7">
      <c r="B117" s="29"/>
      <c r="C117" s="30"/>
      <c r="D117" s="10" t="s">
        <v>120</v>
      </c>
      <c r="E117" s="11">
        <f>+E94+E98+E101+E102+E107+E110+E111+E112+E113+E114</f>
        <v>0</v>
      </c>
      <c r="F117" s="11">
        <f>+F94+F98+F101+F102+F107+F110+F111+F112+F113+F114</f>
        <v>0</v>
      </c>
      <c r="G117" s="11">
        <f t="shared" si="1"/>
        <v>0</v>
      </c>
    </row>
    <row r="118" spans="2:7">
      <c r="B118" s="29"/>
      <c r="C118" s="28" t="s">
        <v>28</v>
      </c>
      <c r="D118" s="8" t="s">
        <v>121</v>
      </c>
      <c r="E118" s="9"/>
      <c r="F118" s="9"/>
      <c r="G118" s="9">
        <f t="shared" si="1"/>
        <v>0</v>
      </c>
    </row>
    <row r="119" spans="2:7">
      <c r="B119" s="29"/>
      <c r="C119" s="29"/>
      <c r="D119" s="8" t="s">
        <v>122</v>
      </c>
      <c r="E119" s="9"/>
      <c r="F119" s="9"/>
      <c r="G119" s="9">
        <f t="shared" si="1"/>
        <v>0</v>
      </c>
    </row>
    <row r="120" spans="2:7">
      <c r="B120" s="29"/>
      <c r="C120" s="29"/>
      <c r="D120" s="8" t="s">
        <v>123</v>
      </c>
      <c r="E120" s="9">
        <f>+E121+E122+E123+E124</f>
        <v>0</v>
      </c>
      <c r="F120" s="9">
        <f>+F121+F122+F123+F124</f>
        <v>0</v>
      </c>
      <c r="G120" s="9">
        <f t="shared" si="1"/>
        <v>0</v>
      </c>
    </row>
    <row r="121" spans="2:7">
      <c r="B121" s="29"/>
      <c r="C121" s="29"/>
      <c r="D121" s="8" t="s">
        <v>124</v>
      </c>
      <c r="E121" s="9"/>
      <c r="F121" s="9"/>
      <c r="G121" s="9">
        <f t="shared" si="1"/>
        <v>0</v>
      </c>
    </row>
    <row r="122" spans="2:7">
      <c r="B122" s="29"/>
      <c r="C122" s="29"/>
      <c r="D122" s="8" t="s">
        <v>125</v>
      </c>
      <c r="E122" s="9"/>
      <c r="F122" s="9"/>
      <c r="G122" s="9">
        <f t="shared" si="1"/>
        <v>0</v>
      </c>
    </row>
    <row r="123" spans="2:7">
      <c r="B123" s="29"/>
      <c r="C123" s="29"/>
      <c r="D123" s="8" t="s">
        <v>126</v>
      </c>
      <c r="E123" s="9"/>
      <c r="F123" s="9"/>
      <c r="G123" s="9">
        <f t="shared" si="1"/>
        <v>0</v>
      </c>
    </row>
    <row r="124" spans="2:7">
      <c r="B124" s="29"/>
      <c r="C124" s="29"/>
      <c r="D124" s="8" t="s">
        <v>127</v>
      </c>
      <c r="E124" s="9"/>
      <c r="F124" s="9"/>
      <c r="G124" s="9">
        <f t="shared" si="1"/>
        <v>0</v>
      </c>
    </row>
    <row r="125" spans="2:7">
      <c r="B125" s="29"/>
      <c r="C125" s="29"/>
      <c r="D125" s="8" t="s">
        <v>128</v>
      </c>
      <c r="E125" s="9"/>
      <c r="F125" s="9"/>
      <c r="G125" s="9">
        <f t="shared" si="1"/>
        <v>0</v>
      </c>
    </row>
    <row r="126" spans="2:7">
      <c r="B126" s="29"/>
      <c r="C126" s="29"/>
      <c r="D126" s="8" t="s">
        <v>129</v>
      </c>
      <c r="E126" s="9"/>
      <c r="F126" s="9"/>
      <c r="G126" s="9">
        <f t="shared" si="1"/>
        <v>0</v>
      </c>
    </row>
    <row r="127" spans="2:7">
      <c r="B127" s="29"/>
      <c r="C127" s="29"/>
      <c r="D127" s="8" t="s">
        <v>130</v>
      </c>
      <c r="E127" s="9"/>
      <c r="F127" s="9"/>
      <c r="G127" s="9">
        <f t="shared" si="1"/>
        <v>0</v>
      </c>
    </row>
    <row r="128" spans="2:7">
      <c r="B128" s="29"/>
      <c r="C128" s="29"/>
      <c r="D128" s="8" t="s">
        <v>131</v>
      </c>
      <c r="E128" s="9"/>
      <c r="F128" s="9"/>
      <c r="G128" s="9">
        <f t="shared" si="1"/>
        <v>0</v>
      </c>
    </row>
    <row r="129" spans="2:7">
      <c r="B129" s="29"/>
      <c r="C129" s="29"/>
      <c r="D129" s="8" t="s">
        <v>132</v>
      </c>
      <c r="E129" s="9">
        <v>18755000</v>
      </c>
      <c r="F129" s="9">
        <v>15670000</v>
      </c>
      <c r="G129" s="9">
        <f t="shared" si="1"/>
        <v>3085000</v>
      </c>
    </row>
    <row r="130" spans="2:7">
      <c r="B130" s="29"/>
      <c r="C130" s="29"/>
      <c r="D130" s="8" t="s">
        <v>133</v>
      </c>
      <c r="E130" s="9"/>
      <c r="F130" s="9"/>
      <c r="G130" s="9">
        <f t="shared" si="1"/>
        <v>0</v>
      </c>
    </row>
    <row r="131" spans="2:7">
      <c r="B131" s="29"/>
      <c r="C131" s="29"/>
      <c r="D131" s="8" t="s">
        <v>134</v>
      </c>
      <c r="E131" s="9"/>
      <c r="F131" s="9"/>
      <c r="G131" s="9">
        <f t="shared" si="1"/>
        <v>0</v>
      </c>
    </row>
    <row r="132" spans="2:7">
      <c r="B132" s="29"/>
      <c r="C132" s="29"/>
      <c r="D132" s="8" t="s">
        <v>135</v>
      </c>
      <c r="E132" s="9"/>
      <c r="F132" s="9"/>
      <c r="G132" s="9">
        <f t="shared" si="1"/>
        <v>0</v>
      </c>
    </row>
    <row r="133" spans="2:7">
      <c r="B133" s="29"/>
      <c r="C133" s="30"/>
      <c r="D133" s="10" t="s">
        <v>136</v>
      </c>
      <c r="E133" s="11">
        <f>+E118+E119+E120+E125+E126+E127+E128+E129+E130+E131+E132</f>
        <v>18755000</v>
      </c>
      <c r="F133" s="11">
        <f>+F118+F119+F120+F125+F126+F127+F128+F129+F130+F131+F132</f>
        <v>15670000</v>
      </c>
      <c r="G133" s="11">
        <f t="shared" si="1"/>
        <v>3085000</v>
      </c>
    </row>
    <row r="134" spans="2:7">
      <c r="B134" s="30"/>
      <c r="C134" s="18" t="s">
        <v>137</v>
      </c>
      <c r="D134" s="19"/>
      <c r="E134" s="20">
        <f xml:space="preserve"> +E117 - E133</f>
        <v>-18755000</v>
      </c>
      <c r="F134" s="20">
        <f xml:space="preserve"> +F117 - F133</f>
        <v>-15670000</v>
      </c>
      <c r="G134" s="20">
        <f t="shared" si="1"/>
        <v>-3085000</v>
      </c>
    </row>
    <row r="135" spans="2:7">
      <c r="B135" s="12" t="s">
        <v>138</v>
      </c>
      <c r="C135" s="21"/>
      <c r="D135" s="22"/>
      <c r="E135" s="23">
        <f xml:space="preserve"> +E93 +E134</f>
        <v>-464273</v>
      </c>
      <c r="F135" s="23">
        <f xml:space="preserve"> +F93 +F134</f>
        <v>-265731</v>
      </c>
      <c r="G135" s="23">
        <f t="shared" ref="G135:G147" si="2">E135-F135</f>
        <v>-198542</v>
      </c>
    </row>
    <row r="136" spans="2:7">
      <c r="B136" s="25" t="s">
        <v>139</v>
      </c>
      <c r="C136" s="21" t="s">
        <v>140</v>
      </c>
      <c r="D136" s="22"/>
      <c r="E136" s="23">
        <v>2757246</v>
      </c>
      <c r="F136" s="23">
        <v>3022977</v>
      </c>
      <c r="G136" s="23">
        <f t="shared" si="2"/>
        <v>-265731</v>
      </c>
    </row>
    <row r="137" spans="2:7">
      <c r="B137" s="26"/>
      <c r="C137" s="21" t="s">
        <v>141</v>
      </c>
      <c r="D137" s="22"/>
      <c r="E137" s="23">
        <f xml:space="preserve"> +E135 +E136</f>
        <v>2292973</v>
      </c>
      <c r="F137" s="23">
        <f xml:space="preserve"> +F135 +F136</f>
        <v>2757246</v>
      </c>
      <c r="G137" s="23">
        <f t="shared" si="2"/>
        <v>-464273</v>
      </c>
    </row>
    <row r="138" spans="2:7">
      <c r="B138" s="26"/>
      <c r="C138" s="21" t="s">
        <v>142</v>
      </c>
      <c r="D138" s="22"/>
      <c r="E138" s="23"/>
      <c r="F138" s="23"/>
      <c r="G138" s="23">
        <f t="shared" si="2"/>
        <v>0</v>
      </c>
    </row>
    <row r="139" spans="2:7">
      <c r="B139" s="26"/>
      <c r="C139" s="21" t="s">
        <v>143</v>
      </c>
      <c r="D139" s="22"/>
      <c r="E139" s="23">
        <f>+E140+E141+E142</f>
        <v>0</v>
      </c>
      <c r="F139" s="23">
        <f>+F140+F141+F142</f>
        <v>0</v>
      </c>
      <c r="G139" s="23">
        <f t="shared" si="2"/>
        <v>0</v>
      </c>
    </row>
    <row r="140" spans="2:7">
      <c r="B140" s="26"/>
      <c r="C140" s="24" t="s">
        <v>144</v>
      </c>
      <c r="D140" s="19"/>
      <c r="E140" s="20"/>
      <c r="F140" s="20"/>
      <c r="G140" s="20">
        <f t="shared" si="2"/>
        <v>0</v>
      </c>
    </row>
    <row r="141" spans="2:7">
      <c r="B141" s="26"/>
      <c r="C141" s="24" t="s">
        <v>145</v>
      </c>
      <c r="D141" s="19"/>
      <c r="E141" s="20"/>
      <c r="F141" s="20"/>
      <c r="G141" s="20">
        <f t="shared" si="2"/>
        <v>0</v>
      </c>
    </row>
    <row r="142" spans="2:7">
      <c r="B142" s="26"/>
      <c r="C142" s="24" t="s">
        <v>146</v>
      </c>
      <c r="D142" s="19"/>
      <c r="E142" s="20"/>
      <c r="F142" s="20"/>
      <c r="G142" s="20">
        <f t="shared" si="2"/>
        <v>0</v>
      </c>
    </row>
    <row r="143" spans="2:7">
      <c r="B143" s="26"/>
      <c r="C143" s="21" t="s">
        <v>147</v>
      </c>
      <c r="D143" s="22"/>
      <c r="E143" s="23">
        <f>+E144+E145+E146</f>
        <v>0</v>
      </c>
      <c r="F143" s="23">
        <f>+F144+F145+F146</f>
        <v>0</v>
      </c>
      <c r="G143" s="23">
        <f t="shared" si="2"/>
        <v>0</v>
      </c>
    </row>
    <row r="144" spans="2:7">
      <c r="B144" s="26"/>
      <c r="C144" s="24" t="s">
        <v>148</v>
      </c>
      <c r="D144" s="19"/>
      <c r="E144" s="20"/>
      <c r="F144" s="20"/>
      <c r="G144" s="20">
        <f t="shared" si="2"/>
        <v>0</v>
      </c>
    </row>
    <row r="145" spans="2:7">
      <c r="B145" s="26"/>
      <c r="C145" s="24" t="s">
        <v>149</v>
      </c>
      <c r="D145" s="19"/>
      <c r="E145" s="20"/>
      <c r="F145" s="20"/>
      <c r="G145" s="20">
        <f t="shared" si="2"/>
        <v>0</v>
      </c>
    </row>
    <row r="146" spans="2:7">
      <c r="B146" s="26"/>
      <c r="C146" s="24" t="s">
        <v>150</v>
      </c>
      <c r="D146" s="19"/>
      <c r="E146" s="20"/>
      <c r="F146" s="20"/>
      <c r="G146" s="20">
        <f t="shared" si="2"/>
        <v>0</v>
      </c>
    </row>
    <row r="147" spans="2:7">
      <c r="B147" s="27"/>
      <c r="C147" s="21" t="s">
        <v>151</v>
      </c>
      <c r="D147" s="22"/>
      <c r="E147" s="23">
        <f xml:space="preserve"> +E137 +E138 +E139 - E143</f>
        <v>2292973</v>
      </c>
      <c r="F147" s="23">
        <f xml:space="preserve"> +F137 +F138 +F139 - F143</f>
        <v>2757246</v>
      </c>
      <c r="G147" s="23">
        <f t="shared" si="2"/>
        <v>-464273</v>
      </c>
    </row>
  </sheetData>
  <mergeCells count="13">
    <mergeCell ref="B2:G2"/>
    <mergeCell ref="B3:G3"/>
    <mergeCell ref="B5:D5"/>
    <mergeCell ref="B6:B79"/>
    <mergeCell ref="C6:C23"/>
    <mergeCell ref="C24:C78"/>
    <mergeCell ref="B136:B147"/>
    <mergeCell ref="B80:B92"/>
    <mergeCell ref="C80:C85"/>
    <mergeCell ref="C86:C91"/>
    <mergeCell ref="B94:B134"/>
    <mergeCell ref="C94:C117"/>
    <mergeCell ref="C118:C133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2DDC0-5F0B-497C-917C-02F2C43BADB1}">
  <sheetPr>
    <pageSetUpPr fitToPage="1"/>
  </sheetPr>
  <dimension ref="B1:G147"/>
  <sheetViews>
    <sheetView showGridLines="0" workbookViewId="0"/>
  </sheetViews>
  <sheetFormatPr defaultRowHeight="18.75"/>
  <cols>
    <col min="1" max="3" width="2.875" customWidth="1"/>
    <col min="4" max="4" width="59.75" customWidth="1"/>
    <col min="5" max="7" width="20.75" customWidth="1"/>
  </cols>
  <sheetData>
    <row r="1" spans="2:7" ht="21">
      <c r="B1" s="1"/>
      <c r="C1" s="1"/>
      <c r="D1" s="1"/>
      <c r="E1" s="2"/>
      <c r="F1" s="2"/>
      <c r="G1" s="3" t="s">
        <v>0</v>
      </c>
    </row>
    <row r="2" spans="2:7" ht="21">
      <c r="B2" s="31" t="s">
        <v>154</v>
      </c>
      <c r="C2" s="31"/>
      <c r="D2" s="31"/>
      <c r="E2" s="31"/>
      <c r="F2" s="31"/>
      <c r="G2" s="31"/>
    </row>
    <row r="3" spans="2:7" ht="21">
      <c r="B3" s="32" t="s">
        <v>2</v>
      </c>
      <c r="C3" s="32"/>
      <c r="D3" s="32"/>
      <c r="E3" s="32"/>
      <c r="F3" s="32"/>
      <c r="G3" s="32"/>
    </row>
    <row r="4" spans="2:7">
      <c r="B4" s="4"/>
      <c r="C4" s="4"/>
      <c r="D4" s="4"/>
      <c r="E4" s="4"/>
      <c r="F4" s="2"/>
      <c r="G4" s="4" t="s">
        <v>3</v>
      </c>
    </row>
    <row r="5" spans="2:7">
      <c r="B5" s="33" t="s">
        <v>4</v>
      </c>
      <c r="C5" s="33"/>
      <c r="D5" s="33"/>
      <c r="E5" s="5" t="s">
        <v>5</v>
      </c>
      <c r="F5" s="5" t="s">
        <v>6</v>
      </c>
      <c r="G5" s="5" t="s">
        <v>7</v>
      </c>
    </row>
    <row r="6" spans="2:7">
      <c r="B6" s="28" t="s">
        <v>8</v>
      </c>
      <c r="C6" s="28" t="s">
        <v>9</v>
      </c>
      <c r="D6" s="6" t="s">
        <v>10</v>
      </c>
      <c r="E6" s="7">
        <f>+E7</f>
        <v>2568942</v>
      </c>
      <c r="F6" s="7">
        <f>+F7</f>
        <v>2079289</v>
      </c>
      <c r="G6" s="7">
        <f>E6-F6</f>
        <v>489653</v>
      </c>
    </row>
    <row r="7" spans="2:7">
      <c r="B7" s="29"/>
      <c r="C7" s="29"/>
      <c r="D7" s="8" t="s">
        <v>11</v>
      </c>
      <c r="E7" s="9">
        <f>+E8</f>
        <v>2568942</v>
      </c>
      <c r="F7" s="9">
        <f>+F8</f>
        <v>2079289</v>
      </c>
      <c r="G7" s="9">
        <f t="shared" ref="G7:G70" si="0">E7-F7</f>
        <v>489653</v>
      </c>
    </row>
    <row r="8" spans="2:7">
      <c r="B8" s="29"/>
      <c r="C8" s="29"/>
      <c r="D8" s="8" t="s">
        <v>12</v>
      </c>
      <c r="E8" s="9">
        <v>2568942</v>
      </c>
      <c r="F8" s="9">
        <v>2079289</v>
      </c>
      <c r="G8" s="9">
        <f t="shared" si="0"/>
        <v>489653</v>
      </c>
    </row>
    <row r="9" spans="2:7">
      <c r="B9" s="29"/>
      <c r="C9" s="29"/>
      <c r="D9" s="8" t="s">
        <v>13</v>
      </c>
      <c r="E9" s="9">
        <f>+E10+E14+E15+E17+E18</f>
        <v>30600472</v>
      </c>
      <c r="F9" s="9">
        <f>+F10+F14+F15+F17+F18</f>
        <v>30737668</v>
      </c>
      <c r="G9" s="9">
        <f t="shared" si="0"/>
        <v>-137196</v>
      </c>
    </row>
    <row r="10" spans="2:7">
      <c r="B10" s="29"/>
      <c r="C10" s="29"/>
      <c r="D10" s="8" t="s">
        <v>14</v>
      </c>
      <c r="E10" s="9">
        <f>+E11+E12+E13</f>
        <v>29624119</v>
      </c>
      <c r="F10" s="9">
        <f>+F11+F12+F13</f>
        <v>29607817</v>
      </c>
      <c r="G10" s="9">
        <f t="shared" si="0"/>
        <v>16302</v>
      </c>
    </row>
    <row r="11" spans="2:7">
      <c r="B11" s="29"/>
      <c r="C11" s="29"/>
      <c r="D11" s="8" t="s">
        <v>15</v>
      </c>
      <c r="E11" s="9">
        <v>13052487</v>
      </c>
      <c r="F11" s="9">
        <v>13447631</v>
      </c>
      <c r="G11" s="9">
        <f t="shared" si="0"/>
        <v>-395144</v>
      </c>
    </row>
    <row r="12" spans="2:7">
      <c r="B12" s="29"/>
      <c r="C12" s="29"/>
      <c r="D12" s="8" t="s">
        <v>16</v>
      </c>
      <c r="E12" s="9">
        <v>16571632</v>
      </c>
      <c r="F12" s="9">
        <v>16160186</v>
      </c>
      <c r="G12" s="9">
        <f t="shared" si="0"/>
        <v>411446</v>
      </c>
    </row>
    <row r="13" spans="2:7">
      <c r="B13" s="29"/>
      <c r="C13" s="29"/>
      <c r="D13" s="8" t="s">
        <v>17</v>
      </c>
      <c r="E13" s="9"/>
      <c r="F13" s="9"/>
      <c r="G13" s="9">
        <f t="shared" si="0"/>
        <v>0</v>
      </c>
    </row>
    <row r="14" spans="2:7">
      <c r="B14" s="29"/>
      <c r="C14" s="29"/>
      <c r="D14" s="8" t="s">
        <v>18</v>
      </c>
      <c r="E14" s="9">
        <v>102833</v>
      </c>
      <c r="F14" s="9">
        <v>165251</v>
      </c>
      <c r="G14" s="9">
        <f t="shared" si="0"/>
        <v>-62418</v>
      </c>
    </row>
    <row r="15" spans="2:7">
      <c r="B15" s="29"/>
      <c r="C15" s="29"/>
      <c r="D15" s="8" t="s">
        <v>19</v>
      </c>
      <c r="E15" s="9">
        <f>+E16</f>
        <v>0</v>
      </c>
      <c r="F15" s="9">
        <f>+F16</f>
        <v>0</v>
      </c>
      <c r="G15" s="9">
        <f t="shared" si="0"/>
        <v>0</v>
      </c>
    </row>
    <row r="16" spans="2:7">
      <c r="B16" s="29"/>
      <c r="C16" s="29"/>
      <c r="D16" s="8" t="s">
        <v>20</v>
      </c>
      <c r="E16" s="9"/>
      <c r="F16" s="9"/>
      <c r="G16" s="9">
        <f t="shared" si="0"/>
        <v>0</v>
      </c>
    </row>
    <row r="17" spans="2:7">
      <c r="B17" s="29"/>
      <c r="C17" s="29"/>
      <c r="D17" s="8" t="s">
        <v>21</v>
      </c>
      <c r="E17" s="9"/>
      <c r="F17" s="9"/>
      <c r="G17" s="9">
        <f t="shared" si="0"/>
        <v>0</v>
      </c>
    </row>
    <row r="18" spans="2:7">
      <c r="B18" s="29"/>
      <c r="C18" s="29"/>
      <c r="D18" s="8" t="s">
        <v>22</v>
      </c>
      <c r="E18" s="9">
        <f>+E19+E20+E21</f>
        <v>873520</v>
      </c>
      <c r="F18" s="9">
        <f>+F19+F20+F21</f>
        <v>964600</v>
      </c>
      <c r="G18" s="9">
        <f t="shared" si="0"/>
        <v>-91080</v>
      </c>
    </row>
    <row r="19" spans="2:7">
      <c r="B19" s="29"/>
      <c r="C19" s="29"/>
      <c r="D19" s="8" t="s">
        <v>23</v>
      </c>
      <c r="E19" s="9">
        <v>193520</v>
      </c>
      <c r="F19" s="9">
        <v>925000</v>
      </c>
      <c r="G19" s="9">
        <f t="shared" si="0"/>
        <v>-731480</v>
      </c>
    </row>
    <row r="20" spans="2:7">
      <c r="B20" s="29"/>
      <c r="C20" s="29"/>
      <c r="D20" s="8" t="s">
        <v>24</v>
      </c>
      <c r="E20" s="9">
        <v>680000</v>
      </c>
      <c r="F20" s="9">
        <v>39600</v>
      </c>
      <c r="G20" s="9">
        <f t="shared" si="0"/>
        <v>640400</v>
      </c>
    </row>
    <row r="21" spans="2:7">
      <c r="B21" s="29"/>
      <c r="C21" s="29"/>
      <c r="D21" s="8" t="s">
        <v>25</v>
      </c>
      <c r="E21" s="9"/>
      <c r="F21" s="9"/>
      <c r="G21" s="9">
        <f t="shared" si="0"/>
        <v>0</v>
      </c>
    </row>
    <row r="22" spans="2:7">
      <c r="B22" s="29"/>
      <c r="C22" s="29"/>
      <c r="D22" s="8" t="s">
        <v>26</v>
      </c>
      <c r="E22" s="9">
        <v>128000</v>
      </c>
      <c r="F22" s="9">
        <v>131000</v>
      </c>
      <c r="G22" s="9">
        <f t="shared" si="0"/>
        <v>-3000</v>
      </c>
    </row>
    <row r="23" spans="2:7">
      <c r="B23" s="29"/>
      <c r="C23" s="30"/>
      <c r="D23" s="10" t="s">
        <v>27</v>
      </c>
      <c r="E23" s="11">
        <f>+E6+E9+E22</f>
        <v>33297414</v>
      </c>
      <c r="F23" s="11">
        <f>+F6+F9+F22</f>
        <v>32947957</v>
      </c>
      <c r="G23" s="11">
        <f t="shared" si="0"/>
        <v>349457</v>
      </c>
    </row>
    <row r="24" spans="2:7">
      <c r="B24" s="29"/>
      <c r="C24" s="28" t="s">
        <v>28</v>
      </c>
      <c r="D24" s="8" t="s">
        <v>29</v>
      </c>
      <c r="E24" s="9">
        <f>+E25+E26+E27+E28+E29+E30+E31</f>
        <v>25196945</v>
      </c>
      <c r="F24" s="9">
        <f>+F25+F26+F27+F28+F29+F30+F31</f>
        <v>27954894</v>
      </c>
      <c r="G24" s="9">
        <f t="shared" si="0"/>
        <v>-2757949</v>
      </c>
    </row>
    <row r="25" spans="2:7">
      <c r="B25" s="29"/>
      <c r="C25" s="29"/>
      <c r="D25" s="8" t="s">
        <v>30</v>
      </c>
      <c r="E25" s="9"/>
      <c r="F25" s="9"/>
      <c r="G25" s="9">
        <f t="shared" si="0"/>
        <v>0</v>
      </c>
    </row>
    <row r="26" spans="2:7">
      <c r="B26" s="29"/>
      <c r="C26" s="29"/>
      <c r="D26" s="8" t="s">
        <v>31</v>
      </c>
      <c r="E26" s="9">
        <v>13203906</v>
      </c>
      <c r="F26" s="9">
        <v>15227943</v>
      </c>
      <c r="G26" s="9">
        <f t="shared" si="0"/>
        <v>-2024037</v>
      </c>
    </row>
    <row r="27" spans="2:7">
      <c r="B27" s="29"/>
      <c r="C27" s="29"/>
      <c r="D27" s="8" t="s">
        <v>32</v>
      </c>
      <c r="E27" s="9">
        <v>1644800</v>
      </c>
      <c r="F27" s="9">
        <v>2301900</v>
      </c>
      <c r="G27" s="9">
        <f t="shared" si="0"/>
        <v>-657100</v>
      </c>
    </row>
    <row r="28" spans="2:7">
      <c r="B28" s="29"/>
      <c r="C28" s="29"/>
      <c r="D28" s="8" t="s">
        <v>33</v>
      </c>
      <c r="E28" s="9">
        <v>1608600</v>
      </c>
      <c r="F28" s="9">
        <v>1639200</v>
      </c>
      <c r="G28" s="9">
        <f t="shared" si="0"/>
        <v>-30600</v>
      </c>
    </row>
    <row r="29" spans="2:7">
      <c r="B29" s="29"/>
      <c r="C29" s="29"/>
      <c r="D29" s="8" t="s">
        <v>34</v>
      </c>
      <c r="E29" s="9">
        <v>5111977</v>
      </c>
      <c r="F29" s="9">
        <v>4703080</v>
      </c>
      <c r="G29" s="9">
        <f t="shared" si="0"/>
        <v>408897</v>
      </c>
    </row>
    <row r="30" spans="2:7">
      <c r="B30" s="29"/>
      <c r="C30" s="29"/>
      <c r="D30" s="8" t="s">
        <v>35</v>
      </c>
      <c r="E30" s="9">
        <v>534000</v>
      </c>
      <c r="F30" s="9">
        <v>578500</v>
      </c>
      <c r="G30" s="9">
        <f t="shared" si="0"/>
        <v>-44500</v>
      </c>
    </row>
    <row r="31" spans="2:7">
      <c r="B31" s="29"/>
      <c r="C31" s="29"/>
      <c r="D31" s="8" t="s">
        <v>36</v>
      </c>
      <c r="E31" s="9">
        <v>3093662</v>
      </c>
      <c r="F31" s="9">
        <v>3504271</v>
      </c>
      <c r="G31" s="9">
        <f t="shared" si="0"/>
        <v>-410609</v>
      </c>
    </row>
    <row r="32" spans="2:7">
      <c r="B32" s="29"/>
      <c r="C32" s="29"/>
      <c r="D32" s="8" t="s">
        <v>37</v>
      </c>
      <c r="E32" s="9">
        <f>+E33+E34+E35+E36+E37+E38+E39+E40+E41+E42+E43</f>
        <v>794865</v>
      </c>
      <c r="F32" s="9">
        <f>+F33+F34+F35+F36+F37+F38+F39+F40+F41+F42+F43</f>
        <v>1780804</v>
      </c>
      <c r="G32" s="9">
        <f t="shared" si="0"/>
        <v>-985939</v>
      </c>
    </row>
    <row r="33" spans="2:7">
      <c r="B33" s="29"/>
      <c r="C33" s="29"/>
      <c r="D33" s="8" t="s">
        <v>38</v>
      </c>
      <c r="E33" s="9"/>
      <c r="F33" s="9"/>
      <c r="G33" s="9">
        <f t="shared" si="0"/>
        <v>0</v>
      </c>
    </row>
    <row r="34" spans="2:7">
      <c r="B34" s="29"/>
      <c r="C34" s="29"/>
      <c r="D34" s="8" t="s">
        <v>39</v>
      </c>
      <c r="E34" s="9">
        <v>50371</v>
      </c>
      <c r="F34" s="9">
        <v>97506</v>
      </c>
      <c r="G34" s="9">
        <f t="shared" si="0"/>
        <v>-47135</v>
      </c>
    </row>
    <row r="35" spans="2:7">
      <c r="B35" s="29"/>
      <c r="C35" s="29"/>
      <c r="D35" s="8" t="s">
        <v>40</v>
      </c>
      <c r="E35" s="9">
        <v>1518</v>
      </c>
      <c r="F35" s="9"/>
      <c r="G35" s="9">
        <f t="shared" si="0"/>
        <v>1518</v>
      </c>
    </row>
    <row r="36" spans="2:7">
      <c r="B36" s="29"/>
      <c r="C36" s="29"/>
      <c r="D36" s="8" t="s">
        <v>41</v>
      </c>
      <c r="E36" s="9">
        <v>73370</v>
      </c>
      <c r="F36" s="9">
        <v>96271</v>
      </c>
      <c r="G36" s="9">
        <f t="shared" si="0"/>
        <v>-22901</v>
      </c>
    </row>
    <row r="37" spans="2:7">
      <c r="B37" s="29"/>
      <c r="C37" s="29"/>
      <c r="D37" s="8" t="s">
        <v>42</v>
      </c>
      <c r="E37" s="9">
        <v>339500</v>
      </c>
      <c r="F37" s="9">
        <v>340001</v>
      </c>
      <c r="G37" s="9">
        <f t="shared" si="0"/>
        <v>-501</v>
      </c>
    </row>
    <row r="38" spans="2:7">
      <c r="B38" s="29"/>
      <c r="C38" s="29"/>
      <c r="D38" s="8" t="s">
        <v>43</v>
      </c>
      <c r="E38" s="9">
        <v>70000</v>
      </c>
      <c r="F38" s="9">
        <v>785609</v>
      </c>
      <c r="G38" s="9">
        <f t="shared" si="0"/>
        <v>-715609</v>
      </c>
    </row>
    <row r="39" spans="2:7">
      <c r="B39" s="29"/>
      <c r="C39" s="29"/>
      <c r="D39" s="8" t="s">
        <v>44</v>
      </c>
      <c r="E39" s="9">
        <v>22878</v>
      </c>
      <c r="F39" s="9">
        <v>18260</v>
      </c>
      <c r="G39" s="9">
        <f t="shared" si="0"/>
        <v>4618</v>
      </c>
    </row>
    <row r="40" spans="2:7">
      <c r="B40" s="29"/>
      <c r="C40" s="29"/>
      <c r="D40" s="8" t="s">
        <v>45</v>
      </c>
      <c r="E40" s="9"/>
      <c r="F40" s="9"/>
      <c r="G40" s="9">
        <f t="shared" si="0"/>
        <v>0</v>
      </c>
    </row>
    <row r="41" spans="2:7">
      <c r="B41" s="29"/>
      <c r="C41" s="29"/>
      <c r="D41" s="8" t="s">
        <v>46</v>
      </c>
      <c r="E41" s="9">
        <v>131310</v>
      </c>
      <c r="F41" s="9">
        <v>133821</v>
      </c>
      <c r="G41" s="9">
        <f t="shared" si="0"/>
        <v>-2511</v>
      </c>
    </row>
    <row r="42" spans="2:7">
      <c r="B42" s="29"/>
      <c r="C42" s="29"/>
      <c r="D42" s="8" t="s">
        <v>47</v>
      </c>
      <c r="E42" s="9">
        <v>40798</v>
      </c>
      <c r="F42" s="9">
        <v>241421</v>
      </c>
      <c r="G42" s="9">
        <f t="shared" si="0"/>
        <v>-200623</v>
      </c>
    </row>
    <row r="43" spans="2:7">
      <c r="B43" s="29"/>
      <c r="C43" s="29"/>
      <c r="D43" s="8" t="s">
        <v>48</v>
      </c>
      <c r="E43" s="9">
        <v>65120</v>
      </c>
      <c r="F43" s="9">
        <v>67915</v>
      </c>
      <c r="G43" s="9">
        <f t="shared" si="0"/>
        <v>-2795</v>
      </c>
    </row>
    <row r="44" spans="2:7">
      <c r="B44" s="29"/>
      <c r="C44" s="29"/>
      <c r="D44" s="8" t="s">
        <v>49</v>
      </c>
      <c r="E44" s="9">
        <f>+E45+E46+E47+E48+E49+E50+E51+E52+E53+E54+E55+E56+E57+E58+E59+E60+E61+E62+E63+E64+E65+E66</f>
        <v>2531276</v>
      </c>
      <c r="F44" s="9">
        <f>+F45+F46+F47+F48+F49+F50+F51+F52+F53+F54+F55+F56+F57+F58+F59+F60+F61+F62+F63+F64+F65+F66</f>
        <v>1615394</v>
      </c>
      <c r="G44" s="9">
        <f t="shared" si="0"/>
        <v>915882</v>
      </c>
    </row>
    <row r="45" spans="2:7">
      <c r="B45" s="29"/>
      <c r="C45" s="29"/>
      <c r="D45" s="8" t="s">
        <v>50</v>
      </c>
      <c r="E45" s="9">
        <v>52180</v>
      </c>
      <c r="F45" s="9">
        <v>62196</v>
      </c>
      <c r="G45" s="9">
        <f t="shared" si="0"/>
        <v>-10016</v>
      </c>
    </row>
    <row r="46" spans="2:7">
      <c r="B46" s="29"/>
      <c r="C46" s="29"/>
      <c r="D46" s="8" t="s">
        <v>51</v>
      </c>
      <c r="E46" s="9">
        <v>3500</v>
      </c>
      <c r="F46" s="9"/>
      <c r="G46" s="9">
        <f t="shared" si="0"/>
        <v>3500</v>
      </c>
    </row>
    <row r="47" spans="2:7">
      <c r="B47" s="29"/>
      <c r="C47" s="29"/>
      <c r="D47" s="8" t="s">
        <v>52</v>
      </c>
      <c r="E47" s="9">
        <v>26690</v>
      </c>
      <c r="F47" s="9">
        <v>4380</v>
      </c>
      <c r="G47" s="9">
        <f t="shared" si="0"/>
        <v>22310</v>
      </c>
    </row>
    <row r="48" spans="2:7">
      <c r="B48" s="29"/>
      <c r="C48" s="29"/>
      <c r="D48" s="8" t="s">
        <v>53</v>
      </c>
      <c r="E48" s="9">
        <v>270240</v>
      </c>
      <c r="F48" s="9">
        <v>94400</v>
      </c>
      <c r="G48" s="9">
        <f t="shared" si="0"/>
        <v>175840</v>
      </c>
    </row>
    <row r="49" spans="2:7">
      <c r="B49" s="29"/>
      <c r="C49" s="29"/>
      <c r="D49" s="8" t="s">
        <v>54</v>
      </c>
      <c r="E49" s="9">
        <v>28588</v>
      </c>
      <c r="F49" s="9">
        <v>258268</v>
      </c>
      <c r="G49" s="9">
        <f t="shared" si="0"/>
        <v>-229680</v>
      </c>
    </row>
    <row r="50" spans="2:7">
      <c r="B50" s="29"/>
      <c r="C50" s="29"/>
      <c r="D50" s="8" t="s">
        <v>55</v>
      </c>
      <c r="E50" s="9">
        <v>48673</v>
      </c>
      <c r="F50" s="9">
        <v>15826</v>
      </c>
      <c r="G50" s="9">
        <f t="shared" si="0"/>
        <v>32847</v>
      </c>
    </row>
    <row r="51" spans="2:7">
      <c r="B51" s="29"/>
      <c r="C51" s="29"/>
      <c r="D51" s="8" t="s">
        <v>42</v>
      </c>
      <c r="E51" s="9">
        <v>133331</v>
      </c>
      <c r="F51" s="9">
        <v>163280</v>
      </c>
      <c r="G51" s="9">
        <f t="shared" si="0"/>
        <v>-29949</v>
      </c>
    </row>
    <row r="52" spans="2:7">
      <c r="B52" s="29"/>
      <c r="C52" s="29"/>
      <c r="D52" s="8" t="s">
        <v>56</v>
      </c>
      <c r="E52" s="9">
        <v>992468</v>
      </c>
      <c r="F52" s="9">
        <v>29200</v>
      </c>
      <c r="G52" s="9">
        <f t="shared" si="0"/>
        <v>963268</v>
      </c>
    </row>
    <row r="53" spans="2:7">
      <c r="B53" s="29"/>
      <c r="C53" s="29"/>
      <c r="D53" s="8" t="s">
        <v>57</v>
      </c>
      <c r="E53" s="9">
        <v>235854</v>
      </c>
      <c r="F53" s="9">
        <v>225520</v>
      </c>
      <c r="G53" s="9">
        <f t="shared" si="0"/>
        <v>10334</v>
      </c>
    </row>
    <row r="54" spans="2:7">
      <c r="B54" s="29"/>
      <c r="C54" s="29"/>
      <c r="D54" s="8" t="s">
        <v>58</v>
      </c>
      <c r="E54" s="9"/>
      <c r="F54" s="9"/>
      <c r="G54" s="9">
        <f t="shared" si="0"/>
        <v>0</v>
      </c>
    </row>
    <row r="55" spans="2:7">
      <c r="B55" s="29"/>
      <c r="C55" s="29"/>
      <c r="D55" s="8" t="s">
        <v>59</v>
      </c>
      <c r="E55" s="9"/>
      <c r="F55" s="9"/>
      <c r="G55" s="9">
        <f t="shared" si="0"/>
        <v>0</v>
      </c>
    </row>
    <row r="56" spans="2:7">
      <c r="B56" s="29"/>
      <c r="C56" s="29"/>
      <c r="D56" s="8" t="s">
        <v>60</v>
      </c>
      <c r="E56" s="9">
        <v>146868</v>
      </c>
      <c r="F56" s="9">
        <v>169392</v>
      </c>
      <c r="G56" s="9">
        <f t="shared" si="0"/>
        <v>-22524</v>
      </c>
    </row>
    <row r="57" spans="2:7">
      <c r="B57" s="29"/>
      <c r="C57" s="29"/>
      <c r="D57" s="8" t="s">
        <v>61</v>
      </c>
      <c r="E57" s="9">
        <v>6056</v>
      </c>
      <c r="F57" s="9">
        <v>4607</v>
      </c>
      <c r="G57" s="9">
        <f t="shared" si="0"/>
        <v>1449</v>
      </c>
    </row>
    <row r="58" spans="2:7">
      <c r="B58" s="29"/>
      <c r="C58" s="29"/>
      <c r="D58" s="8" t="s">
        <v>44</v>
      </c>
      <c r="E58" s="9">
        <v>119960</v>
      </c>
      <c r="F58" s="9">
        <v>150129</v>
      </c>
      <c r="G58" s="9">
        <f t="shared" si="0"/>
        <v>-30169</v>
      </c>
    </row>
    <row r="59" spans="2:7">
      <c r="B59" s="29"/>
      <c r="C59" s="29"/>
      <c r="D59" s="8" t="s">
        <v>45</v>
      </c>
      <c r="E59" s="9">
        <v>282515</v>
      </c>
      <c r="F59" s="9">
        <v>240224</v>
      </c>
      <c r="G59" s="9">
        <f t="shared" si="0"/>
        <v>42291</v>
      </c>
    </row>
    <row r="60" spans="2:7">
      <c r="B60" s="29"/>
      <c r="C60" s="29"/>
      <c r="D60" s="8" t="s">
        <v>62</v>
      </c>
      <c r="E60" s="9"/>
      <c r="F60" s="9"/>
      <c r="G60" s="9">
        <f t="shared" si="0"/>
        <v>0</v>
      </c>
    </row>
    <row r="61" spans="2:7">
      <c r="B61" s="29"/>
      <c r="C61" s="29"/>
      <c r="D61" s="8" t="s">
        <v>63</v>
      </c>
      <c r="E61" s="9">
        <v>76906</v>
      </c>
      <c r="F61" s="9">
        <v>68144</v>
      </c>
      <c r="G61" s="9">
        <f t="shared" si="0"/>
        <v>8762</v>
      </c>
    </row>
    <row r="62" spans="2:7">
      <c r="B62" s="29"/>
      <c r="C62" s="29"/>
      <c r="D62" s="8" t="s">
        <v>64</v>
      </c>
      <c r="E62" s="9">
        <v>14740</v>
      </c>
      <c r="F62" s="9">
        <v>36190</v>
      </c>
      <c r="G62" s="9">
        <f t="shared" si="0"/>
        <v>-21450</v>
      </c>
    </row>
    <row r="63" spans="2:7">
      <c r="B63" s="29"/>
      <c r="C63" s="29"/>
      <c r="D63" s="8" t="s">
        <v>65</v>
      </c>
      <c r="E63" s="9"/>
      <c r="F63" s="9"/>
      <c r="G63" s="9">
        <f t="shared" si="0"/>
        <v>0</v>
      </c>
    </row>
    <row r="64" spans="2:7">
      <c r="B64" s="29"/>
      <c r="C64" s="29"/>
      <c r="D64" s="8" t="s">
        <v>66</v>
      </c>
      <c r="E64" s="9">
        <v>71000</v>
      </c>
      <c r="F64" s="9">
        <v>71000</v>
      </c>
      <c r="G64" s="9">
        <f t="shared" si="0"/>
        <v>0</v>
      </c>
    </row>
    <row r="65" spans="2:7">
      <c r="B65" s="29"/>
      <c r="C65" s="29"/>
      <c r="D65" s="8" t="s">
        <v>48</v>
      </c>
      <c r="E65" s="9">
        <v>21707</v>
      </c>
      <c r="F65" s="9">
        <v>22638</v>
      </c>
      <c r="G65" s="9">
        <f t="shared" si="0"/>
        <v>-931</v>
      </c>
    </row>
    <row r="66" spans="2:7">
      <c r="B66" s="29"/>
      <c r="C66" s="29"/>
      <c r="D66" s="8" t="s">
        <v>67</v>
      </c>
      <c r="E66" s="9"/>
      <c r="F66" s="9"/>
      <c r="G66" s="9">
        <f t="shared" si="0"/>
        <v>0</v>
      </c>
    </row>
    <row r="67" spans="2:7">
      <c r="B67" s="29"/>
      <c r="C67" s="29"/>
      <c r="D67" s="8" t="s">
        <v>68</v>
      </c>
      <c r="E67" s="9">
        <f>+E68</f>
        <v>2606853</v>
      </c>
      <c r="F67" s="9">
        <f>+F68</f>
        <v>2076748</v>
      </c>
      <c r="G67" s="9">
        <f t="shared" si="0"/>
        <v>530105</v>
      </c>
    </row>
    <row r="68" spans="2:7">
      <c r="B68" s="29"/>
      <c r="C68" s="29"/>
      <c r="D68" s="8" t="s">
        <v>69</v>
      </c>
      <c r="E68" s="9">
        <f>+E69+E70+E71-E72</f>
        <v>2606853</v>
      </c>
      <c r="F68" s="9">
        <f>+F69+F70+F71-F72</f>
        <v>2076748</v>
      </c>
      <c r="G68" s="9">
        <f t="shared" si="0"/>
        <v>530105</v>
      </c>
    </row>
    <row r="69" spans="2:7">
      <c r="B69" s="29"/>
      <c r="C69" s="29"/>
      <c r="D69" s="8" t="s">
        <v>70</v>
      </c>
      <c r="E69" s="9">
        <v>97825</v>
      </c>
      <c r="F69" s="9">
        <v>91245</v>
      </c>
      <c r="G69" s="9">
        <f t="shared" si="0"/>
        <v>6580</v>
      </c>
    </row>
    <row r="70" spans="2:7">
      <c r="B70" s="29"/>
      <c r="C70" s="29"/>
      <c r="D70" s="8" t="s">
        <v>71</v>
      </c>
      <c r="E70" s="9">
        <v>2582563</v>
      </c>
      <c r="F70" s="9">
        <v>2083328</v>
      </c>
      <c r="G70" s="9">
        <f t="shared" si="0"/>
        <v>499235</v>
      </c>
    </row>
    <row r="71" spans="2:7">
      <c r="B71" s="29"/>
      <c r="C71" s="29"/>
      <c r="D71" s="8" t="s">
        <v>72</v>
      </c>
      <c r="E71" s="9"/>
      <c r="F71" s="9"/>
      <c r="G71" s="9">
        <f t="shared" ref="G71:G134" si="1">E71-F71</f>
        <v>0</v>
      </c>
    </row>
    <row r="72" spans="2:7">
      <c r="B72" s="29"/>
      <c r="C72" s="29"/>
      <c r="D72" s="8" t="s">
        <v>73</v>
      </c>
      <c r="E72" s="9">
        <v>73535</v>
      </c>
      <c r="F72" s="9">
        <v>97825</v>
      </c>
      <c r="G72" s="9">
        <f t="shared" si="1"/>
        <v>-24290</v>
      </c>
    </row>
    <row r="73" spans="2:7">
      <c r="B73" s="29"/>
      <c r="C73" s="29"/>
      <c r="D73" s="8" t="s">
        <v>74</v>
      </c>
      <c r="E73" s="9">
        <v>439828</v>
      </c>
      <c r="F73" s="9">
        <v>439828</v>
      </c>
      <c r="G73" s="9">
        <f t="shared" si="1"/>
        <v>0</v>
      </c>
    </row>
    <row r="74" spans="2:7">
      <c r="B74" s="29"/>
      <c r="C74" s="29"/>
      <c r="D74" s="8" t="s">
        <v>75</v>
      </c>
      <c r="E74" s="9">
        <v>-117667</v>
      </c>
      <c r="F74" s="9">
        <v>-117667</v>
      </c>
      <c r="G74" s="9">
        <f t="shared" si="1"/>
        <v>0</v>
      </c>
    </row>
    <row r="75" spans="2:7">
      <c r="B75" s="29"/>
      <c r="C75" s="29"/>
      <c r="D75" s="8" t="s">
        <v>76</v>
      </c>
      <c r="E75" s="9"/>
      <c r="F75" s="9"/>
      <c r="G75" s="9">
        <f t="shared" si="1"/>
        <v>0</v>
      </c>
    </row>
    <row r="76" spans="2:7">
      <c r="B76" s="29"/>
      <c r="C76" s="29"/>
      <c r="D76" s="8" t="s">
        <v>77</v>
      </c>
      <c r="E76" s="9"/>
      <c r="F76" s="9"/>
      <c r="G76" s="9">
        <f t="shared" si="1"/>
        <v>0</v>
      </c>
    </row>
    <row r="77" spans="2:7">
      <c r="B77" s="29"/>
      <c r="C77" s="29"/>
      <c r="D77" s="8" t="s">
        <v>78</v>
      </c>
      <c r="E77" s="9"/>
      <c r="F77" s="9"/>
      <c r="G77" s="9">
        <f t="shared" si="1"/>
        <v>0</v>
      </c>
    </row>
    <row r="78" spans="2:7">
      <c r="B78" s="29"/>
      <c r="C78" s="30"/>
      <c r="D78" s="10" t="s">
        <v>79</v>
      </c>
      <c r="E78" s="11">
        <f>+E24+E32+E44+E67+E73+E74+E75+E76+E77</f>
        <v>31452100</v>
      </c>
      <c r="F78" s="11">
        <f>+F24+F32+F44+F67+F73+F74+F75+F76+F77</f>
        <v>33750001</v>
      </c>
      <c r="G78" s="11">
        <f t="shared" si="1"/>
        <v>-2297901</v>
      </c>
    </row>
    <row r="79" spans="2:7">
      <c r="B79" s="30"/>
      <c r="C79" s="12" t="s">
        <v>80</v>
      </c>
      <c r="D79" s="13"/>
      <c r="E79" s="14">
        <f xml:space="preserve"> +E23 - E78</f>
        <v>1845314</v>
      </c>
      <c r="F79" s="14">
        <f xml:space="preserve"> +F23 - F78</f>
        <v>-802044</v>
      </c>
      <c r="G79" s="14">
        <f t="shared" si="1"/>
        <v>2647358</v>
      </c>
    </row>
    <row r="80" spans="2:7">
      <c r="B80" s="28" t="s">
        <v>81</v>
      </c>
      <c r="C80" s="28" t="s">
        <v>9</v>
      </c>
      <c r="D80" s="8" t="s">
        <v>82</v>
      </c>
      <c r="E80" s="9">
        <v>17</v>
      </c>
      <c r="F80" s="9">
        <v>14</v>
      </c>
      <c r="G80" s="9">
        <f t="shared" si="1"/>
        <v>3</v>
      </c>
    </row>
    <row r="81" spans="2:7">
      <c r="B81" s="29"/>
      <c r="C81" s="29"/>
      <c r="D81" s="8" t="s">
        <v>83</v>
      </c>
      <c r="E81" s="9">
        <f>+E82+E83+E84</f>
        <v>0</v>
      </c>
      <c r="F81" s="9">
        <f>+F82+F83+F84</f>
        <v>0</v>
      </c>
      <c r="G81" s="9">
        <f t="shared" si="1"/>
        <v>0</v>
      </c>
    </row>
    <row r="82" spans="2:7">
      <c r="B82" s="29"/>
      <c r="C82" s="29"/>
      <c r="D82" s="8" t="s">
        <v>84</v>
      </c>
      <c r="E82" s="9"/>
      <c r="F82" s="9"/>
      <c r="G82" s="9">
        <f t="shared" si="1"/>
        <v>0</v>
      </c>
    </row>
    <row r="83" spans="2:7">
      <c r="B83" s="29"/>
      <c r="C83" s="29"/>
      <c r="D83" s="8" t="s">
        <v>85</v>
      </c>
      <c r="E83" s="9"/>
      <c r="F83" s="9"/>
      <c r="G83" s="9">
        <f t="shared" si="1"/>
        <v>0</v>
      </c>
    </row>
    <row r="84" spans="2:7">
      <c r="B84" s="29"/>
      <c r="C84" s="29"/>
      <c r="D84" s="8" t="s">
        <v>86</v>
      </c>
      <c r="E84" s="9"/>
      <c r="F84" s="9"/>
      <c r="G84" s="9">
        <f t="shared" si="1"/>
        <v>0</v>
      </c>
    </row>
    <row r="85" spans="2:7">
      <c r="B85" s="29"/>
      <c r="C85" s="30"/>
      <c r="D85" s="10" t="s">
        <v>87</v>
      </c>
      <c r="E85" s="11">
        <f>+E80+E81</f>
        <v>17</v>
      </c>
      <c r="F85" s="11">
        <f>+F80+F81</f>
        <v>14</v>
      </c>
      <c r="G85" s="11">
        <f t="shared" si="1"/>
        <v>3</v>
      </c>
    </row>
    <row r="86" spans="2:7">
      <c r="B86" s="29"/>
      <c r="C86" s="28" t="s">
        <v>28</v>
      </c>
      <c r="D86" s="8" t="s">
        <v>88</v>
      </c>
      <c r="E86" s="9"/>
      <c r="F86" s="9"/>
      <c r="G86" s="9">
        <f t="shared" si="1"/>
        <v>0</v>
      </c>
    </row>
    <row r="87" spans="2:7">
      <c r="B87" s="29"/>
      <c r="C87" s="29"/>
      <c r="D87" s="8" t="s">
        <v>89</v>
      </c>
      <c r="E87" s="9">
        <f>+E88+E89+E90</f>
        <v>0</v>
      </c>
      <c r="F87" s="9">
        <f>+F88+F89+F90</f>
        <v>0</v>
      </c>
      <c r="G87" s="9">
        <f t="shared" si="1"/>
        <v>0</v>
      </c>
    </row>
    <row r="88" spans="2:7">
      <c r="B88" s="29"/>
      <c r="C88" s="29"/>
      <c r="D88" s="8" t="s">
        <v>90</v>
      </c>
      <c r="E88" s="9"/>
      <c r="F88" s="9"/>
      <c r="G88" s="9">
        <f t="shared" si="1"/>
        <v>0</v>
      </c>
    </row>
    <row r="89" spans="2:7">
      <c r="B89" s="29"/>
      <c r="C89" s="29"/>
      <c r="D89" s="8" t="s">
        <v>91</v>
      </c>
      <c r="E89" s="9"/>
      <c r="F89" s="9"/>
      <c r="G89" s="9">
        <f t="shared" si="1"/>
        <v>0</v>
      </c>
    </row>
    <row r="90" spans="2:7">
      <c r="B90" s="29"/>
      <c r="C90" s="29"/>
      <c r="D90" s="8" t="s">
        <v>92</v>
      </c>
      <c r="E90" s="9"/>
      <c r="F90" s="9"/>
      <c r="G90" s="9">
        <f t="shared" si="1"/>
        <v>0</v>
      </c>
    </row>
    <row r="91" spans="2:7">
      <c r="B91" s="29"/>
      <c r="C91" s="30"/>
      <c r="D91" s="10" t="s">
        <v>93</v>
      </c>
      <c r="E91" s="11">
        <f>+E86+E87</f>
        <v>0</v>
      </c>
      <c r="F91" s="11">
        <f>+F86+F87</f>
        <v>0</v>
      </c>
      <c r="G91" s="11">
        <f t="shared" si="1"/>
        <v>0</v>
      </c>
    </row>
    <row r="92" spans="2:7">
      <c r="B92" s="30"/>
      <c r="C92" s="12" t="s">
        <v>94</v>
      </c>
      <c r="D92" s="15"/>
      <c r="E92" s="16">
        <f xml:space="preserve"> +E85 - E91</f>
        <v>17</v>
      </c>
      <c r="F92" s="16">
        <f xml:space="preserve"> +F85 - F91</f>
        <v>14</v>
      </c>
      <c r="G92" s="16">
        <f t="shared" si="1"/>
        <v>3</v>
      </c>
    </row>
    <row r="93" spans="2:7">
      <c r="B93" s="12" t="s">
        <v>95</v>
      </c>
      <c r="C93" s="17"/>
      <c r="D93" s="13"/>
      <c r="E93" s="14">
        <f xml:space="preserve"> +E79 +E92</f>
        <v>1845331</v>
      </c>
      <c r="F93" s="14">
        <f xml:space="preserve"> +F79 +F92</f>
        <v>-802030</v>
      </c>
      <c r="G93" s="14">
        <f t="shared" si="1"/>
        <v>2647361</v>
      </c>
    </row>
    <row r="94" spans="2:7">
      <c r="B94" s="28" t="s">
        <v>96</v>
      </c>
      <c r="C94" s="28" t="s">
        <v>9</v>
      </c>
      <c r="D94" s="8" t="s">
        <v>97</v>
      </c>
      <c r="E94" s="9">
        <f>+E95+E96+E97</f>
        <v>0</v>
      </c>
      <c r="F94" s="9">
        <f>+F95+F96+F97</f>
        <v>0</v>
      </c>
      <c r="G94" s="9">
        <f t="shared" si="1"/>
        <v>0</v>
      </c>
    </row>
    <row r="95" spans="2:7">
      <c r="B95" s="29"/>
      <c r="C95" s="29"/>
      <c r="D95" s="8" t="s">
        <v>98</v>
      </c>
      <c r="E95" s="9"/>
      <c r="F95" s="9"/>
      <c r="G95" s="9">
        <f t="shared" si="1"/>
        <v>0</v>
      </c>
    </row>
    <row r="96" spans="2:7">
      <c r="B96" s="29"/>
      <c r="C96" s="29"/>
      <c r="D96" s="8" t="s">
        <v>99</v>
      </c>
      <c r="E96" s="9"/>
      <c r="F96" s="9"/>
      <c r="G96" s="9">
        <f t="shared" si="1"/>
        <v>0</v>
      </c>
    </row>
    <row r="97" spans="2:7">
      <c r="B97" s="29"/>
      <c r="C97" s="29"/>
      <c r="D97" s="8" t="s">
        <v>100</v>
      </c>
      <c r="E97" s="9"/>
      <c r="F97" s="9"/>
      <c r="G97" s="9">
        <f t="shared" si="1"/>
        <v>0</v>
      </c>
    </row>
    <row r="98" spans="2:7">
      <c r="B98" s="29"/>
      <c r="C98" s="29"/>
      <c r="D98" s="8" t="s">
        <v>101</v>
      </c>
      <c r="E98" s="9">
        <f>+E99+E100</f>
        <v>0</v>
      </c>
      <c r="F98" s="9">
        <f>+F99+F100</f>
        <v>0</v>
      </c>
      <c r="G98" s="9">
        <f t="shared" si="1"/>
        <v>0</v>
      </c>
    </row>
    <row r="99" spans="2:7">
      <c r="B99" s="29"/>
      <c r="C99" s="29"/>
      <c r="D99" s="8" t="s">
        <v>102</v>
      </c>
      <c r="E99" s="9"/>
      <c r="F99" s="9"/>
      <c r="G99" s="9">
        <f t="shared" si="1"/>
        <v>0</v>
      </c>
    </row>
    <row r="100" spans="2:7">
      <c r="B100" s="29"/>
      <c r="C100" s="29"/>
      <c r="D100" s="8" t="s">
        <v>103</v>
      </c>
      <c r="E100" s="9"/>
      <c r="F100" s="9"/>
      <c r="G100" s="9">
        <f t="shared" si="1"/>
        <v>0</v>
      </c>
    </row>
    <row r="101" spans="2:7">
      <c r="B101" s="29"/>
      <c r="C101" s="29"/>
      <c r="D101" s="8" t="s">
        <v>104</v>
      </c>
      <c r="E101" s="9"/>
      <c r="F101" s="9"/>
      <c r="G101" s="9">
        <f t="shared" si="1"/>
        <v>0</v>
      </c>
    </row>
    <row r="102" spans="2:7">
      <c r="B102" s="29"/>
      <c r="C102" s="29"/>
      <c r="D102" s="8" t="s">
        <v>105</v>
      </c>
      <c r="E102" s="9">
        <f>+E103+E104+E105+E106</f>
        <v>0</v>
      </c>
      <c r="F102" s="9">
        <f>+F103+F104+F105+F106</f>
        <v>0</v>
      </c>
      <c r="G102" s="9">
        <f t="shared" si="1"/>
        <v>0</v>
      </c>
    </row>
    <row r="103" spans="2:7">
      <c r="B103" s="29"/>
      <c r="C103" s="29"/>
      <c r="D103" s="8" t="s">
        <v>106</v>
      </c>
      <c r="E103" s="9"/>
      <c r="F103" s="9"/>
      <c r="G103" s="9">
        <f t="shared" si="1"/>
        <v>0</v>
      </c>
    </row>
    <row r="104" spans="2:7">
      <c r="B104" s="29"/>
      <c r="C104" s="29"/>
      <c r="D104" s="8" t="s">
        <v>107</v>
      </c>
      <c r="E104" s="9"/>
      <c r="F104" s="9"/>
      <c r="G104" s="9">
        <f t="shared" si="1"/>
        <v>0</v>
      </c>
    </row>
    <row r="105" spans="2:7">
      <c r="B105" s="29"/>
      <c r="C105" s="29"/>
      <c r="D105" s="8" t="s">
        <v>108</v>
      </c>
      <c r="E105" s="9"/>
      <c r="F105" s="9"/>
      <c r="G105" s="9">
        <f t="shared" si="1"/>
        <v>0</v>
      </c>
    </row>
    <row r="106" spans="2:7">
      <c r="B106" s="29"/>
      <c r="C106" s="29"/>
      <c r="D106" s="8" t="s">
        <v>109</v>
      </c>
      <c r="E106" s="9"/>
      <c r="F106" s="9"/>
      <c r="G106" s="9">
        <f t="shared" si="1"/>
        <v>0</v>
      </c>
    </row>
    <row r="107" spans="2:7">
      <c r="B107" s="29"/>
      <c r="C107" s="29"/>
      <c r="D107" s="8" t="s">
        <v>110</v>
      </c>
      <c r="E107" s="9">
        <f>+E108+E109</f>
        <v>0</v>
      </c>
      <c r="F107" s="9">
        <f>+F108+F109</f>
        <v>0</v>
      </c>
      <c r="G107" s="9">
        <f t="shared" si="1"/>
        <v>0</v>
      </c>
    </row>
    <row r="108" spans="2:7">
      <c r="B108" s="29"/>
      <c r="C108" s="29"/>
      <c r="D108" s="8" t="s">
        <v>111</v>
      </c>
      <c r="E108" s="9"/>
      <c r="F108" s="9"/>
      <c r="G108" s="9">
        <f t="shared" si="1"/>
        <v>0</v>
      </c>
    </row>
    <row r="109" spans="2:7">
      <c r="B109" s="29"/>
      <c r="C109" s="29"/>
      <c r="D109" s="8" t="s">
        <v>112</v>
      </c>
      <c r="E109" s="9"/>
      <c r="F109" s="9"/>
      <c r="G109" s="9">
        <f t="shared" si="1"/>
        <v>0</v>
      </c>
    </row>
    <row r="110" spans="2:7">
      <c r="B110" s="29"/>
      <c r="C110" s="29"/>
      <c r="D110" s="8" t="s">
        <v>113</v>
      </c>
      <c r="E110" s="9"/>
      <c r="F110" s="9"/>
      <c r="G110" s="9">
        <f t="shared" si="1"/>
        <v>0</v>
      </c>
    </row>
    <row r="111" spans="2:7">
      <c r="B111" s="29"/>
      <c r="C111" s="29"/>
      <c r="D111" s="8" t="s">
        <v>114</v>
      </c>
      <c r="E111" s="9"/>
      <c r="F111" s="9">
        <v>550000</v>
      </c>
      <c r="G111" s="9">
        <f t="shared" si="1"/>
        <v>-550000</v>
      </c>
    </row>
    <row r="112" spans="2:7">
      <c r="B112" s="29"/>
      <c r="C112" s="29"/>
      <c r="D112" s="8" t="s">
        <v>115</v>
      </c>
      <c r="E112" s="9"/>
      <c r="F112" s="9"/>
      <c r="G112" s="9">
        <f t="shared" si="1"/>
        <v>0</v>
      </c>
    </row>
    <row r="113" spans="2:7">
      <c r="B113" s="29"/>
      <c r="C113" s="29"/>
      <c r="D113" s="8" t="s">
        <v>116</v>
      </c>
      <c r="E113" s="9"/>
      <c r="F113" s="9"/>
      <c r="G113" s="9">
        <f t="shared" si="1"/>
        <v>0</v>
      </c>
    </row>
    <row r="114" spans="2:7">
      <c r="B114" s="29"/>
      <c r="C114" s="29"/>
      <c r="D114" s="8" t="s">
        <v>117</v>
      </c>
      <c r="E114" s="9">
        <f>+E115+E116</f>
        <v>0</v>
      </c>
      <c r="F114" s="9">
        <f>+F115+F116</f>
        <v>0</v>
      </c>
      <c r="G114" s="9">
        <f t="shared" si="1"/>
        <v>0</v>
      </c>
    </row>
    <row r="115" spans="2:7">
      <c r="B115" s="29"/>
      <c r="C115" s="29"/>
      <c r="D115" s="8" t="s">
        <v>118</v>
      </c>
      <c r="E115" s="9"/>
      <c r="F115" s="9"/>
      <c r="G115" s="9">
        <f t="shared" si="1"/>
        <v>0</v>
      </c>
    </row>
    <row r="116" spans="2:7">
      <c r="B116" s="29"/>
      <c r="C116" s="29"/>
      <c r="D116" s="8" t="s">
        <v>119</v>
      </c>
      <c r="E116" s="9"/>
      <c r="F116" s="9"/>
      <c r="G116" s="9">
        <f t="shared" si="1"/>
        <v>0</v>
      </c>
    </row>
    <row r="117" spans="2:7">
      <c r="B117" s="29"/>
      <c r="C117" s="30"/>
      <c r="D117" s="10" t="s">
        <v>120</v>
      </c>
      <c r="E117" s="11">
        <f>+E94+E98+E101+E102+E107+E110+E111+E112+E113+E114</f>
        <v>0</v>
      </c>
      <c r="F117" s="11">
        <f>+F94+F98+F101+F102+F107+F110+F111+F112+F113+F114</f>
        <v>550000</v>
      </c>
      <c r="G117" s="11">
        <f t="shared" si="1"/>
        <v>-550000</v>
      </c>
    </row>
    <row r="118" spans="2:7">
      <c r="B118" s="29"/>
      <c r="C118" s="28" t="s">
        <v>28</v>
      </c>
      <c r="D118" s="8" t="s">
        <v>121</v>
      </c>
      <c r="E118" s="9"/>
      <c r="F118" s="9"/>
      <c r="G118" s="9">
        <f t="shared" si="1"/>
        <v>0</v>
      </c>
    </row>
    <row r="119" spans="2:7">
      <c r="B119" s="29"/>
      <c r="C119" s="29"/>
      <c r="D119" s="8" t="s">
        <v>122</v>
      </c>
      <c r="E119" s="9"/>
      <c r="F119" s="9"/>
      <c r="G119" s="9">
        <f t="shared" si="1"/>
        <v>0</v>
      </c>
    </row>
    <row r="120" spans="2:7">
      <c r="B120" s="29"/>
      <c r="C120" s="29"/>
      <c r="D120" s="8" t="s">
        <v>123</v>
      </c>
      <c r="E120" s="9">
        <f>+E121+E122+E123+E124</f>
        <v>0</v>
      </c>
      <c r="F120" s="9">
        <f>+F121+F122+F123+F124</f>
        <v>0</v>
      </c>
      <c r="G120" s="9">
        <f t="shared" si="1"/>
        <v>0</v>
      </c>
    </row>
    <row r="121" spans="2:7">
      <c r="B121" s="29"/>
      <c r="C121" s="29"/>
      <c r="D121" s="8" t="s">
        <v>124</v>
      </c>
      <c r="E121" s="9"/>
      <c r="F121" s="9"/>
      <c r="G121" s="9">
        <f t="shared" si="1"/>
        <v>0</v>
      </c>
    </row>
    <row r="122" spans="2:7">
      <c r="B122" s="29"/>
      <c r="C122" s="29"/>
      <c r="D122" s="8" t="s">
        <v>125</v>
      </c>
      <c r="E122" s="9"/>
      <c r="F122" s="9"/>
      <c r="G122" s="9">
        <f t="shared" si="1"/>
        <v>0</v>
      </c>
    </row>
    <row r="123" spans="2:7">
      <c r="B123" s="29"/>
      <c r="C123" s="29"/>
      <c r="D123" s="8" t="s">
        <v>126</v>
      </c>
      <c r="E123" s="9"/>
      <c r="F123" s="9"/>
      <c r="G123" s="9">
        <f t="shared" si="1"/>
        <v>0</v>
      </c>
    </row>
    <row r="124" spans="2:7">
      <c r="B124" s="29"/>
      <c r="C124" s="29"/>
      <c r="D124" s="8" t="s">
        <v>127</v>
      </c>
      <c r="E124" s="9"/>
      <c r="F124" s="9"/>
      <c r="G124" s="9">
        <f t="shared" si="1"/>
        <v>0</v>
      </c>
    </row>
    <row r="125" spans="2:7">
      <c r="B125" s="29"/>
      <c r="C125" s="29"/>
      <c r="D125" s="8" t="s">
        <v>128</v>
      </c>
      <c r="E125" s="9"/>
      <c r="F125" s="9"/>
      <c r="G125" s="9">
        <f t="shared" si="1"/>
        <v>0</v>
      </c>
    </row>
    <row r="126" spans="2:7">
      <c r="B126" s="29"/>
      <c r="C126" s="29"/>
      <c r="D126" s="8" t="s">
        <v>129</v>
      </c>
      <c r="E126" s="9"/>
      <c r="F126" s="9"/>
      <c r="G126" s="9">
        <f t="shared" si="1"/>
        <v>0</v>
      </c>
    </row>
    <row r="127" spans="2:7">
      <c r="B127" s="29"/>
      <c r="C127" s="29"/>
      <c r="D127" s="8" t="s">
        <v>130</v>
      </c>
      <c r="E127" s="9"/>
      <c r="F127" s="9"/>
      <c r="G127" s="9">
        <f t="shared" si="1"/>
        <v>0</v>
      </c>
    </row>
    <row r="128" spans="2:7">
      <c r="B128" s="29"/>
      <c r="C128" s="29"/>
      <c r="D128" s="8" t="s">
        <v>131</v>
      </c>
      <c r="E128" s="9"/>
      <c r="F128" s="9"/>
      <c r="G128" s="9">
        <f t="shared" si="1"/>
        <v>0</v>
      </c>
    </row>
    <row r="129" spans="2:7">
      <c r="B129" s="29"/>
      <c r="C129" s="29"/>
      <c r="D129" s="8" t="s">
        <v>132</v>
      </c>
      <c r="E129" s="9">
        <v>2158000</v>
      </c>
      <c r="F129" s="9"/>
      <c r="G129" s="9">
        <f t="shared" si="1"/>
        <v>2158000</v>
      </c>
    </row>
    <row r="130" spans="2:7">
      <c r="B130" s="29"/>
      <c r="C130" s="29"/>
      <c r="D130" s="8" t="s">
        <v>133</v>
      </c>
      <c r="E130" s="9"/>
      <c r="F130" s="9"/>
      <c r="G130" s="9">
        <f t="shared" si="1"/>
        <v>0</v>
      </c>
    </row>
    <row r="131" spans="2:7">
      <c r="B131" s="29"/>
      <c r="C131" s="29"/>
      <c r="D131" s="8" t="s">
        <v>134</v>
      </c>
      <c r="E131" s="9"/>
      <c r="F131" s="9"/>
      <c r="G131" s="9">
        <f t="shared" si="1"/>
        <v>0</v>
      </c>
    </row>
    <row r="132" spans="2:7">
      <c r="B132" s="29"/>
      <c r="C132" s="29"/>
      <c r="D132" s="8" t="s">
        <v>135</v>
      </c>
      <c r="E132" s="9"/>
      <c r="F132" s="9"/>
      <c r="G132" s="9">
        <f t="shared" si="1"/>
        <v>0</v>
      </c>
    </row>
    <row r="133" spans="2:7">
      <c r="B133" s="29"/>
      <c r="C133" s="30"/>
      <c r="D133" s="10" t="s">
        <v>136</v>
      </c>
      <c r="E133" s="11">
        <f>+E118+E119+E120+E125+E126+E127+E128+E129+E130+E131+E132</f>
        <v>2158000</v>
      </c>
      <c r="F133" s="11">
        <f>+F118+F119+F120+F125+F126+F127+F128+F129+F130+F131+F132</f>
        <v>0</v>
      </c>
      <c r="G133" s="11">
        <f t="shared" si="1"/>
        <v>2158000</v>
      </c>
    </row>
    <row r="134" spans="2:7">
      <c r="B134" s="30"/>
      <c r="C134" s="18" t="s">
        <v>137</v>
      </c>
      <c r="D134" s="19"/>
      <c r="E134" s="20">
        <f xml:space="preserve"> +E117 - E133</f>
        <v>-2158000</v>
      </c>
      <c r="F134" s="20">
        <f xml:space="preserve"> +F117 - F133</f>
        <v>550000</v>
      </c>
      <c r="G134" s="20">
        <f t="shared" si="1"/>
        <v>-2708000</v>
      </c>
    </row>
    <row r="135" spans="2:7">
      <c r="B135" s="12" t="s">
        <v>138</v>
      </c>
      <c r="C135" s="21"/>
      <c r="D135" s="22"/>
      <c r="E135" s="23">
        <f xml:space="preserve"> +E93 +E134</f>
        <v>-312669</v>
      </c>
      <c r="F135" s="23">
        <f xml:space="preserve"> +F93 +F134</f>
        <v>-252030</v>
      </c>
      <c r="G135" s="23">
        <f t="shared" ref="G135:G147" si="2">E135-F135</f>
        <v>-60639</v>
      </c>
    </row>
    <row r="136" spans="2:7">
      <c r="B136" s="25" t="s">
        <v>139</v>
      </c>
      <c r="C136" s="21" t="s">
        <v>140</v>
      </c>
      <c r="D136" s="22"/>
      <c r="E136" s="23">
        <v>-3205952</v>
      </c>
      <c r="F136" s="23">
        <v>-2953922</v>
      </c>
      <c r="G136" s="23">
        <f t="shared" si="2"/>
        <v>-252030</v>
      </c>
    </row>
    <row r="137" spans="2:7">
      <c r="B137" s="26"/>
      <c r="C137" s="21" t="s">
        <v>141</v>
      </c>
      <c r="D137" s="22"/>
      <c r="E137" s="23">
        <f xml:space="preserve"> +E135 +E136</f>
        <v>-3518621</v>
      </c>
      <c r="F137" s="23">
        <f xml:space="preserve"> +F135 +F136</f>
        <v>-3205952</v>
      </c>
      <c r="G137" s="23">
        <f t="shared" si="2"/>
        <v>-312669</v>
      </c>
    </row>
    <row r="138" spans="2:7">
      <c r="B138" s="26"/>
      <c r="C138" s="21" t="s">
        <v>142</v>
      </c>
      <c r="D138" s="22"/>
      <c r="E138" s="23"/>
      <c r="F138" s="23"/>
      <c r="G138" s="23">
        <f t="shared" si="2"/>
        <v>0</v>
      </c>
    </row>
    <row r="139" spans="2:7">
      <c r="B139" s="26"/>
      <c r="C139" s="21" t="s">
        <v>143</v>
      </c>
      <c r="D139" s="22"/>
      <c r="E139" s="23">
        <f>+E140+E141+E142</f>
        <v>0</v>
      </c>
      <c r="F139" s="23">
        <f>+F140+F141+F142</f>
        <v>0</v>
      </c>
      <c r="G139" s="23">
        <f t="shared" si="2"/>
        <v>0</v>
      </c>
    </row>
    <row r="140" spans="2:7">
      <c r="B140" s="26"/>
      <c r="C140" s="24" t="s">
        <v>144</v>
      </c>
      <c r="D140" s="19"/>
      <c r="E140" s="20"/>
      <c r="F140" s="20"/>
      <c r="G140" s="20">
        <f t="shared" si="2"/>
        <v>0</v>
      </c>
    </row>
    <row r="141" spans="2:7">
      <c r="B141" s="26"/>
      <c r="C141" s="24" t="s">
        <v>145</v>
      </c>
      <c r="D141" s="19"/>
      <c r="E141" s="20"/>
      <c r="F141" s="20"/>
      <c r="G141" s="20">
        <f t="shared" si="2"/>
        <v>0</v>
      </c>
    </row>
    <row r="142" spans="2:7">
      <c r="B142" s="26"/>
      <c r="C142" s="24" t="s">
        <v>146</v>
      </c>
      <c r="D142" s="19"/>
      <c r="E142" s="20"/>
      <c r="F142" s="20"/>
      <c r="G142" s="20">
        <f t="shared" si="2"/>
        <v>0</v>
      </c>
    </row>
    <row r="143" spans="2:7">
      <c r="B143" s="26"/>
      <c r="C143" s="21" t="s">
        <v>147</v>
      </c>
      <c r="D143" s="22"/>
      <c r="E143" s="23">
        <f>+E144+E145+E146</f>
        <v>0</v>
      </c>
      <c r="F143" s="23">
        <f>+F144+F145+F146</f>
        <v>0</v>
      </c>
      <c r="G143" s="23">
        <f t="shared" si="2"/>
        <v>0</v>
      </c>
    </row>
    <row r="144" spans="2:7">
      <c r="B144" s="26"/>
      <c r="C144" s="24" t="s">
        <v>148</v>
      </c>
      <c r="D144" s="19"/>
      <c r="E144" s="20"/>
      <c r="F144" s="20"/>
      <c r="G144" s="20">
        <f t="shared" si="2"/>
        <v>0</v>
      </c>
    </row>
    <row r="145" spans="2:7">
      <c r="B145" s="26"/>
      <c r="C145" s="24" t="s">
        <v>149</v>
      </c>
      <c r="D145" s="19"/>
      <c r="E145" s="20"/>
      <c r="F145" s="20"/>
      <c r="G145" s="20">
        <f t="shared" si="2"/>
        <v>0</v>
      </c>
    </row>
    <row r="146" spans="2:7">
      <c r="B146" s="26"/>
      <c r="C146" s="24" t="s">
        <v>150</v>
      </c>
      <c r="D146" s="19"/>
      <c r="E146" s="20"/>
      <c r="F146" s="20"/>
      <c r="G146" s="20">
        <f t="shared" si="2"/>
        <v>0</v>
      </c>
    </row>
    <row r="147" spans="2:7">
      <c r="B147" s="27"/>
      <c r="C147" s="21" t="s">
        <v>151</v>
      </c>
      <c r="D147" s="22"/>
      <c r="E147" s="23">
        <f xml:space="preserve"> +E137 +E138 +E139 - E143</f>
        <v>-3518621</v>
      </c>
      <c r="F147" s="23">
        <f xml:space="preserve"> +F137 +F138 +F139 - F143</f>
        <v>-3205952</v>
      </c>
      <c r="G147" s="23">
        <f t="shared" si="2"/>
        <v>-312669</v>
      </c>
    </row>
  </sheetData>
  <mergeCells count="13">
    <mergeCell ref="B2:G2"/>
    <mergeCell ref="B3:G3"/>
    <mergeCell ref="B5:D5"/>
    <mergeCell ref="B6:B79"/>
    <mergeCell ref="C6:C23"/>
    <mergeCell ref="C24:C78"/>
    <mergeCell ref="B136:B147"/>
    <mergeCell ref="B80:B92"/>
    <mergeCell ref="C80:C85"/>
    <mergeCell ref="C86:C91"/>
    <mergeCell ref="B94:B134"/>
    <mergeCell ref="C94:C117"/>
    <mergeCell ref="C118:C133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EB3BC-0EFD-44A1-BE79-5A895537AF88}">
  <dimension ref="B1:I94"/>
  <sheetViews>
    <sheetView topLeftCell="D1" workbookViewId="0">
      <selection activeCell="D1" sqref="D1"/>
    </sheetView>
  </sheetViews>
  <sheetFormatPr defaultRowHeight="18.75"/>
  <cols>
    <col min="1" max="3" width="2.875" customWidth="1"/>
    <col min="4" max="4" width="33.875" customWidth="1"/>
    <col min="5" max="9" width="17.5" customWidth="1"/>
  </cols>
  <sheetData>
    <row r="1" spans="2:9" ht="21">
      <c r="B1" s="1"/>
      <c r="C1" s="1"/>
      <c r="D1" s="1"/>
      <c r="E1" s="1"/>
      <c r="F1" s="1"/>
      <c r="H1" s="44"/>
      <c r="I1" s="45" t="s">
        <v>184</v>
      </c>
    </row>
    <row r="2" spans="2:9" ht="21">
      <c r="B2" s="31" t="s">
        <v>191</v>
      </c>
      <c r="C2" s="31"/>
      <c r="D2" s="31"/>
      <c r="E2" s="31"/>
      <c r="F2" s="31"/>
      <c r="G2" s="31"/>
      <c r="H2" s="31"/>
      <c r="I2" s="31"/>
    </row>
    <row r="3" spans="2:9" ht="21">
      <c r="B3" s="32" t="s">
        <v>2</v>
      </c>
      <c r="C3" s="32"/>
      <c r="D3" s="32"/>
      <c r="E3" s="32"/>
      <c r="F3" s="32"/>
      <c r="G3" s="32"/>
      <c r="H3" s="32"/>
      <c r="I3" s="32"/>
    </row>
    <row r="4" spans="2:9">
      <c r="B4" s="4"/>
      <c r="C4" s="4"/>
      <c r="D4" s="4"/>
      <c r="E4" s="4"/>
      <c r="F4" s="4"/>
      <c r="G4" s="2"/>
      <c r="H4" s="2"/>
      <c r="I4" s="4" t="s">
        <v>3</v>
      </c>
    </row>
    <row r="5" spans="2:9">
      <c r="B5" s="46" t="s">
        <v>4</v>
      </c>
      <c r="C5" s="47"/>
      <c r="D5" s="48"/>
      <c r="E5" s="33" t="s">
        <v>186</v>
      </c>
      <c r="F5" s="49"/>
      <c r="G5" s="50" t="s">
        <v>181</v>
      </c>
      <c r="H5" s="50" t="s">
        <v>187</v>
      </c>
      <c r="I5" s="50" t="s">
        <v>188</v>
      </c>
    </row>
    <row r="6" spans="2:9" ht="42.75">
      <c r="B6" s="51"/>
      <c r="C6" s="52"/>
      <c r="D6" s="53"/>
      <c r="E6" s="54" t="s">
        <v>192</v>
      </c>
      <c r="F6" s="55" t="s">
        <v>193</v>
      </c>
      <c r="G6" s="56"/>
      <c r="H6" s="56"/>
      <c r="I6" s="56"/>
    </row>
    <row r="7" spans="2:9">
      <c r="B7" s="28" t="s">
        <v>8</v>
      </c>
      <c r="C7" s="28" t="s">
        <v>9</v>
      </c>
      <c r="D7" s="6" t="s">
        <v>10</v>
      </c>
      <c r="E7" s="7">
        <f>+E8</f>
        <v>1027576</v>
      </c>
      <c r="F7" s="7">
        <f>+F8</f>
        <v>1541366</v>
      </c>
      <c r="G7" s="7">
        <f>+E7+F7</f>
        <v>2568942</v>
      </c>
      <c r="H7" s="7">
        <f>+H8</f>
        <v>0</v>
      </c>
      <c r="I7" s="7">
        <f>G7-ABS(H7)</f>
        <v>2568942</v>
      </c>
    </row>
    <row r="8" spans="2:9">
      <c r="B8" s="29"/>
      <c r="C8" s="29"/>
      <c r="D8" s="8" t="s">
        <v>11</v>
      </c>
      <c r="E8" s="9">
        <f>+E9</f>
        <v>1027576</v>
      </c>
      <c r="F8" s="9">
        <f>+F9</f>
        <v>1541366</v>
      </c>
      <c r="G8" s="9">
        <f t="shared" ref="G8:G71" si="0">+E8+F8</f>
        <v>2568942</v>
      </c>
      <c r="H8" s="9">
        <f>+H9</f>
        <v>0</v>
      </c>
      <c r="I8" s="9">
        <f t="shared" ref="I8:I71" si="1">G8-ABS(H8)</f>
        <v>2568942</v>
      </c>
    </row>
    <row r="9" spans="2:9">
      <c r="B9" s="29"/>
      <c r="C9" s="29"/>
      <c r="D9" s="8" t="s">
        <v>12</v>
      </c>
      <c r="E9" s="9">
        <v>1027576</v>
      </c>
      <c r="F9" s="9">
        <v>1541366</v>
      </c>
      <c r="G9" s="9">
        <f t="shared" si="0"/>
        <v>2568942</v>
      </c>
      <c r="H9" s="9"/>
      <c r="I9" s="9">
        <f t="shared" si="1"/>
        <v>2568942</v>
      </c>
    </row>
    <row r="10" spans="2:9">
      <c r="B10" s="29"/>
      <c r="C10" s="29"/>
      <c r="D10" s="8" t="s">
        <v>13</v>
      </c>
      <c r="E10" s="9">
        <f>+E11+E15+E16+E18+E19</f>
        <v>13480807</v>
      </c>
      <c r="F10" s="9">
        <f>+F11+F15+F16+F18+F19</f>
        <v>17119665</v>
      </c>
      <c r="G10" s="9">
        <f t="shared" si="0"/>
        <v>30600472</v>
      </c>
      <c r="H10" s="9">
        <f>+H11+H15+H16+H18+H19</f>
        <v>0</v>
      </c>
      <c r="I10" s="9">
        <f t="shared" si="1"/>
        <v>30600472</v>
      </c>
    </row>
    <row r="11" spans="2:9">
      <c r="B11" s="29"/>
      <c r="C11" s="29"/>
      <c r="D11" s="8" t="s">
        <v>14</v>
      </c>
      <c r="E11" s="9">
        <f>+E12+E13+E14</f>
        <v>13052487</v>
      </c>
      <c r="F11" s="9">
        <f>+F12+F13+F14</f>
        <v>16571632</v>
      </c>
      <c r="G11" s="9">
        <f t="shared" si="0"/>
        <v>29624119</v>
      </c>
      <c r="H11" s="9">
        <f>+H12+H13+H14</f>
        <v>0</v>
      </c>
      <c r="I11" s="9">
        <f t="shared" si="1"/>
        <v>29624119</v>
      </c>
    </row>
    <row r="12" spans="2:9">
      <c r="B12" s="29"/>
      <c r="C12" s="29"/>
      <c r="D12" s="8" t="s">
        <v>15</v>
      </c>
      <c r="E12" s="9">
        <v>13052487</v>
      </c>
      <c r="F12" s="9"/>
      <c r="G12" s="9">
        <f t="shared" si="0"/>
        <v>13052487</v>
      </c>
      <c r="H12" s="9"/>
      <c r="I12" s="9">
        <f t="shared" si="1"/>
        <v>13052487</v>
      </c>
    </row>
    <row r="13" spans="2:9">
      <c r="B13" s="29"/>
      <c r="C13" s="29"/>
      <c r="D13" s="8" t="s">
        <v>16</v>
      </c>
      <c r="E13" s="9"/>
      <c r="F13" s="9">
        <v>16571632</v>
      </c>
      <c r="G13" s="9">
        <f t="shared" si="0"/>
        <v>16571632</v>
      </c>
      <c r="H13" s="9"/>
      <c r="I13" s="9">
        <f t="shared" si="1"/>
        <v>16571632</v>
      </c>
    </row>
    <row r="14" spans="2:9">
      <c r="B14" s="29"/>
      <c r="C14" s="29"/>
      <c r="D14" s="8" t="s">
        <v>17</v>
      </c>
      <c r="E14" s="9"/>
      <c r="F14" s="9"/>
      <c r="G14" s="9">
        <f t="shared" si="0"/>
        <v>0</v>
      </c>
      <c r="H14" s="9"/>
      <c r="I14" s="9">
        <f t="shared" si="1"/>
        <v>0</v>
      </c>
    </row>
    <row r="15" spans="2:9">
      <c r="B15" s="29"/>
      <c r="C15" s="29"/>
      <c r="D15" s="8" t="s">
        <v>18</v>
      </c>
      <c r="E15" s="9"/>
      <c r="F15" s="9">
        <v>102833</v>
      </c>
      <c r="G15" s="9">
        <f t="shared" si="0"/>
        <v>102833</v>
      </c>
      <c r="H15" s="9"/>
      <c r="I15" s="9">
        <f t="shared" si="1"/>
        <v>102833</v>
      </c>
    </row>
    <row r="16" spans="2:9">
      <c r="B16" s="29"/>
      <c r="C16" s="29"/>
      <c r="D16" s="8" t="s">
        <v>19</v>
      </c>
      <c r="E16" s="9">
        <f>+E17</f>
        <v>0</v>
      </c>
      <c r="F16" s="9">
        <f>+F17</f>
        <v>0</v>
      </c>
      <c r="G16" s="9">
        <f t="shared" si="0"/>
        <v>0</v>
      </c>
      <c r="H16" s="9">
        <f>+H17</f>
        <v>0</v>
      </c>
      <c r="I16" s="9">
        <f t="shared" si="1"/>
        <v>0</v>
      </c>
    </row>
    <row r="17" spans="2:9">
      <c r="B17" s="29"/>
      <c r="C17" s="29"/>
      <c r="D17" s="8" t="s">
        <v>20</v>
      </c>
      <c r="E17" s="9"/>
      <c r="F17" s="9"/>
      <c r="G17" s="9">
        <f t="shared" si="0"/>
        <v>0</v>
      </c>
      <c r="H17" s="9"/>
      <c r="I17" s="9">
        <f t="shared" si="1"/>
        <v>0</v>
      </c>
    </row>
    <row r="18" spans="2:9">
      <c r="B18" s="29"/>
      <c r="C18" s="29"/>
      <c r="D18" s="8" t="s">
        <v>21</v>
      </c>
      <c r="E18" s="9"/>
      <c r="F18" s="9"/>
      <c r="G18" s="9">
        <f t="shared" si="0"/>
        <v>0</v>
      </c>
      <c r="H18" s="9"/>
      <c r="I18" s="9">
        <f t="shared" si="1"/>
        <v>0</v>
      </c>
    </row>
    <row r="19" spans="2:9">
      <c r="B19" s="29"/>
      <c r="C19" s="29"/>
      <c r="D19" s="8" t="s">
        <v>22</v>
      </c>
      <c r="E19" s="9">
        <f>+E20+E21+E22</f>
        <v>428320</v>
      </c>
      <c r="F19" s="9">
        <f>+F20+F21+F22</f>
        <v>445200</v>
      </c>
      <c r="G19" s="9">
        <f t="shared" si="0"/>
        <v>873520</v>
      </c>
      <c r="H19" s="9">
        <f>+H20+H21+H22</f>
        <v>0</v>
      </c>
      <c r="I19" s="9">
        <f t="shared" si="1"/>
        <v>873520</v>
      </c>
    </row>
    <row r="20" spans="2:9">
      <c r="B20" s="29"/>
      <c r="C20" s="29"/>
      <c r="D20" s="8" t="s">
        <v>23</v>
      </c>
      <c r="E20" s="9">
        <v>88320</v>
      </c>
      <c r="F20" s="9">
        <v>105200</v>
      </c>
      <c r="G20" s="9">
        <f t="shared" si="0"/>
        <v>193520</v>
      </c>
      <c r="H20" s="9"/>
      <c r="I20" s="9">
        <f t="shared" si="1"/>
        <v>193520</v>
      </c>
    </row>
    <row r="21" spans="2:9">
      <c r="B21" s="29"/>
      <c r="C21" s="29"/>
      <c r="D21" s="8" t="s">
        <v>24</v>
      </c>
      <c r="E21" s="9">
        <v>340000</v>
      </c>
      <c r="F21" s="9">
        <v>340000</v>
      </c>
      <c r="G21" s="9">
        <f t="shared" si="0"/>
        <v>680000</v>
      </c>
      <c r="H21" s="9"/>
      <c r="I21" s="9">
        <f t="shared" si="1"/>
        <v>680000</v>
      </c>
    </row>
    <row r="22" spans="2:9">
      <c r="B22" s="29"/>
      <c r="C22" s="29"/>
      <c r="D22" s="8" t="s">
        <v>25</v>
      </c>
      <c r="E22" s="9"/>
      <c r="F22" s="9"/>
      <c r="G22" s="9">
        <f t="shared" si="0"/>
        <v>0</v>
      </c>
      <c r="H22" s="9"/>
      <c r="I22" s="9">
        <f t="shared" si="1"/>
        <v>0</v>
      </c>
    </row>
    <row r="23" spans="2:9">
      <c r="B23" s="29"/>
      <c r="C23" s="29"/>
      <c r="D23" s="8" t="s">
        <v>26</v>
      </c>
      <c r="E23" s="9">
        <v>41500</v>
      </c>
      <c r="F23" s="9">
        <v>86500</v>
      </c>
      <c r="G23" s="9">
        <f t="shared" si="0"/>
        <v>128000</v>
      </c>
      <c r="H23" s="9"/>
      <c r="I23" s="9">
        <f t="shared" si="1"/>
        <v>128000</v>
      </c>
    </row>
    <row r="24" spans="2:9">
      <c r="B24" s="29"/>
      <c r="C24" s="30"/>
      <c r="D24" s="10" t="s">
        <v>27</v>
      </c>
      <c r="E24" s="11">
        <f>+E7+E10+E23</f>
        <v>14549883</v>
      </c>
      <c r="F24" s="11">
        <f>+F7+F10+F23</f>
        <v>18747531</v>
      </c>
      <c r="G24" s="11">
        <f t="shared" si="0"/>
        <v>33297414</v>
      </c>
      <c r="H24" s="11">
        <f>+H7+H10+H23</f>
        <v>0</v>
      </c>
      <c r="I24" s="11">
        <f t="shared" si="1"/>
        <v>33297414</v>
      </c>
    </row>
    <row r="25" spans="2:9">
      <c r="B25" s="29"/>
      <c r="C25" s="28" t="s">
        <v>28</v>
      </c>
      <c r="D25" s="8" t="s">
        <v>29</v>
      </c>
      <c r="E25" s="9">
        <f>+E26+E27+E28+E29+E30+E31+E32</f>
        <v>12598264</v>
      </c>
      <c r="F25" s="9">
        <f>+F26+F27+F28+F29+F30+F31+F32</f>
        <v>12598681</v>
      </c>
      <c r="G25" s="9">
        <f t="shared" si="0"/>
        <v>25196945</v>
      </c>
      <c r="H25" s="9">
        <f>+H26+H27+H28+H29+H30+H31+H32</f>
        <v>0</v>
      </c>
      <c r="I25" s="9">
        <f t="shared" si="1"/>
        <v>25196945</v>
      </c>
    </row>
    <row r="26" spans="2:9">
      <c r="B26" s="29"/>
      <c r="C26" s="29"/>
      <c r="D26" s="8" t="s">
        <v>30</v>
      </c>
      <c r="E26" s="9"/>
      <c r="F26" s="9"/>
      <c r="G26" s="9">
        <f t="shared" si="0"/>
        <v>0</v>
      </c>
      <c r="H26" s="9"/>
      <c r="I26" s="9">
        <f t="shared" si="1"/>
        <v>0</v>
      </c>
    </row>
    <row r="27" spans="2:9">
      <c r="B27" s="29"/>
      <c r="C27" s="29"/>
      <c r="D27" s="8" t="s">
        <v>31</v>
      </c>
      <c r="E27" s="9">
        <v>6601953</v>
      </c>
      <c r="F27" s="9">
        <v>6601953</v>
      </c>
      <c r="G27" s="9">
        <f t="shared" si="0"/>
        <v>13203906</v>
      </c>
      <c r="H27" s="9"/>
      <c r="I27" s="9">
        <f t="shared" si="1"/>
        <v>13203906</v>
      </c>
    </row>
    <row r="28" spans="2:9">
      <c r="B28" s="29"/>
      <c r="C28" s="29"/>
      <c r="D28" s="8" t="s">
        <v>32</v>
      </c>
      <c r="E28" s="9">
        <v>822400</v>
      </c>
      <c r="F28" s="9">
        <v>822400</v>
      </c>
      <c r="G28" s="9">
        <f t="shared" si="0"/>
        <v>1644800</v>
      </c>
      <c r="H28" s="9"/>
      <c r="I28" s="9">
        <f t="shared" si="1"/>
        <v>1644800</v>
      </c>
    </row>
    <row r="29" spans="2:9">
      <c r="B29" s="29"/>
      <c r="C29" s="29"/>
      <c r="D29" s="8" t="s">
        <v>33</v>
      </c>
      <c r="E29" s="9">
        <v>804100</v>
      </c>
      <c r="F29" s="9">
        <v>804500</v>
      </c>
      <c r="G29" s="9">
        <f t="shared" si="0"/>
        <v>1608600</v>
      </c>
      <c r="H29" s="9"/>
      <c r="I29" s="9">
        <f t="shared" si="1"/>
        <v>1608600</v>
      </c>
    </row>
    <row r="30" spans="2:9">
      <c r="B30" s="29"/>
      <c r="C30" s="29"/>
      <c r="D30" s="8" t="s">
        <v>34</v>
      </c>
      <c r="E30" s="9">
        <v>2555980</v>
      </c>
      <c r="F30" s="9">
        <v>2555997</v>
      </c>
      <c r="G30" s="9">
        <f t="shared" si="0"/>
        <v>5111977</v>
      </c>
      <c r="H30" s="9"/>
      <c r="I30" s="9">
        <f t="shared" si="1"/>
        <v>5111977</v>
      </c>
    </row>
    <row r="31" spans="2:9">
      <c r="B31" s="29"/>
      <c r="C31" s="29"/>
      <c r="D31" s="8" t="s">
        <v>35</v>
      </c>
      <c r="E31" s="9">
        <v>267000</v>
      </c>
      <c r="F31" s="9">
        <v>267000</v>
      </c>
      <c r="G31" s="9">
        <f t="shared" si="0"/>
        <v>534000</v>
      </c>
      <c r="H31" s="9"/>
      <c r="I31" s="9">
        <f t="shared" si="1"/>
        <v>534000</v>
      </c>
    </row>
    <row r="32" spans="2:9">
      <c r="B32" s="29"/>
      <c r="C32" s="29"/>
      <c r="D32" s="8" t="s">
        <v>36</v>
      </c>
      <c r="E32" s="9">
        <v>1546831</v>
      </c>
      <c r="F32" s="9">
        <v>1546831</v>
      </c>
      <c r="G32" s="9">
        <f t="shared" si="0"/>
        <v>3093662</v>
      </c>
      <c r="H32" s="9"/>
      <c r="I32" s="9">
        <f t="shared" si="1"/>
        <v>3093662</v>
      </c>
    </row>
    <row r="33" spans="2:9">
      <c r="B33" s="29"/>
      <c r="C33" s="29"/>
      <c r="D33" s="8" t="s">
        <v>37</v>
      </c>
      <c r="E33" s="9">
        <f>+E34+E35+E36+E37+E38+E39+E40+E41+E42+E43+E44</f>
        <v>397432</v>
      </c>
      <c r="F33" s="9">
        <f>+F34+F35+F36+F37+F38+F39+F40+F41+F42+F43+F44</f>
        <v>397433</v>
      </c>
      <c r="G33" s="9">
        <f t="shared" si="0"/>
        <v>794865</v>
      </c>
      <c r="H33" s="9">
        <f>+H34+H35+H36+H37+H38+H39+H40+H41+H42+H43+H44</f>
        <v>0</v>
      </c>
      <c r="I33" s="9">
        <f t="shared" si="1"/>
        <v>794865</v>
      </c>
    </row>
    <row r="34" spans="2:9">
      <c r="B34" s="29"/>
      <c r="C34" s="29"/>
      <c r="D34" s="8" t="s">
        <v>38</v>
      </c>
      <c r="E34" s="9"/>
      <c r="F34" s="9"/>
      <c r="G34" s="9">
        <f t="shared" si="0"/>
        <v>0</v>
      </c>
      <c r="H34" s="9"/>
      <c r="I34" s="9">
        <f t="shared" si="1"/>
        <v>0</v>
      </c>
    </row>
    <row r="35" spans="2:9">
      <c r="B35" s="29"/>
      <c r="C35" s="29"/>
      <c r="D35" s="8" t="s">
        <v>39</v>
      </c>
      <c r="E35" s="9">
        <v>25185</v>
      </c>
      <c r="F35" s="9">
        <v>25186</v>
      </c>
      <c r="G35" s="9">
        <f t="shared" si="0"/>
        <v>50371</v>
      </c>
      <c r="H35" s="9"/>
      <c r="I35" s="9">
        <f t="shared" si="1"/>
        <v>50371</v>
      </c>
    </row>
    <row r="36" spans="2:9">
      <c r="B36" s="29"/>
      <c r="C36" s="29"/>
      <c r="D36" s="8" t="s">
        <v>40</v>
      </c>
      <c r="E36" s="9">
        <v>759</v>
      </c>
      <c r="F36" s="9">
        <v>759</v>
      </c>
      <c r="G36" s="9">
        <f t="shared" si="0"/>
        <v>1518</v>
      </c>
      <c r="H36" s="9"/>
      <c r="I36" s="9">
        <f t="shared" si="1"/>
        <v>1518</v>
      </c>
    </row>
    <row r="37" spans="2:9">
      <c r="B37" s="29"/>
      <c r="C37" s="29"/>
      <c r="D37" s="8" t="s">
        <v>41</v>
      </c>
      <c r="E37" s="9">
        <v>36685</v>
      </c>
      <c r="F37" s="9">
        <v>36685</v>
      </c>
      <c r="G37" s="9">
        <f t="shared" si="0"/>
        <v>73370</v>
      </c>
      <c r="H37" s="9"/>
      <c r="I37" s="9">
        <f t="shared" si="1"/>
        <v>73370</v>
      </c>
    </row>
    <row r="38" spans="2:9">
      <c r="B38" s="29"/>
      <c r="C38" s="29"/>
      <c r="D38" s="8" t="s">
        <v>42</v>
      </c>
      <c r="E38" s="9">
        <v>169750</v>
      </c>
      <c r="F38" s="9">
        <v>169750</v>
      </c>
      <c r="G38" s="9">
        <f t="shared" si="0"/>
        <v>339500</v>
      </c>
      <c r="H38" s="9"/>
      <c r="I38" s="9">
        <f t="shared" si="1"/>
        <v>339500</v>
      </c>
    </row>
    <row r="39" spans="2:9">
      <c r="B39" s="29"/>
      <c r="C39" s="29"/>
      <c r="D39" s="8" t="s">
        <v>43</v>
      </c>
      <c r="E39" s="9">
        <v>35000</v>
      </c>
      <c r="F39" s="9">
        <v>35000</v>
      </c>
      <c r="G39" s="9">
        <f t="shared" si="0"/>
        <v>70000</v>
      </c>
      <c r="H39" s="9"/>
      <c r="I39" s="9">
        <f t="shared" si="1"/>
        <v>70000</v>
      </c>
    </row>
    <row r="40" spans="2:9">
      <c r="B40" s="29"/>
      <c r="C40" s="29"/>
      <c r="D40" s="8" t="s">
        <v>44</v>
      </c>
      <c r="E40" s="9">
        <v>11439</v>
      </c>
      <c r="F40" s="9">
        <v>11439</v>
      </c>
      <c r="G40" s="9">
        <f t="shared" si="0"/>
        <v>22878</v>
      </c>
      <c r="H40" s="9"/>
      <c r="I40" s="9">
        <f t="shared" si="1"/>
        <v>22878</v>
      </c>
    </row>
    <row r="41" spans="2:9">
      <c r="B41" s="29"/>
      <c r="C41" s="29"/>
      <c r="D41" s="8" t="s">
        <v>45</v>
      </c>
      <c r="E41" s="9"/>
      <c r="F41" s="9"/>
      <c r="G41" s="9">
        <f t="shared" si="0"/>
        <v>0</v>
      </c>
      <c r="H41" s="9"/>
      <c r="I41" s="9">
        <f t="shared" si="1"/>
        <v>0</v>
      </c>
    </row>
    <row r="42" spans="2:9">
      <c r="B42" s="29"/>
      <c r="C42" s="29"/>
      <c r="D42" s="8" t="s">
        <v>46</v>
      </c>
      <c r="E42" s="9">
        <v>65655</v>
      </c>
      <c r="F42" s="9">
        <v>65655</v>
      </c>
      <c r="G42" s="9">
        <f t="shared" si="0"/>
        <v>131310</v>
      </c>
      <c r="H42" s="9"/>
      <c r="I42" s="9">
        <f t="shared" si="1"/>
        <v>131310</v>
      </c>
    </row>
    <row r="43" spans="2:9">
      <c r="B43" s="29"/>
      <c r="C43" s="29"/>
      <c r="D43" s="8" t="s">
        <v>47</v>
      </c>
      <c r="E43" s="9">
        <v>20399</v>
      </c>
      <c r="F43" s="9">
        <v>20399</v>
      </c>
      <c r="G43" s="9">
        <f t="shared" si="0"/>
        <v>40798</v>
      </c>
      <c r="H43" s="9"/>
      <c r="I43" s="9">
        <f t="shared" si="1"/>
        <v>40798</v>
      </c>
    </row>
    <row r="44" spans="2:9">
      <c r="B44" s="29"/>
      <c r="C44" s="29"/>
      <c r="D44" s="8" t="s">
        <v>48</v>
      </c>
      <c r="E44" s="9">
        <v>32560</v>
      </c>
      <c r="F44" s="9">
        <v>32560</v>
      </c>
      <c r="G44" s="9">
        <f t="shared" si="0"/>
        <v>65120</v>
      </c>
      <c r="H44" s="9"/>
      <c r="I44" s="9">
        <f t="shared" si="1"/>
        <v>65120</v>
      </c>
    </row>
    <row r="45" spans="2:9">
      <c r="B45" s="29"/>
      <c r="C45" s="29"/>
      <c r="D45" s="8" t="s">
        <v>49</v>
      </c>
      <c r="E45" s="9">
        <f>+E46+E47+E48+E49+E50+E51+E52+E53+E54+E55+E56+E57+E58+E59+E60+E61+E62+E63+E64+E65+E66+E67</f>
        <v>1265665</v>
      </c>
      <c r="F45" s="9">
        <f>+F46+F47+F48+F49+F50+F51+F52+F53+F54+F55+F56+F57+F58+F59+F60+F61+F62+F63+F64+F65+F66+F67</f>
        <v>1265611</v>
      </c>
      <c r="G45" s="9">
        <f t="shared" si="0"/>
        <v>2531276</v>
      </c>
      <c r="H45" s="9">
        <f>+H46+H47+H48+H49+H50+H51+H52+H53+H54+H55+H56+H57+H58+H59+H60+H61+H62+H63+H64+H65+H66+H67</f>
        <v>0</v>
      </c>
      <c r="I45" s="9">
        <f t="shared" si="1"/>
        <v>2531276</v>
      </c>
    </row>
    <row r="46" spans="2:9">
      <c r="B46" s="29"/>
      <c r="C46" s="29"/>
      <c r="D46" s="8" t="s">
        <v>50</v>
      </c>
      <c r="E46" s="9">
        <v>26090</v>
      </c>
      <c r="F46" s="9">
        <v>26090</v>
      </c>
      <c r="G46" s="9">
        <f t="shared" si="0"/>
        <v>52180</v>
      </c>
      <c r="H46" s="9"/>
      <c r="I46" s="9">
        <f t="shared" si="1"/>
        <v>52180</v>
      </c>
    </row>
    <row r="47" spans="2:9">
      <c r="B47" s="29"/>
      <c r="C47" s="29"/>
      <c r="D47" s="8" t="s">
        <v>51</v>
      </c>
      <c r="E47" s="9">
        <v>1750</v>
      </c>
      <c r="F47" s="9">
        <v>1750</v>
      </c>
      <c r="G47" s="9">
        <f t="shared" si="0"/>
        <v>3500</v>
      </c>
      <c r="H47" s="9"/>
      <c r="I47" s="9">
        <f t="shared" si="1"/>
        <v>3500</v>
      </c>
    </row>
    <row r="48" spans="2:9">
      <c r="B48" s="29"/>
      <c r="C48" s="29"/>
      <c r="D48" s="8" t="s">
        <v>52</v>
      </c>
      <c r="E48" s="9">
        <v>13345</v>
      </c>
      <c r="F48" s="9">
        <v>13345</v>
      </c>
      <c r="G48" s="9">
        <f t="shared" si="0"/>
        <v>26690</v>
      </c>
      <c r="H48" s="9"/>
      <c r="I48" s="9">
        <f t="shared" si="1"/>
        <v>26690</v>
      </c>
    </row>
    <row r="49" spans="2:9">
      <c r="B49" s="29"/>
      <c r="C49" s="29"/>
      <c r="D49" s="8" t="s">
        <v>53</v>
      </c>
      <c r="E49" s="9">
        <v>135120</v>
      </c>
      <c r="F49" s="9">
        <v>135120</v>
      </c>
      <c r="G49" s="9">
        <f t="shared" si="0"/>
        <v>270240</v>
      </c>
      <c r="H49" s="9"/>
      <c r="I49" s="9">
        <f t="shared" si="1"/>
        <v>270240</v>
      </c>
    </row>
    <row r="50" spans="2:9">
      <c r="B50" s="29"/>
      <c r="C50" s="29"/>
      <c r="D50" s="8" t="s">
        <v>54</v>
      </c>
      <c r="E50" s="9">
        <v>14294</v>
      </c>
      <c r="F50" s="9">
        <v>14294</v>
      </c>
      <c r="G50" s="9">
        <f t="shared" si="0"/>
        <v>28588</v>
      </c>
      <c r="H50" s="9"/>
      <c r="I50" s="9">
        <f t="shared" si="1"/>
        <v>28588</v>
      </c>
    </row>
    <row r="51" spans="2:9">
      <c r="B51" s="29"/>
      <c r="C51" s="29"/>
      <c r="D51" s="8" t="s">
        <v>55</v>
      </c>
      <c r="E51" s="9">
        <v>24365</v>
      </c>
      <c r="F51" s="9">
        <v>24308</v>
      </c>
      <c r="G51" s="9">
        <f t="shared" si="0"/>
        <v>48673</v>
      </c>
      <c r="H51" s="9"/>
      <c r="I51" s="9">
        <f t="shared" si="1"/>
        <v>48673</v>
      </c>
    </row>
    <row r="52" spans="2:9">
      <c r="B52" s="29"/>
      <c r="C52" s="29"/>
      <c r="D52" s="8" t="s">
        <v>42</v>
      </c>
      <c r="E52" s="9">
        <v>66665</v>
      </c>
      <c r="F52" s="9">
        <v>66666</v>
      </c>
      <c r="G52" s="9">
        <f t="shared" si="0"/>
        <v>133331</v>
      </c>
      <c r="H52" s="9"/>
      <c r="I52" s="9">
        <f t="shared" si="1"/>
        <v>133331</v>
      </c>
    </row>
    <row r="53" spans="2:9">
      <c r="B53" s="29"/>
      <c r="C53" s="29"/>
      <c r="D53" s="8" t="s">
        <v>56</v>
      </c>
      <c r="E53" s="9">
        <v>496234</v>
      </c>
      <c r="F53" s="9">
        <v>496234</v>
      </c>
      <c r="G53" s="9">
        <f t="shared" si="0"/>
        <v>992468</v>
      </c>
      <c r="H53" s="9"/>
      <c r="I53" s="9">
        <f t="shared" si="1"/>
        <v>992468</v>
      </c>
    </row>
    <row r="54" spans="2:9">
      <c r="B54" s="29"/>
      <c r="C54" s="29"/>
      <c r="D54" s="8" t="s">
        <v>57</v>
      </c>
      <c r="E54" s="9">
        <v>117927</v>
      </c>
      <c r="F54" s="9">
        <v>117927</v>
      </c>
      <c r="G54" s="9">
        <f t="shared" si="0"/>
        <v>235854</v>
      </c>
      <c r="H54" s="9"/>
      <c r="I54" s="9">
        <f t="shared" si="1"/>
        <v>235854</v>
      </c>
    </row>
    <row r="55" spans="2:9">
      <c r="B55" s="29"/>
      <c r="C55" s="29"/>
      <c r="D55" s="8" t="s">
        <v>58</v>
      </c>
      <c r="E55" s="9"/>
      <c r="F55" s="9"/>
      <c r="G55" s="9">
        <f t="shared" si="0"/>
        <v>0</v>
      </c>
      <c r="H55" s="9"/>
      <c r="I55" s="9">
        <f t="shared" si="1"/>
        <v>0</v>
      </c>
    </row>
    <row r="56" spans="2:9">
      <c r="B56" s="29"/>
      <c r="C56" s="29"/>
      <c r="D56" s="8" t="s">
        <v>59</v>
      </c>
      <c r="E56" s="9"/>
      <c r="F56" s="9"/>
      <c r="G56" s="9">
        <f t="shared" si="0"/>
        <v>0</v>
      </c>
      <c r="H56" s="9"/>
      <c r="I56" s="9">
        <f t="shared" si="1"/>
        <v>0</v>
      </c>
    </row>
    <row r="57" spans="2:9">
      <c r="B57" s="29"/>
      <c r="C57" s="29"/>
      <c r="D57" s="8" t="s">
        <v>60</v>
      </c>
      <c r="E57" s="9">
        <v>73434</v>
      </c>
      <c r="F57" s="9">
        <v>73434</v>
      </c>
      <c r="G57" s="9">
        <f t="shared" si="0"/>
        <v>146868</v>
      </c>
      <c r="H57" s="9"/>
      <c r="I57" s="9">
        <f t="shared" si="1"/>
        <v>146868</v>
      </c>
    </row>
    <row r="58" spans="2:9">
      <c r="B58" s="29"/>
      <c r="C58" s="29"/>
      <c r="D58" s="8" t="s">
        <v>61</v>
      </c>
      <c r="E58" s="9">
        <v>3028</v>
      </c>
      <c r="F58" s="9">
        <v>3028</v>
      </c>
      <c r="G58" s="9">
        <f t="shared" si="0"/>
        <v>6056</v>
      </c>
      <c r="H58" s="9"/>
      <c r="I58" s="9">
        <f t="shared" si="1"/>
        <v>6056</v>
      </c>
    </row>
    <row r="59" spans="2:9">
      <c r="B59" s="29"/>
      <c r="C59" s="29"/>
      <c r="D59" s="8" t="s">
        <v>44</v>
      </c>
      <c r="E59" s="9">
        <v>59980</v>
      </c>
      <c r="F59" s="9">
        <v>59980</v>
      </c>
      <c r="G59" s="9">
        <f t="shared" si="0"/>
        <v>119960</v>
      </c>
      <c r="H59" s="9"/>
      <c r="I59" s="9">
        <f t="shared" si="1"/>
        <v>119960</v>
      </c>
    </row>
    <row r="60" spans="2:9">
      <c r="B60" s="29"/>
      <c r="C60" s="29"/>
      <c r="D60" s="8" t="s">
        <v>45</v>
      </c>
      <c r="E60" s="9">
        <v>141257</v>
      </c>
      <c r="F60" s="9">
        <v>141258</v>
      </c>
      <c r="G60" s="9">
        <f t="shared" si="0"/>
        <v>282515</v>
      </c>
      <c r="H60" s="9"/>
      <c r="I60" s="9">
        <f t="shared" si="1"/>
        <v>282515</v>
      </c>
    </row>
    <row r="61" spans="2:9">
      <c r="B61" s="29"/>
      <c r="C61" s="29"/>
      <c r="D61" s="8" t="s">
        <v>62</v>
      </c>
      <c r="E61" s="9"/>
      <c r="F61" s="9"/>
      <c r="G61" s="9">
        <f t="shared" si="0"/>
        <v>0</v>
      </c>
      <c r="H61" s="9"/>
      <c r="I61" s="9">
        <f t="shared" si="1"/>
        <v>0</v>
      </c>
    </row>
    <row r="62" spans="2:9">
      <c r="B62" s="29"/>
      <c r="C62" s="29"/>
      <c r="D62" s="8" t="s">
        <v>63</v>
      </c>
      <c r="E62" s="9">
        <v>38453</v>
      </c>
      <c r="F62" s="9">
        <v>38453</v>
      </c>
      <c r="G62" s="9">
        <f t="shared" si="0"/>
        <v>76906</v>
      </c>
      <c r="H62" s="9"/>
      <c r="I62" s="9">
        <f t="shared" si="1"/>
        <v>76906</v>
      </c>
    </row>
    <row r="63" spans="2:9">
      <c r="B63" s="29"/>
      <c r="C63" s="29"/>
      <c r="D63" s="8" t="s">
        <v>64</v>
      </c>
      <c r="E63" s="9">
        <v>7370</v>
      </c>
      <c r="F63" s="9">
        <v>7370</v>
      </c>
      <c r="G63" s="9">
        <f t="shared" si="0"/>
        <v>14740</v>
      </c>
      <c r="H63" s="9"/>
      <c r="I63" s="9">
        <f t="shared" si="1"/>
        <v>14740</v>
      </c>
    </row>
    <row r="64" spans="2:9">
      <c r="B64" s="29"/>
      <c r="C64" s="29"/>
      <c r="D64" s="8" t="s">
        <v>65</v>
      </c>
      <c r="E64" s="9"/>
      <c r="F64" s="9"/>
      <c r="G64" s="9">
        <f t="shared" si="0"/>
        <v>0</v>
      </c>
      <c r="H64" s="9"/>
      <c r="I64" s="9">
        <f t="shared" si="1"/>
        <v>0</v>
      </c>
    </row>
    <row r="65" spans="2:9">
      <c r="B65" s="29"/>
      <c r="C65" s="29"/>
      <c r="D65" s="8" t="s">
        <v>66</v>
      </c>
      <c r="E65" s="9">
        <v>35500</v>
      </c>
      <c r="F65" s="9">
        <v>35500</v>
      </c>
      <c r="G65" s="9">
        <f t="shared" si="0"/>
        <v>71000</v>
      </c>
      <c r="H65" s="9"/>
      <c r="I65" s="9">
        <f t="shared" si="1"/>
        <v>71000</v>
      </c>
    </row>
    <row r="66" spans="2:9">
      <c r="B66" s="29"/>
      <c r="C66" s="29"/>
      <c r="D66" s="8" t="s">
        <v>48</v>
      </c>
      <c r="E66" s="9">
        <v>10853</v>
      </c>
      <c r="F66" s="9">
        <v>10854</v>
      </c>
      <c r="G66" s="9">
        <f t="shared" si="0"/>
        <v>21707</v>
      </c>
      <c r="H66" s="9"/>
      <c r="I66" s="9">
        <f t="shared" si="1"/>
        <v>21707</v>
      </c>
    </row>
    <row r="67" spans="2:9">
      <c r="B67" s="29"/>
      <c r="C67" s="29"/>
      <c r="D67" s="8" t="s">
        <v>67</v>
      </c>
      <c r="E67" s="9"/>
      <c r="F67" s="9"/>
      <c r="G67" s="9">
        <f t="shared" si="0"/>
        <v>0</v>
      </c>
      <c r="H67" s="9"/>
      <c r="I67" s="9">
        <f t="shared" si="1"/>
        <v>0</v>
      </c>
    </row>
    <row r="68" spans="2:9">
      <c r="B68" s="29"/>
      <c r="C68" s="29"/>
      <c r="D68" s="8" t="s">
        <v>68</v>
      </c>
      <c r="E68" s="9">
        <f>+E69</f>
        <v>1011672</v>
      </c>
      <c r="F68" s="9">
        <f>+F69</f>
        <v>1595181</v>
      </c>
      <c r="G68" s="9">
        <f t="shared" si="0"/>
        <v>2606853</v>
      </c>
      <c r="H68" s="9">
        <f>+H69</f>
        <v>0</v>
      </c>
      <c r="I68" s="9">
        <f t="shared" si="1"/>
        <v>2606853</v>
      </c>
    </row>
    <row r="69" spans="2:9">
      <c r="B69" s="29"/>
      <c r="C69" s="29"/>
      <c r="D69" s="8" t="s">
        <v>69</v>
      </c>
      <c r="E69" s="9">
        <f>+E70+E71+E72-E73</f>
        <v>1011672</v>
      </c>
      <c r="F69" s="9">
        <f>+F70+F71+F72-F73</f>
        <v>1595181</v>
      </c>
      <c r="G69" s="9">
        <f t="shared" si="0"/>
        <v>2606853</v>
      </c>
      <c r="H69" s="9">
        <f>+H70+H71+H72-H73</f>
        <v>0</v>
      </c>
      <c r="I69" s="9">
        <f t="shared" si="1"/>
        <v>2606853</v>
      </c>
    </row>
    <row r="70" spans="2:9">
      <c r="B70" s="29"/>
      <c r="C70" s="29"/>
      <c r="D70" s="8" t="s">
        <v>70</v>
      </c>
      <c r="E70" s="9"/>
      <c r="F70" s="9">
        <v>97825</v>
      </c>
      <c r="G70" s="9">
        <f t="shared" si="0"/>
        <v>97825</v>
      </c>
      <c r="H70" s="9"/>
      <c r="I70" s="9">
        <f t="shared" si="1"/>
        <v>97825</v>
      </c>
    </row>
    <row r="71" spans="2:9">
      <c r="B71" s="29"/>
      <c r="C71" s="29"/>
      <c r="D71" s="8" t="s">
        <v>71</v>
      </c>
      <c r="E71" s="9">
        <v>1011672</v>
      </c>
      <c r="F71" s="9">
        <v>1570891</v>
      </c>
      <c r="G71" s="9">
        <f t="shared" si="0"/>
        <v>2582563</v>
      </c>
      <c r="H71" s="9"/>
      <c r="I71" s="9">
        <f t="shared" si="1"/>
        <v>2582563</v>
      </c>
    </row>
    <row r="72" spans="2:9">
      <c r="B72" s="29"/>
      <c r="C72" s="29"/>
      <c r="D72" s="8" t="s">
        <v>72</v>
      </c>
      <c r="E72" s="9"/>
      <c r="F72" s="9"/>
      <c r="G72" s="9">
        <f t="shared" ref="G72:G94" si="2">+E72+F72</f>
        <v>0</v>
      </c>
      <c r="H72" s="9"/>
      <c r="I72" s="9">
        <f t="shared" ref="I72:I92" si="3">G72-ABS(H72)</f>
        <v>0</v>
      </c>
    </row>
    <row r="73" spans="2:9">
      <c r="B73" s="29"/>
      <c r="C73" s="29"/>
      <c r="D73" s="8" t="s">
        <v>73</v>
      </c>
      <c r="E73" s="9"/>
      <c r="F73" s="9">
        <v>73535</v>
      </c>
      <c r="G73" s="9">
        <f t="shared" si="2"/>
        <v>73535</v>
      </c>
      <c r="H73" s="9"/>
      <c r="I73" s="9">
        <f t="shared" si="3"/>
        <v>73535</v>
      </c>
    </row>
    <row r="74" spans="2:9">
      <c r="B74" s="29"/>
      <c r="C74" s="29"/>
      <c r="D74" s="8" t="s">
        <v>74</v>
      </c>
      <c r="E74" s="9"/>
      <c r="F74" s="9">
        <v>439828</v>
      </c>
      <c r="G74" s="9">
        <f t="shared" si="2"/>
        <v>439828</v>
      </c>
      <c r="H74" s="9"/>
      <c r="I74" s="9">
        <f t="shared" si="3"/>
        <v>439828</v>
      </c>
    </row>
    <row r="75" spans="2:9">
      <c r="B75" s="29"/>
      <c r="C75" s="29"/>
      <c r="D75" s="8" t="s">
        <v>75</v>
      </c>
      <c r="E75" s="9"/>
      <c r="F75" s="9">
        <v>-117667</v>
      </c>
      <c r="G75" s="9">
        <f t="shared" si="2"/>
        <v>-117667</v>
      </c>
      <c r="H75" s="9"/>
      <c r="I75" s="9">
        <f t="shared" si="3"/>
        <v>-117667</v>
      </c>
    </row>
    <row r="76" spans="2:9">
      <c r="B76" s="29"/>
      <c r="C76" s="29"/>
      <c r="D76" s="8" t="s">
        <v>76</v>
      </c>
      <c r="E76" s="9"/>
      <c r="F76" s="9"/>
      <c r="G76" s="9">
        <f t="shared" si="2"/>
        <v>0</v>
      </c>
      <c r="H76" s="9"/>
      <c r="I76" s="9">
        <f t="shared" si="3"/>
        <v>0</v>
      </c>
    </row>
    <row r="77" spans="2:9">
      <c r="B77" s="29"/>
      <c r="C77" s="29"/>
      <c r="D77" s="8" t="s">
        <v>77</v>
      </c>
      <c r="E77" s="9"/>
      <c r="F77" s="9"/>
      <c r="G77" s="9">
        <f t="shared" si="2"/>
        <v>0</v>
      </c>
      <c r="H77" s="9"/>
      <c r="I77" s="9">
        <f t="shared" si="3"/>
        <v>0</v>
      </c>
    </row>
    <row r="78" spans="2:9">
      <c r="B78" s="29"/>
      <c r="C78" s="29"/>
      <c r="D78" s="8" t="s">
        <v>78</v>
      </c>
      <c r="E78" s="9"/>
      <c r="F78" s="9"/>
      <c r="G78" s="9">
        <f t="shared" si="2"/>
        <v>0</v>
      </c>
      <c r="H78" s="9"/>
      <c r="I78" s="9">
        <f t="shared" si="3"/>
        <v>0</v>
      </c>
    </row>
    <row r="79" spans="2:9">
      <c r="B79" s="29"/>
      <c r="C79" s="30"/>
      <c r="D79" s="10" t="s">
        <v>79</v>
      </c>
      <c r="E79" s="11">
        <f>+E25+E33+E45+E68+E74+E75+E76+E77+E78</f>
        <v>15273033</v>
      </c>
      <c r="F79" s="11">
        <f>+F25+F33+F45+F68+F74+F75+F76+F77+F78</f>
        <v>16179067</v>
      </c>
      <c r="G79" s="11">
        <f t="shared" si="2"/>
        <v>31452100</v>
      </c>
      <c r="H79" s="11">
        <f>+H25+H33+H45+H68+H74+H75+H76+H77+H78</f>
        <v>0</v>
      </c>
      <c r="I79" s="11">
        <f t="shared" si="3"/>
        <v>31452100</v>
      </c>
    </row>
    <row r="80" spans="2:9">
      <c r="B80" s="30"/>
      <c r="C80" s="12" t="s">
        <v>80</v>
      </c>
      <c r="D80" s="13"/>
      <c r="E80" s="14">
        <f xml:space="preserve"> +E24 - E79</f>
        <v>-723150</v>
      </c>
      <c r="F80" s="14">
        <f xml:space="preserve"> +F24 - F79</f>
        <v>2568464</v>
      </c>
      <c r="G80" s="14">
        <f t="shared" si="2"/>
        <v>1845314</v>
      </c>
      <c r="H80" s="14">
        <f xml:space="preserve"> +H24 - H79</f>
        <v>0</v>
      </c>
      <c r="I80" s="14">
        <f>I24-I79</f>
        <v>1845314</v>
      </c>
    </row>
    <row r="81" spans="2:9">
      <c r="B81" s="28" t="s">
        <v>81</v>
      </c>
      <c r="C81" s="28" t="s">
        <v>9</v>
      </c>
      <c r="D81" s="8" t="s">
        <v>82</v>
      </c>
      <c r="E81" s="9"/>
      <c r="F81" s="9">
        <v>17</v>
      </c>
      <c r="G81" s="9">
        <f t="shared" si="2"/>
        <v>17</v>
      </c>
      <c r="H81" s="9"/>
      <c r="I81" s="9">
        <f t="shared" si="3"/>
        <v>17</v>
      </c>
    </row>
    <row r="82" spans="2:9">
      <c r="B82" s="29"/>
      <c r="C82" s="29"/>
      <c r="D82" s="8" t="s">
        <v>83</v>
      </c>
      <c r="E82" s="9">
        <f>+E83+E84+E85</f>
        <v>0</v>
      </c>
      <c r="F82" s="9">
        <f>+F83+F84+F85</f>
        <v>0</v>
      </c>
      <c r="G82" s="9">
        <f t="shared" si="2"/>
        <v>0</v>
      </c>
      <c r="H82" s="9">
        <f>+H83+H84+H85</f>
        <v>0</v>
      </c>
      <c r="I82" s="9">
        <f t="shared" si="3"/>
        <v>0</v>
      </c>
    </row>
    <row r="83" spans="2:9">
      <c r="B83" s="29"/>
      <c r="C83" s="29"/>
      <c r="D83" s="8" t="s">
        <v>84</v>
      </c>
      <c r="E83" s="9"/>
      <c r="F83" s="9"/>
      <c r="G83" s="9">
        <f t="shared" si="2"/>
        <v>0</v>
      </c>
      <c r="H83" s="9"/>
      <c r="I83" s="9">
        <f t="shared" si="3"/>
        <v>0</v>
      </c>
    </row>
    <row r="84" spans="2:9">
      <c r="B84" s="29"/>
      <c r="C84" s="29"/>
      <c r="D84" s="8" t="s">
        <v>85</v>
      </c>
      <c r="E84" s="9"/>
      <c r="F84" s="9"/>
      <c r="G84" s="9">
        <f t="shared" si="2"/>
        <v>0</v>
      </c>
      <c r="H84" s="9"/>
      <c r="I84" s="9">
        <f t="shared" si="3"/>
        <v>0</v>
      </c>
    </row>
    <row r="85" spans="2:9">
      <c r="B85" s="29"/>
      <c r="C85" s="29"/>
      <c r="D85" s="8" t="s">
        <v>86</v>
      </c>
      <c r="E85" s="9"/>
      <c r="F85" s="9"/>
      <c r="G85" s="9">
        <f t="shared" si="2"/>
        <v>0</v>
      </c>
      <c r="H85" s="9"/>
      <c r="I85" s="9">
        <f t="shared" si="3"/>
        <v>0</v>
      </c>
    </row>
    <row r="86" spans="2:9">
      <c r="B86" s="29"/>
      <c r="C86" s="30"/>
      <c r="D86" s="10" t="s">
        <v>87</v>
      </c>
      <c r="E86" s="11">
        <f>+E81+E82</f>
        <v>0</v>
      </c>
      <c r="F86" s="11">
        <f>+F81+F82</f>
        <v>17</v>
      </c>
      <c r="G86" s="11">
        <f t="shared" si="2"/>
        <v>17</v>
      </c>
      <c r="H86" s="11">
        <f>+H81+H82</f>
        <v>0</v>
      </c>
      <c r="I86" s="11">
        <f t="shared" si="3"/>
        <v>17</v>
      </c>
    </row>
    <row r="87" spans="2:9">
      <c r="B87" s="29"/>
      <c r="C87" s="28" t="s">
        <v>28</v>
      </c>
      <c r="D87" s="8" t="s">
        <v>88</v>
      </c>
      <c r="E87" s="9"/>
      <c r="F87" s="9"/>
      <c r="G87" s="9">
        <f t="shared" si="2"/>
        <v>0</v>
      </c>
      <c r="H87" s="9"/>
      <c r="I87" s="9">
        <f t="shared" si="3"/>
        <v>0</v>
      </c>
    </row>
    <row r="88" spans="2:9">
      <c r="B88" s="29"/>
      <c r="C88" s="29"/>
      <c r="D88" s="8" t="s">
        <v>89</v>
      </c>
      <c r="E88" s="9">
        <f>+E89+E90+E91</f>
        <v>0</v>
      </c>
      <c r="F88" s="9">
        <f>+F89+F90+F91</f>
        <v>0</v>
      </c>
      <c r="G88" s="9">
        <f t="shared" si="2"/>
        <v>0</v>
      </c>
      <c r="H88" s="9">
        <f>+H89+H90+H91</f>
        <v>0</v>
      </c>
      <c r="I88" s="9">
        <f t="shared" si="3"/>
        <v>0</v>
      </c>
    </row>
    <row r="89" spans="2:9">
      <c r="B89" s="29"/>
      <c r="C89" s="29"/>
      <c r="D89" s="8" t="s">
        <v>90</v>
      </c>
      <c r="E89" s="9"/>
      <c r="F89" s="9"/>
      <c r="G89" s="9">
        <f t="shared" si="2"/>
        <v>0</v>
      </c>
      <c r="H89" s="9"/>
      <c r="I89" s="9">
        <f t="shared" si="3"/>
        <v>0</v>
      </c>
    </row>
    <row r="90" spans="2:9">
      <c r="B90" s="29"/>
      <c r="C90" s="29"/>
      <c r="D90" s="8" t="s">
        <v>91</v>
      </c>
      <c r="E90" s="9"/>
      <c r="F90" s="9"/>
      <c r="G90" s="9">
        <f t="shared" si="2"/>
        <v>0</v>
      </c>
      <c r="H90" s="9"/>
      <c r="I90" s="9">
        <f t="shared" si="3"/>
        <v>0</v>
      </c>
    </row>
    <row r="91" spans="2:9">
      <c r="B91" s="29"/>
      <c r="C91" s="29"/>
      <c r="D91" s="8" t="s">
        <v>92</v>
      </c>
      <c r="E91" s="9"/>
      <c r="F91" s="9"/>
      <c r="G91" s="9">
        <f t="shared" si="2"/>
        <v>0</v>
      </c>
      <c r="H91" s="9"/>
      <c r="I91" s="9">
        <f t="shared" si="3"/>
        <v>0</v>
      </c>
    </row>
    <row r="92" spans="2:9">
      <c r="B92" s="29"/>
      <c r="C92" s="30"/>
      <c r="D92" s="10" t="s">
        <v>93</v>
      </c>
      <c r="E92" s="11">
        <f>+E87+E88</f>
        <v>0</v>
      </c>
      <c r="F92" s="11">
        <f>+F87+F88</f>
        <v>0</v>
      </c>
      <c r="G92" s="11">
        <f t="shared" si="2"/>
        <v>0</v>
      </c>
      <c r="H92" s="11">
        <f>+H87+H88</f>
        <v>0</v>
      </c>
      <c r="I92" s="11">
        <f t="shared" si="3"/>
        <v>0</v>
      </c>
    </row>
    <row r="93" spans="2:9">
      <c r="B93" s="30"/>
      <c r="C93" s="12" t="s">
        <v>94</v>
      </c>
      <c r="D93" s="15"/>
      <c r="E93" s="16">
        <f xml:space="preserve"> +E86 - E92</f>
        <v>0</v>
      </c>
      <c r="F93" s="16">
        <f xml:space="preserve"> +F86 - F92</f>
        <v>17</v>
      </c>
      <c r="G93" s="16">
        <f t="shared" si="2"/>
        <v>17</v>
      </c>
      <c r="H93" s="16">
        <f xml:space="preserve"> +H86 - H92</f>
        <v>0</v>
      </c>
      <c r="I93" s="16">
        <f>I86-I92</f>
        <v>17</v>
      </c>
    </row>
    <row r="94" spans="2:9">
      <c r="B94" s="12" t="s">
        <v>95</v>
      </c>
      <c r="C94" s="17"/>
      <c r="D94" s="13"/>
      <c r="E94" s="14">
        <f xml:space="preserve"> +E80 +E93</f>
        <v>-723150</v>
      </c>
      <c r="F94" s="14">
        <f xml:space="preserve"> +F80 +F93</f>
        <v>2568481</v>
      </c>
      <c r="G94" s="14">
        <f t="shared" si="2"/>
        <v>1845331</v>
      </c>
      <c r="H94" s="14">
        <f xml:space="preserve"> +H80 +H93</f>
        <v>0</v>
      </c>
      <c r="I94" s="14">
        <f>I80+I93</f>
        <v>1845331</v>
      </c>
    </row>
  </sheetData>
  <mergeCells count="13">
    <mergeCell ref="B7:B80"/>
    <mergeCell ref="C7:C24"/>
    <mergeCell ref="C25:C79"/>
    <mergeCell ref="B81:B93"/>
    <mergeCell ref="C81:C86"/>
    <mergeCell ref="C87:C92"/>
    <mergeCell ref="B2:I2"/>
    <mergeCell ref="B3:I3"/>
    <mergeCell ref="B5:D6"/>
    <mergeCell ref="E5:F5"/>
    <mergeCell ref="G5:G6"/>
    <mergeCell ref="H5:H6"/>
    <mergeCell ref="I5:I6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F6212-7153-4810-B337-50F7C5DCF97C}">
  <sheetPr>
    <pageSetUpPr fitToPage="1"/>
  </sheetPr>
  <dimension ref="B1:G147"/>
  <sheetViews>
    <sheetView showGridLines="0" workbookViewId="0"/>
  </sheetViews>
  <sheetFormatPr defaultRowHeight="18.75"/>
  <cols>
    <col min="1" max="3" width="2.875" customWidth="1"/>
    <col min="4" max="4" width="59.75" customWidth="1"/>
    <col min="5" max="7" width="20.75" customWidth="1"/>
  </cols>
  <sheetData>
    <row r="1" spans="2:7" ht="21">
      <c r="B1" s="1"/>
      <c r="C1" s="1"/>
      <c r="D1" s="1"/>
      <c r="E1" s="2"/>
      <c r="F1" s="2"/>
      <c r="G1" s="3" t="s">
        <v>0</v>
      </c>
    </row>
    <row r="2" spans="2:7" ht="21">
      <c r="B2" s="31" t="s">
        <v>155</v>
      </c>
      <c r="C2" s="31"/>
      <c r="D2" s="31"/>
      <c r="E2" s="31"/>
      <c r="F2" s="31"/>
      <c r="G2" s="31"/>
    </row>
    <row r="3" spans="2:7" ht="21">
      <c r="B3" s="32" t="s">
        <v>2</v>
      </c>
      <c r="C3" s="32"/>
      <c r="D3" s="32"/>
      <c r="E3" s="32"/>
      <c r="F3" s="32"/>
      <c r="G3" s="32"/>
    </row>
    <row r="4" spans="2:7">
      <c r="B4" s="4"/>
      <c r="C4" s="4"/>
      <c r="D4" s="4"/>
      <c r="E4" s="4"/>
      <c r="F4" s="2"/>
      <c r="G4" s="4" t="s">
        <v>3</v>
      </c>
    </row>
    <row r="5" spans="2:7">
      <c r="B5" s="33" t="s">
        <v>4</v>
      </c>
      <c r="C5" s="33"/>
      <c r="D5" s="33"/>
      <c r="E5" s="5" t="s">
        <v>5</v>
      </c>
      <c r="F5" s="5" t="s">
        <v>6</v>
      </c>
      <c r="G5" s="5" t="s">
        <v>7</v>
      </c>
    </row>
    <row r="6" spans="2:7">
      <c r="B6" s="28" t="s">
        <v>8</v>
      </c>
      <c r="C6" s="28" t="s">
        <v>9</v>
      </c>
      <c r="D6" s="6" t="s">
        <v>10</v>
      </c>
      <c r="E6" s="7">
        <f>+E7</f>
        <v>3000033</v>
      </c>
      <c r="F6" s="7">
        <f>+F7</f>
        <v>2994073</v>
      </c>
      <c r="G6" s="7">
        <f>E6-F6</f>
        <v>5960</v>
      </c>
    </row>
    <row r="7" spans="2:7">
      <c r="B7" s="29"/>
      <c r="C7" s="29"/>
      <c r="D7" s="8" t="s">
        <v>11</v>
      </c>
      <c r="E7" s="9">
        <f>+E8</f>
        <v>3000033</v>
      </c>
      <c r="F7" s="9">
        <f>+F8</f>
        <v>2994073</v>
      </c>
      <c r="G7" s="9">
        <f t="shared" ref="G7:G70" si="0">E7-F7</f>
        <v>5960</v>
      </c>
    </row>
    <row r="8" spans="2:7">
      <c r="B8" s="29"/>
      <c r="C8" s="29"/>
      <c r="D8" s="8" t="s">
        <v>12</v>
      </c>
      <c r="E8" s="9">
        <v>3000033</v>
      </c>
      <c r="F8" s="9">
        <v>2994073</v>
      </c>
      <c r="G8" s="9">
        <f t="shared" si="0"/>
        <v>5960</v>
      </c>
    </row>
    <row r="9" spans="2:7">
      <c r="B9" s="29"/>
      <c r="C9" s="29"/>
      <c r="D9" s="8" t="s">
        <v>13</v>
      </c>
      <c r="E9" s="9">
        <f>+E10+E14+E15+E17+E18</f>
        <v>33832650</v>
      </c>
      <c r="F9" s="9">
        <f>+F10+F14+F15+F17+F18</f>
        <v>30995379</v>
      </c>
      <c r="G9" s="9">
        <f t="shared" si="0"/>
        <v>2837271</v>
      </c>
    </row>
    <row r="10" spans="2:7">
      <c r="B10" s="29"/>
      <c r="C10" s="29"/>
      <c r="D10" s="8" t="s">
        <v>14</v>
      </c>
      <c r="E10" s="9">
        <f>+E11+E12+E13</f>
        <v>32443790</v>
      </c>
      <c r="F10" s="9">
        <f>+F11+F12+F13</f>
        <v>30759079</v>
      </c>
      <c r="G10" s="9">
        <f t="shared" si="0"/>
        <v>1684711</v>
      </c>
    </row>
    <row r="11" spans="2:7">
      <c r="B11" s="29"/>
      <c r="C11" s="29"/>
      <c r="D11" s="8" t="s">
        <v>15</v>
      </c>
      <c r="E11" s="9"/>
      <c r="F11" s="9"/>
      <c r="G11" s="9">
        <f t="shared" si="0"/>
        <v>0</v>
      </c>
    </row>
    <row r="12" spans="2:7">
      <c r="B12" s="29"/>
      <c r="C12" s="29"/>
      <c r="D12" s="8" t="s">
        <v>16</v>
      </c>
      <c r="E12" s="9">
        <v>32443790</v>
      </c>
      <c r="F12" s="9">
        <v>30759079</v>
      </c>
      <c r="G12" s="9">
        <f t="shared" si="0"/>
        <v>1684711</v>
      </c>
    </row>
    <row r="13" spans="2:7">
      <c r="B13" s="29"/>
      <c r="C13" s="29"/>
      <c r="D13" s="8" t="s">
        <v>17</v>
      </c>
      <c r="E13" s="9"/>
      <c r="F13" s="9"/>
      <c r="G13" s="9">
        <f t="shared" si="0"/>
        <v>0</v>
      </c>
    </row>
    <row r="14" spans="2:7">
      <c r="B14" s="29"/>
      <c r="C14" s="29"/>
      <c r="D14" s="8" t="s">
        <v>18</v>
      </c>
      <c r="E14" s="9">
        <v>84220</v>
      </c>
      <c r="F14" s="9">
        <v>234300</v>
      </c>
      <c r="G14" s="9">
        <f t="shared" si="0"/>
        <v>-150080</v>
      </c>
    </row>
    <row r="15" spans="2:7">
      <c r="B15" s="29"/>
      <c r="C15" s="29"/>
      <c r="D15" s="8" t="s">
        <v>19</v>
      </c>
      <c r="E15" s="9">
        <f>+E16</f>
        <v>0</v>
      </c>
      <c r="F15" s="9">
        <f>+F16</f>
        <v>0</v>
      </c>
      <c r="G15" s="9">
        <f t="shared" si="0"/>
        <v>0</v>
      </c>
    </row>
    <row r="16" spans="2:7">
      <c r="B16" s="29"/>
      <c r="C16" s="29"/>
      <c r="D16" s="8" t="s">
        <v>20</v>
      </c>
      <c r="E16" s="9"/>
      <c r="F16" s="9"/>
      <c r="G16" s="9">
        <f t="shared" si="0"/>
        <v>0</v>
      </c>
    </row>
    <row r="17" spans="2:7">
      <c r="B17" s="29"/>
      <c r="C17" s="29"/>
      <c r="D17" s="8" t="s">
        <v>21</v>
      </c>
      <c r="E17" s="9"/>
      <c r="F17" s="9"/>
      <c r="G17" s="9">
        <f t="shared" si="0"/>
        <v>0</v>
      </c>
    </row>
    <row r="18" spans="2:7">
      <c r="B18" s="29"/>
      <c r="C18" s="29"/>
      <c r="D18" s="8" t="s">
        <v>22</v>
      </c>
      <c r="E18" s="9">
        <f>+E19+E20+E21</f>
        <v>1304640</v>
      </c>
      <c r="F18" s="9">
        <f>+F19+F20+F21</f>
        <v>2000</v>
      </c>
      <c r="G18" s="9">
        <f t="shared" si="0"/>
        <v>1302640</v>
      </c>
    </row>
    <row r="19" spans="2:7">
      <c r="B19" s="29"/>
      <c r="C19" s="29"/>
      <c r="D19" s="8" t="s">
        <v>23</v>
      </c>
      <c r="E19" s="9">
        <v>1166640</v>
      </c>
      <c r="F19" s="9">
        <v>2000</v>
      </c>
      <c r="G19" s="9">
        <f t="shared" si="0"/>
        <v>1164640</v>
      </c>
    </row>
    <row r="20" spans="2:7">
      <c r="B20" s="29"/>
      <c r="C20" s="29"/>
      <c r="D20" s="8" t="s">
        <v>24</v>
      </c>
      <c r="E20" s="9">
        <v>138000</v>
      </c>
      <c r="F20" s="9"/>
      <c r="G20" s="9">
        <f t="shared" si="0"/>
        <v>138000</v>
      </c>
    </row>
    <row r="21" spans="2:7">
      <c r="B21" s="29"/>
      <c r="C21" s="29"/>
      <c r="D21" s="8" t="s">
        <v>25</v>
      </c>
      <c r="E21" s="9"/>
      <c r="F21" s="9"/>
      <c r="G21" s="9">
        <f t="shared" si="0"/>
        <v>0</v>
      </c>
    </row>
    <row r="22" spans="2:7">
      <c r="B22" s="29"/>
      <c r="C22" s="29"/>
      <c r="D22" s="8" t="s">
        <v>26</v>
      </c>
      <c r="E22" s="9">
        <v>200000</v>
      </c>
      <c r="F22" s="9"/>
      <c r="G22" s="9">
        <f t="shared" si="0"/>
        <v>200000</v>
      </c>
    </row>
    <row r="23" spans="2:7">
      <c r="B23" s="29"/>
      <c r="C23" s="30"/>
      <c r="D23" s="10" t="s">
        <v>27</v>
      </c>
      <c r="E23" s="11">
        <f>+E6+E9+E22</f>
        <v>37032683</v>
      </c>
      <c r="F23" s="11">
        <f>+F6+F9+F22</f>
        <v>33989452</v>
      </c>
      <c r="G23" s="11">
        <f t="shared" si="0"/>
        <v>3043231</v>
      </c>
    </row>
    <row r="24" spans="2:7">
      <c r="B24" s="29"/>
      <c r="C24" s="28" t="s">
        <v>28</v>
      </c>
      <c r="D24" s="8" t="s">
        <v>29</v>
      </c>
      <c r="E24" s="9">
        <f>+E25+E26+E27+E28+E29+E30+E31</f>
        <v>23198097</v>
      </c>
      <c r="F24" s="9">
        <f>+F25+F26+F27+F28+F29+F30+F31</f>
        <v>21754512</v>
      </c>
      <c r="G24" s="9">
        <f t="shared" si="0"/>
        <v>1443585</v>
      </c>
    </row>
    <row r="25" spans="2:7">
      <c r="B25" s="29"/>
      <c r="C25" s="29"/>
      <c r="D25" s="8" t="s">
        <v>30</v>
      </c>
      <c r="E25" s="9"/>
      <c r="F25" s="9"/>
      <c r="G25" s="9">
        <f t="shared" si="0"/>
        <v>0</v>
      </c>
    </row>
    <row r="26" spans="2:7">
      <c r="B26" s="29"/>
      <c r="C26" s="29"/>
      <c r="D26" s="8" t="s">
        <v>31</v>
      </c>
      <c r="E26" s="9">
        <v>10476016</v>
      </c>
      <c r="F26" s="9">
        <v>7837332</v>
      </c>
      <c r="G26" s="9">
        <f t="shared" si="0"/>
        <v>2638684</v>
      </c>
    </row>
    <row r="27" spans="2:7">
      <c r="B27" s="29"/>
      <c r="C27" s="29"/>
      <c r="D27" s="8" t="s">
        <v>32</v>
      </c>
      <c r="E27" s="9">
        <v>1793300</v>
      </c>
      <c r="F27" s="9">
        <v>868300</v>
      </c>
      <c r="G27" s="9">
        <f t="shared" si="0"/>
        <v>925000</v>
      </c>
    </row>
    <row r="28" spans="2:7">
      <c r="B28" s="29"/>
      <c r="C28" s="29"/>
      <c r="D28" s="8" t="s">
        <v>33</v>
      </c>
      <c r="E28" s="9">
        <v>1368800</v>
      </c>
      <c r="F28" s="9">
        <v>1255700</v>
      </c>
      <c r="G28" s="9">
        <f t="shared" si="0"/>
        <v>113100</v>
      </c>
    </row>
    <row r="29" spans="2:7">
      <c r="B29" s="29"/>
      <c r="C29" s="29"/>
      <c r="D29" s="8" t="s">
        <v>34</v>
      </c>
      <c r="E29" s="9">
        <v>6627790</v>
      </c>
      <c r="F29" s="9">
        <v>9099070</v>
      </c>
      <c r="G29" s="9">
        <f t="shared" si="0"/>
        <v>-2471280</v>
      </c>
    </row>
    <row r="30" spans="2:7">
      <c r="B30" s="29"/>
      <c r="C30" s="29"/>
      <c r="D30" s="8" t="s">
        <v>35</v>
      </c>
      <c r="E30" s="9">
        <v>311500</v>
      </c>
      <c r="F30" s="9">
        <v>356000</v>
      </c>
      <c r="G30" s="9">
        <f t="shared" si="0"/>
        <v>-44500</v>
      </c>
    </row>
    <row r="31" spans="2:7">
      <c r="B31" s="29"/>
      <c r="C31" s="29"/>
      <c r="D31" s="8" t="s">
        <v>36</v>
      </c>
      <c r="E31" s="9">
        <v>2620691</v>
      </c>
      <c r="F31" s="9">
        <v>2338110</v>
      </c>
      <c r="G31" s="9">
        <f t="shared" si="0"/>
        <v>282581</v>
      </c>
    </row>
    <row r="32" spans="2:7">
      <c r="B32" s="29"/>
      <c r="C32" s="29"/>
      <c r="D32" s="8" t="s">
        <v>37</v>
      </c>
      <c r="E32" s="9">
        <f>+E33+E34+E35+E36+E37+E38+E39+E40+E41+E42+E43</f>
        <v>1905643</v>
      </c>
      <c r="F32" s="9">
        <f>+F33+F34+F35+F36+F37+F38+F39+F40+F41+F42+F43</f>
        <v>797195</v>
      </c>
      <c r="G32" s="9">
        <f t="shared" si="0"/>
        <v>1108448</v>
      </c>
    </row>
    <row r="33" spans="2:7">
      <c r="B33" s="29"/>
      <c r="C33" s="29"/>
      <c r="D33" s="8" t="s">
        <v>38</v>
      </c>
      <c r="E33" s="9"/>
      <c r="F33" s="9"/>
      <c r="G33" s="9">
        <f t="shared" si="0"/>
        <v>0</v>
      </c>
    </row>
    <row r="34" spans="2:7">
      <c r="B34" s="29"/>
      <c r="C34" s="29"/>
      <c r="D34" s="8" t="s">
        <v>39</v>
      </c>
      <c r="E34" s="9">
        <v>83147</v>
      </c>
      <c r="F34" s="9">
        <v>89813</v>
      </c>
      <c r="G34" s="9">
        <f t="shared" si="0"/>
        <v>-6666</v>
      </c>
    </row>
    <row r="35" spans="2:7">
      <c r="B35" s="29"/>
      <c r="C35" s="29"/>
      <c r="D35" s="8" t="s">
        <v>40</v>
      </c>
      <c r="E35" s="9">
        <v>2376</v>
      </c>
      <c r="F35" s="9">
        <v>4389</v>
      </c>
      <c r="G35" s="9">
        <f t="shared" si="0"/>
        <v>-2013</v>
      </c>
    </row>
    <row r="36" spans="2:7">
      <c r="B36" s="29"/>
      <c r="C36" s="29"/>
      <c r="D36" s="8" t="s">
        <v>41</v>
      </c>
      <c r="E36" s="9">
        <v>95973</v>
      </c>
      <c r="F36" s="9">
        <v>40278</v>
      </c>
      <c r="G36" s="9">
        <f t="shared" si="0"/>
        <v>55695</v>
      </c>
    </row>
    <row r="37" spans="2:7">
      <c r="B37" s="29"/>
      <c r="C37" s="29"/>
      <c r="D37" s="8" t="s">
        <v>42</v>
      </c>
      <c r="E37" s="9">
        <v>430000</v>
      </c>
      <c r="F37" s="9">
        <v>340000</v>
      </c>
      <c r="G37" s="9">
        <f t="shared" si="0"/>
        <v>90000</v>
      </c>
    </row>
    <row r="38" spans="2:7">
      <c r="B38" s="29"/>
      <c r="C38" s="29"/>
      <c r="D38" s="8" t="s">
        <v>43</v>
      </c>
      <c r="E38" s="9">
        <v>1020000</v>
      </c>
      <c r="F38" s="9">
        <v>70000</v>
      </c>
      <c r="G38" s="9">
        <f t="shared" si="0"/>
        <v>950000</v>
      </c>
    </row>
    <row r="39" spans="2:7">
      <c r="B39" s="29"/>
      <c r="C39" s="29"/>
      <c r="D39" s="8" t="s">
        <v>44</v>
      </c>
      <c r="E39" s="9">
        <v>23270</v>
      </c>
      <c r="F39" s="9">
        <v>18260</v>
      </c>
      <c r="G39" s="9">
        <f t="shared" si="0"/>
        <v>5010</v>
      </c>
    </row>
    <row r="40" spans="2:7">
      <c r="B40" s="29"/>
      <c r="C40" s="29"/>
      <c r="D40" s="8" t="s">
        <v>45</v>
      </c>
      <c r="E40" s="9"/>
      <c r="F40" s="9"/>
      <c r="G40" s="9">
        <f t="shared" si="0"/>
        <v>0</v>
      </c>
    </row>
    <row r="41" spans="2:7">
      <c r="B41" s="29"/>
      <c r="C41" s="29"/>
      <c r="D41" s="8" t="s">
        <v>46</v>
      </c>
      <c r="E41" s="9">
        <v>100000</v>
      </c>
      <c r="F41" s="9">
        <v>100000</v>
      </c>
      <c r="G41" s="9">
        <f t="shared" si="0"/>
        <v>0</v>
      </c>
    </row>
    <row r="42" spans="2:7">
      <c r="B42" s="29"/>
      <c r="C42" s="29"/>
      <c r="D42" s="8" t="s">
        <v>47</v>
      </c>
      <c r="E42" s="9">
        <v>89716</v>
      </c>
      <c r="F42" s="9">
        <v>54455</v>
      </c>
      <c r="G42" s="9">
        <f t="shared" si="0"/>
        <v>35261</v>
      </c>
    </row>
    <row r="43" spans="2:7">
      <c r="B43" s="29"/>
      <c r="C43" s="29"/>
      <c r="D43" s="8" t="s">
        <v>48</v>
      </c>
      <c r="E43" s="9">
        <v>61161</v>
      </c>
      <c r="F43" s="9">
        <v>80000</v>
      </c>
      <c r="G43" s="9">
        <f t="shared" si="0"/>
        <v>-18839</v>
      </c>
    </row>
    <row r="44" spans="2:7">
      <c r="B44" s="29"/>
      <c r="C44" s="29"/>
      <c r="D44" s="8" t="s">
        <v>49</v>
      </c>
      <c r="E44" s="9">
        <f>+E45+E46+E47+E48+E49+E50+E51+E52+E53+E54+E55+E56+E57+E58+E59+E60+E61+E62+E63+E64+E65+E66</f>
        <v>2008301</v>
      </c>
      <c r="F44" s="9">
        <f>+F45+F46+F47+F48+F49+F50+F51+F52+F53+F54+F55+F56+F57+F58+F59+F60+F61+F62+F63+F64+F65+F66</f>
        <v>1434613</v>
      </c>
      <c r="G44" s="9">
        <f t="shared" si="0"/>
        <v>573688</v>
      </c>
    </row>
    <row r="45" spans="2:7">
      <c r="B45" s="29"/>
      <c r="C45" s="29"/>
      <c r="D45" s="8" t="s">
        <v>50</v>
      </c>
      <c r="E45" s="9">
        <v>37997</v>
      </c>
      <c r="F45" s="9">
        <v>28986</v>
      </c>
      <c r="G45" s="9">
        <f t="shared" si="0"/>
        <v>9011</v>
      </c>
    </row>
    <row r="46" spans="2:7">
      <c r="B46" s="29"/>
      <c r="C46" s="29"/>
      <c r="D46" s="8" t="s">
        <v>51</v>
      </c>
      <c r="E46" s="9">
        <v>32340</v>
      </c>
      <c r="F46" s="9">
        <v>12339</v>
      </c>
      <c r="G46" s="9">
        <f t="shared" si="0"/>
        <v>20001</v>
      </c>
    </row>
    <row r="47" spans="2:7">
      <c r="B47" s="29"/>
      <c r="C47" s="29"/>
      <c r="D47" s="8" t="s">
        <v>52</v>
      </c>
      <c r="E47" s="9">
        <v>37760</v>
      </c>
      <c r="F47" s="9"/>
      <c r="G47" s="9">
        <f t="shared" si="0"/>
        <v>37760</v>
      </c>
    </row>
    <row r="48" spans="2:7">
      <c r="B48" s="29"/>
      <c r="C48" s="29"/>
      <c r="D48" s="8" t="s">
        <v>53</v>
      </c>
      <c r="E48" s="9">
        <v>223720</v>
      </c>
      <c r="F48" s="9">
        <v>64500</v>
      </c>
      <c r="G48" s="9">
        <f t="shared" si="0"/>
        <v>159220</v>
      </c>
    </row>
    <row r="49" spans="2:7">
      <c r="B49" s="29"/>
      <c r="C49" s="29"/>
      <c r="D49" s="8" t="s">
        <v>54</v>
      </c>
      <c r="E49" s="9">
        <v>439124</v>
      </c>
      <c r="F49" s="9">
        <v>25751</v>
      </c>
      <c r="G49" s="9">
        <f t="shared" si="0"/>
        <v>413373</v>
      </c>
    </row>
    <row r="50" spans="2:7">
      <c r="B50" s="29"/>
      <c r="C50" s="29"/>
      <c r="D50" s="8" t="s">
        <v>55</v>
      </c>
      <c r="E50" s="9">
        <v>60017</v>
      </c>
      <c r="F50" s="9">
        <v>157300</v>
      </c>
      <c r="G50" s="9">
        <f t="shared" si="0"/>
        <v>-97283</v>
      </c>
    </row>
    <row r="51" spans="2:7">
      <c r="B51" s="29"/>
      <c r="C51" s="29"/>
      <c r="D51" s="8" t="s">
        <v>42</v>
      </c>
      <c r="E51" s="9">
        <v>182565</v>
      </c>
      <c r="F51" s="9">
        <v>169750</v>
      </c>
      <c r="G51" s="9">
        <f t="shared" si="0"/>
        <v>12815</v>
      </c>
    </row>
    <row r="52" spans="2:7">
      <c r="B52" s="29"/>
      <c r="C52" s="29"/>
      <c r="D52" s="8" t="s">
        <v>56</v>
      </c>
      <c r="E52" s="9">
        <v>31020</v>
      </c>
      <c r="F52" s="9">
        <v>25000</v>
      </c>
      <c r="G52" s="9">
        <f t="shared" si="0"/>
        <v>6020</v>
      </c>
    </row>
    <row r="53" spans="2:7">
      <c r="B53" s="29"/>
      <c r="C53" s="29"/>
      <c r="D53" s="8" t="s">
        <v>57</v>
      </c>
      <c r="E53" s="9">
        <v>175478</v>
      </c>
      <c r="F53" s="9">
        <v>186662</v>
      </c>
      <c r="G53" s="9">
        <f t="shared" si="0"/>
        <v>-11184</v>
      </c>
    </row>
    <row r="54" spans="2:7">
      <c r="B54" s="29"/>
      <c r="C54" s="29"/>
      <c r="D54" s="8" t="s">
        <v>58</v>
      </c>
      <c r="E54" s="9">
        <v>4707</v>
      </c>
      <c r="F54" s="9">
        <v>6840</v>
      </c>
      <c r="G54" s="9">
        <f t="shared" si="0"/>
        <v>-2133</v>
      </c>
    </row>
    <row r="55" spans="2:7">
      <c r="B55" s="29"/>
      <c r="C55" s="29"/>
      <c r="D55" s="8" t="s">
        <v>59</v>
      </c>
      <c r="E55" s="9"/>
      <c r="F55" s="9"/>
      <c r="G55" s="9">
        <f t="shared" si="0"/>
        <v>0</v>
      </c>
    </row>
    <row r="56" spans="2:7">
      <c r="B56" s="29"/>
      <c r="C56" s="29"/>
      <c r="D56" s="8" t="s">
        <v>60</v>
      </c>
      <c r="E56" s="9">
        <v>156660</v>
      </c>
      <c r="F56" s="9">
        <v>159432</v>
      </c>
      <c r="G56" s="9">
        <f t="shared" si="0"/>
        <v>-2772</v>
      </c>
    </row>
    <row r="57" spans="2:7">
      <c r="B57" s="29"/>
      <c r="C57" s="29"/>
      <c r="D57" s="8" t="s">
        <v>61</v>
      </c>
      <c r="E57" s="9">
        <v>13481</v>
      </c>
      <c r="F57" s="9">
        <v>14300</v>
      </c>
      <c r="G57" s="9">
        <f t="shared" si="0"/>
        <v>-819</v>
      </c>
    </row>
    <row r="58" spans="2:7">
      <c r="B58" s="29"/>
      <c r="C58" s="29"/>
      <c r="D58" s="8" t="s">
        <v>44</v>
      </c>
      <c r="E58" s="9">
        <v>87349</v>
      </c>
      <c r="F58" s="9">
        <v>107637</v>
      </c>
      <c r="G58" s="9">
        <f t="shared" si="0"/>
        <v>-20288</v>
      </c>
    </row>
    <row r="59" spans="2:7">
      <c r="B59" s="29"/>
      <c r="C59" s="29"/>
      <c r="D59" s="8" t="s">
        <v>45</v>
      </c>
      <c r="E59" s="9">
        <v>256991</v>
      </c>
      <c r="F59" s="9">
        <v>251240</v>
      </c>
      <c r="G59" s="9">
        <f t="shared" si="0"/>
        <v>5751</v>
      </c>
    </row>
    <row r="60" spans="2:7">
      <c r="B60" s="29"/>
      <c r="C60" s="29"/>
      <c r="D60" s="8" t="s">
        <v>62</v>
      </c>
      <c r="E60" s="9">
        <v>79200</v>
      </c>
      <c r="F60" s="9">
        <v>33000</v>
      </c>
      <c r="G60" s="9">
        <f t="shared" si="0"/>
        <v>46200</v>
      </c>
    </row>
    <row r="61" spans="2:7">
      <c r="B61" s="29"/>
      <c r="C61" s="29"/>
      <c r="D61" s="8" t="s">
        <v>63</v>
      </c>
      <c r="E61" s="9">
        <v>91997</v>
      </c>
      <c r="F61" s="9">
        <v>87701</v>
      </c>
      <c r="G61" s="9">
        <f t="shared" si="0"/>
        <v>4296</v>
      </c>
    </row>
    <row r="62" spans="2:7">
      <c r="B62" s="29"/>
      <c r="C62" s="29"/>
      <c r="D62" s="8" t="s">
        <v>64</v>
      </c>
      <c r="E62" s="9"/>
      <c r="F62" s="9"/>
      <c r="G62" s="9">
        <f t="shared" si="0"/>
        <v>0</v>
      </c>
    </row>
    <row r="63" spans="2:7">
      <c r="B63" s="29"/>
      <c r="C63" s="29"/>
      <c r="D63" s="8" t="s">
        <v>65</v>
      </c>
      <c r="E63" s="9"/>
      <c r="F63" s="9"/>
      <c r="G63" s="9">
        <f t="shared" si="0"/>
        <v>0</v>
      </c>
    </row>
    <row r="64" spans="2:7">
      <c r="B64" s="29"/>
      <c r="C64" s="29"/>
      <c r="D64" s="8" t="s">
        <v>66</v>
      </c>
      <c r="E64" s="9">
        <v>60000</v>
      </c>
      <c r="F64" s="9">
        <v>60000</v>
      </c>
      <c r="G64" s="9">
        <f t="shared" si="0"/>
        <v>0</v>
      </c>
    </row>
    <row r="65" spans="2:7">
      <c r="B65" s="29"/>
      <c r="C65" s="29"/>
      <c r="D65" s="8" t="s">
        <v>48</v>
      </c>
      <c r="E65" s="9">
        <v>37895</v>
      </c>
      <c r="F65" s="9">
        <v>44175</v>
      </c>
      <c r="G65" s="9">
        <f t="shared" si="0"/>
        <v>-6280</v>
      </c>
    </row>
    <row r="66" spans="2:7">
      <c r="B66" s="29"/>
      <c r="C66" s="29"/>
      <c r="D66" s="8" t="s">
        <v>67</v>
      </c>
      <c r="E66" s="9"/>
      <c r="F66" s="9"/>
      <c r="G66" s="9">
        <f t="shared" si="0"/>
        <v>0</v>
      </c>
    </row>
    <row r="67" spans="2:7">
      <c r="B67" s="29"/>
      <c r="C67" s="29"/>
      <c r="D67" s="8" t="s">
        <v>68</v>
      </c>
      <c r="E67" s="9">
        <f>+E68</f>
        <v>2995960</v>
      </c>
      <c r="F67" s="9">
        <f>+F68</f>
        <v>2982520</v>
      </c>
      <c r="G67" s="9">
        <f t="shared" si="0"/>
        <v>13440</v>
      </c>
    </row>
    <row r="68" spans="2:7">
      <c r="B68" s="29"/>
      <c r="C68" s="29"/>
      <c r="D68" s="8" t="s">
        <v>69</v>
      </c>
      <c r="E68" s="9">
        <f>+E69+E70+E71-E72</f>
        <v>2995960</v>
      </c>
      <c r="F68" s="9">
        <f>+F69+F70+F71-F72</f>
        <v>2982520</v>
      </c>
      <c r="G68" s="9">
        <f t="shared" si="0"/>
        <v>13440</v>
      </c>
    </row>
    <row r="69" spans="2:7">
      <c r="B69" s="29"/>
      <c r="C69" s="29"/>
      <c r="D69" s="8" t="s">
        <v>70</v>
      </c>
      <c r="E69" s="9"/>
      <c r="F69" s="9"/>
      <c r="G69" s="9">
        <f t="shared" si="0"/>
        <v>0</v>
      </c>
    </row>
    <row r="70" spans="2:7">
      <c r="B70" s="29"/>
      <c r="C70" s="29"/>
      <c r="D70" s="8" t="s">
        <v>71</v>
      </c>
      <c r="E70" s="9">
        <v>2995960</v>
      </c>
      <c r="F70" s="9">
        <v>2982520</v>
      </c>
      <c r="G70" s="9">
        <f t="shared" si="0"/>
        <v>13440</v>
      </c>
    </row>
    <row r="71" spans="2:7">
      <c r="B71" s="29"/>
      <c r="C71" s="29"/>
      <c r="D71" s="8" t="s">
        <v>72</v>
      </c>
      <c r="E71" s="9"/>
      <c r="F71" s="9"/>
      <c r="G71" s="9">
        <f t="shared" ref="G71:G134" si="1">E71-F71</f>
        <v>0</v>
      </c>
    </row>
    <row r="72" spans="2:7">
      <c r="B72" s="29"/>
      <c r="C72" s="29"/>
      <c r="D72" s="8" t="s">
        <v>73</v>
      </c>
      <c r="E72" s="9"/>
      <c r="F72" s="9"/>
      <c r="G72" s="9">
        <f t="shared" si="1"/>
        <v>0</v>
      </c>
    </row>
    <row r="73" spans="2:7">
      <c r="B73" s="29"/>
      <c r="C73" s="29"/>
      <c r="D73" s="8" t="s">
        <v>74</v>
      </c>
      <c r="E73" s="9">
        <v>549680</v>
      </c>
      <c r="F73" s="9">
        <v>261181</v>
      </c>
      <c r="G73" s="9">
        <f t="shared" si="1"/>
        <v>288499</v>
      </c>
    </row>
    <row r="74" spans="2:7">
      <c r="B74" s="29"/>
      <c r="C74" s="29"/>
      <c r="D74" s="8" t="s">
        <v>75</v>
      </c>
      <c r="E74" s="9"/>
      <c r="F74" s="9"/>
      <c r="G74" s="9">
        <f t="shared" si="1"/>
        <v>0</v>
      </c>
    </row>
    <row r="75" spans="2:7">
      <c r="B75" s="29"/>
      <c r="C75" s="29"/>
      <c r="D75" s="8" t="s">
        <v>76</v>
      </c>
      <c r="E75" s="9"/>
      <c r="F75" s="9"/>
      <c r="G75" s="9">
        <f t="shared" si="1"/>
        <v>0</v>
      </c>
    </row>
    <row r="76" spans="2:7">
      <c r="B76" s="29"/>
      <c r="C76" s="29"/>
      <c r="D76" s="8" t="s">
        <v>77</v>
      </c>
      <c r="E76" s="9"/>
      <c r="F76" s="9"/>
      <c r="G76" s="9">
        <f t="shared" si="1"/>
        <v>0</v>
      </c>
    </row>
    <row r="77" spans="2:7">
      <c r="B77" s="29"/>
      <c r="C77" s="29"/>
      <c r="D77" s="8" t="s">
        <v>78</v>
      </c>
      <c r="E77" s="9"/>
      <c r="F77" s="9"/>
      <c r="G77" s="9">
        <f t="shared" si="1"/>
        <v>0</v>
      </c>
    </row>
    <row r="78" spans="2:7">
      <c r="B78" s="29"/>
      <c r="C78" s="30"/>
      <c r="D78" s="10" t="s">
        <v>79</v>
      </c>
      <c r="E78" s="11">
        <f>+E24+E32+E44+E67+E73+E74+E75+E76+E77</f>
        <v>30657681</v>
      </c>
      <c r="F78" s="11">
        <f>+F24+F32+F44+F67+F73+F74+F75+F76+F77</f>
        <v>27230021</v>
      </c>
      <c r="G78" s="11">
        <f t="shared" si="1"/>
        <v>3427660</v>
      </c>
    </row>
    <row r="79" spans="2:7">
      <c r="B79" s="30"/>
      <c r="C79" s="12" t="s">
        <v>80</v>
      </c>
      <c r="D79" s="13"/>
      <c r="E79" s="14">
        <f xml:space="preserve"> +E23 - E78</f>
        <v>6375002</v>
      </c>
      <c r="F79" s="14">
        <f xml:space="preserve"> +F23 - F78</f>
        <v>6759431</v>
      </c>
      <c r="G79" s="14">
        <f t="shared" si="1"/>
        <v>-384429</v>
      </c>
    </row>
    <row r="80" spans="2:7">
      <c r="B80" s="28" t="s">
        <v>81</v>
      </c>
      <c r="C80" s="28" t="s">
        <v>9</v>
      </c>
      <c r="D80" s="8" t="s">
        <v>82</v>
      </c>
      <c r="E80" s="9">
        <v>138</v>
      </c>
      <c r="F80" s="9">
        <v>361</v>
      </c>
      <c r="G80" s="9">
        <f t="shared" si="1"/>
        <v>-223</v>
      </c>
    </row>
    <row r="81" spans="2:7">
      <c r="B81" s="29"/>
      <c r="C81" s="29"/>
      <c r="D81" s="8" t="s">
        <v>83</v>
      </c>
      <c r="E81" s="9">
        <f>+E82+E83+E84</f>
        <v>14464</v>
      </c>
      <c r="F81" s="9">
        <f>+F82+F83+F84</f>
        <v>16800</v>
      </c>
      <c r="G81" s="9">
        <f t="shared" si="1"/>
        <v>-2336</v>
      </c>
    </row>
    <row r="82" spans="2:7">
      <c r="B82" s="29"/>
      <c r="C82" s="29"/>
      <c r="D82" s="8" t="s">
        <v>84</v>
      </c>
      <c r="E82" s="9"/>
      <c r="F82" s="9"/>
      <c r="G82" s="9">
        <f t="shared" si="1"/>
        <v>0</v>
      </c>
    </row>
    <row r="83" spans="2:7">
      <c r="B83" s="29"/>
      <c r="C83" s="29"/>
      <c r="D83" s="8" t="s">
        <v>85</v>
      </c>
      <c r="E83" s="9"/>
      <c r="F83" s="9"/>
      <c r="G83" s="9">
        <f t="shared" si="1"/>
        <v>0</v>
      </c>
    </row>
    <row r="84" spans="2:7">
      <c r="B84" s="29"/>
      <c r="C84" s="29"/>
      <c r="D84" s="8" t="s">
        <v>86</v>
      </c>
      <c r="E84" s="9">
        <v>14464</v>
      </c>
      <c r="F84" s="9">
        <v>16800</v>
      </c>
      <c r="G84" s="9">
        <f t="shared" si="1"/>
        <v>-2336</v>
      </c>
    </row>
    <row r="85" spans="2:7">
      <c r="B85" s="29"/>
      <c r="C85" s="30"/>
      <c r="D85" s="10" t="s">
        <v>87</v>
      </c>
      <c r="E85" s="11">
        <f>+E80+E81</f>
        <v>14602</v>
      </c>
      <c r="F85" s="11">
        <f>+F80+F81</f>
        <v>17161</v>
      </c>
      <c r="G85" s="11">
        <f t="shared" si="1"/>
        <v>-2559</v>
      </c>
    </row>
    <row r="86" spans="2:7">
      <c r="B86" s="29"/>
      <c r="C86" s="28" t="s">
        <v>28</v>
      </c>
      <c r="D86" s="8" t="s">
        <v>88</v>
      </c>
      <c r="E86" s="9"/>
      <c r="F86" s="9"/>
      <c r="G86" s="9">
        <f t="shared" si="1"/>
        <v>0</v>
      </c>
    </row>
    <row r="87" spans="2:7">
      <c r="B87" s="29"/>
      <c r="C87" s="29"/>
      <c r="D87" s="8" t="s">
        <v>89</v>
      </c>
      <c r="E87" s="9">
        <f>+E88+E89+E90</f>
        <v>0</v>
      </c>
      <c r="F87" s="9">
        <f>+F88+F89+F90</f>
        <v>0</v>
      </c>
      <c r="G87" s="9">
        <f t="shared" si="1"/>
        <v>0</v>
      </c>
    </row>
    <row r="88" spans="2:7">
      <c r="B88" s="29"/>
      <c r="C88" s="29"/>
      <c r="D88" s="8" t="s">
        <v>90</v>
      </c>
      <c r="E88" s="9"/>
      <c r="F88" s="9"/>
      <c r="G88" s="9">
        <f t="shared" si="1"/>
        <v>0</v>
      </c>
    </row>
    <row r="89" spans="2:7">
      <c r="B89" s="29"/>
      <c r="C89" s="29"/>
      <c r="D89" s="8" t="s">
        <v>91</v>
      </c>
      <c r="E89" s="9"/>
      <c r="F89" s="9"/>
      <c r="G89" s="9">
        <f t="shared" si="1"/>
        <v>0</v>
      </c>
    </row>
    <row r="90" spans="2:7">
      <c r="B90" s="29"/>
      <c r="C90" s="29"/>
      <c r="D90" s="8" t="s">
        <v>92</v>
      </c>
      <c r="E90" s="9"/>
      <c r="F90" s="9"/>
      <c r="G90" s="9">
        <f t="shared" si="1"/>
        <v>0</v>
      </c>
    </row>
    <row r="91" spans="2:7">
      <c r="B91" s="29"/>
      <c r="C91" s="30"/>
      <c r="D91" s="10" t="s">
        <v>93</v>
      </c>
      <c r="E91" s="11">
        <f>+E86+E87</f>
        <v>0</v>
      </c>
      <c r="F91" s="11">
        <f>+F86+F87</f>
        <v>0</v>
      </c>
      <c r="G91" s="11">
        <f t="shared" si="1"/>
        <v>0</v>
      </c>
    </row>
    <row r="92" spans="2:7">
      <c r="B92" s="30"/>
      <c r="C92" s="12" t="s">
        <v>94</v>
      </c>
      <c r="D92" s="15"/>
      <c r="E92" s="16">
        <f xml:space="preserve"> +E85 - E91</f>
        <v>14602</v>
      </c>
      <c r="F92" s="16">
        <f xml:space="preserve"> +F85 - F91</f>
        <v>17161</v>
      </c>
      <c r="G92" s="16">
        <f t="shared" si="1"/>
        <v>-2559</v>
      </c>
    </row>
    <row r="93" spans="2:7">
      <c r="B93" s="12" t="s">
        <v>95</v>
      </c>
      <c r="C93" s="17"/>
      <c r="D93" s="13"/>
      <c r="E93" s="14">
        <f xml:space="preserve"> +E79 +E92</f>
        <v>6389604</v>
      </c>
      <c r="F93" s="14">
        <f xml:space="preserve"> +F79 +F92</f>
        <v>6776592</v>
      </c>
      <c r="G93" s="14">
        <f t="shared" si="1"/>
        <v>-386988</v>
      </c>
    </row>
    <row r="94" spans="2:7">
      <c r="B94" s="28" t="s">
        <v>96</v>
      </c>
      <c r="C94" s="28" t="s">
        <v>9</v>
      </c>
      <c r="D94" s="8" t="s">
        <v>97</v>
      </c>
      <c r="E94" s="9">
        <f>+E95+E96+E97</f>
        <v>0</v>
      </c>
      <c r="F94" s="9">
        <f>+F95+F96+F97</f>
        <v>0</v>
      </c>
      <c r="G94" s="9">
        <f t="shared" si="1"/>
        <v>0</v>
      </c>
    </row>
    <row r="95" spans="2:7">
      <c r="B95" s="29"/>
      <c r="C95" s="29"/>
      <c r="D95" s="8" t="s">
        <v>98</v>
      </c>
      <c r="E95" s="9"/>
      <c r="F95" s="9"/>
      <c r="G95" s="9">
        <f t="shared" si="1"/>
        <v>0</v>
      </c>
    </row>
    <row r="96" spans="2:7">
      <c r="B96" s="29"/>
      <c r="C96" s="29"/>
      <c r="D96" s="8" t="s">
        <v>99</v>
      </c>
      <c r="E96" s="9"/>
      <c r="F96" s="9"/>
      <c r="G96" s="9">
        <f t="shared" si="1"/>
        <v>0</v>
      </c>
    </row>
    <row r="97" spans="2:7">
      <c r="B97" s="29"/>
      <c r="C97" s="29"/>
      <c r="D97" s="8" t="s">
        <v>100</v>
      </c>
      <c r="E97" s="9"/>
      <c r="F97" s="9"/>
      <c r="G97" s="9">
        <f t="shared" si="1"/>
        <v>0</v>
      </c>
    </row>
    <row r="98" spans="2:7">
      <c r="B98" s="29"/>
      <c r="C98" s="29"/>
      <c r="D98" s="8" t="s">
        <v>101</v>
      </c>
      <c r="E98" s="9">
        <f>+E99+E100</f>
        <v>0</v>
      </c>
      <c r="F98" s="9">
        <f>+F99+F100</f>
        <v>0</v>
      </c>
      <c r="G98" s="9">
        <f t="shared" si="1"/>
        <v>0</v>
      </c>
    </row>
    <row r="99" spans="2:7">
      <c r="B99" s="29"/>
      <c r="C99" s="29"/>
      <c r="D99" s="8" t="s">
        <v>102</v>
      </c>
      <c r="E99" s="9"/>
      <c r="F99" s="9"/>
      <c r="G99" s="9">
        <f t="shared" si="1"/>
        <v>0</v>
      </c>
    </row>
    <row r="100" spans="2:7">
      <c r="B100" s="29"/>
      <c r="C100" s="29"/>
      <c r="D100" s="8" t="s">
        <v>103</v>
      </c>
      <c r="E100" s="9"/>
      <c r="F100" s="9"/>
      <c r="G100" s="9">
        <f t="shared" si="1"/>
        <v>0</v>
      </c>
    </row>
    <row r="101" spans="2:7">
      <c r="B101" s="29"/>
      <c r="C101" s="29"/>
      <c r="D101" s="8" t="s">
        <v>104</v>
      </c>
      <c r="E101" s="9"/>
      <c r="F101" s="9"/>
      <c r="G101" s="9">
        <f t="shared" si="1"/>
        <v>0</v>
      </c>
    </row>
    <row r="102" spans="2:7">
      <c r="B102" s="29"/>
      <c r="C102" s="29"/>
      <c r="D102" s="8" t="s">
        <v>105</v>
      </c>
      <c r="E102" s="9">
        <f>+E103+E104+E105+E106</f>
        <v>0</v>
      </c>
      <c r="F102" s="9">
        <f>+F103+F104+F105+F106</f>
        <v>1978280</v>
      </c>
      <c r="G102" s="9">
        <f t="shared" si="1"/>
        <v>-1978280</v>
      </c>
    </row>
    <row r="103" spans="2:7">
      <c r="B103" s="29"/>
      <c r="C103" s="29"/>
      <c r="D103" s="8" t="s">
        <v>106</v>
      </c>
      <c r="E103" s="9"/>
      <c r="F103" s="9"/>
      <c r="G103" s="9">
        <f t="shared" si="1"/>
        <v>0</v>
      </c>
    </row>
    <row r="104" spans="2:7">
      <c r="B104" s="29"/>
      <c r="C104" s="29"/>
      <c r="D104" s="8" t="s">
        <v>107</v>
      </c>
      <c r="E104" s="9"/>
      <c r="F104" s="9">
        <v>1978280</v>
      </c>
      <c r="G104" s="9">
        <f t="shared" si="1"/>
        <v>-1978280</v>
      </c>
    </row>
    <row r="105" spans="2:7">
      <c r="B105" s="29"/>
      <c r="C105" s="29"/>
      <c r="D105" s="8" t="s">
        <v>108</v>
      </c>
      <c r="E105" s="9"/>
      <c r="F105" s="9"/>
      <c r="G105" s="9">
        <f t="shared" si="1"/>
        <v>0</v>
      </c>
    </row>
    <row r="106" spans="2:7">
      <c r="B106" s="29"/>
      <c r="C106" s="29"/>
      <c r="D106" s="8" t="s">
        <v>109</v>
      </c>
      <c r="E106" s="9"/>
      <c r="F106" s="9"/>
      <c r="G106" s="9">
        <f t="shared" si="1"/>
        <v>0</v>
      </c>
    </row>
    <row r="107" spans="2:7">
      <c r="B107" s="29"/>
      <c r="C107" s="29"/>
      <c r="D107" s="8" t="s">
        <v>110</v>
      </c>
      <c r="E107" s="9">
        <f>+E108+E109</f>
        <v>0</v>
      </c>
      <c r="F107" s="9">
        <f>+F108+F109</f>
        <v>0</v>
      </c>
      <c r="G107" s="9">
        <f t="shared" si="1"/>
        <v>0</v>
      </c>
    </row>
    <row r="108" spans="2:7">
      <c r="B108" s="29"/>
      <c r="C108" s="29"/>
      <c r="D108" s="8" t="s">
        <v>111</v>
      </c>
      <c r="E108" s="9"/>
      <c r="F108" s="9"/>
      <c r="G108" s="9">
        <f t="shared" si="1"/>
        <v>0</v>
      </c>
    </row>
    <row r="109" spans="2:7">
      <c r="B109" s="29"/>
      <c r="C109" s="29"/>
      <c r="D109" s="8" t="s">
        <v>112</v>
      </c>
      <c r="E109" s="9"/>
      <c r="F109" s="9"/>
      <c r="G109" s="9">
        <f t="shared" si="1"/>
        <v>0</v>
      </c>
    </row>
    <row r="110" spans="2:7">
      <c r="B110" s="29"/>
      <c r="C110" s="29"/>
      <c r="D110" s="8" t="s">
        <v>113</v>
      </c>
      <c r="E110" s="9"/>
      <c r="F110" s="9"/>
      <c r="G110" s="9">
        <f t="shared" si="1"/>
        <v>0</v>
      </c>
    </row>
    <row r="111" spans="2:7">
      <c r="B111" s="29"/>
      <c r="C111" s="29"/>
      <c r="D111" s="8" t="s">
        <v>114</v>
      </c>
      <c r="E111" s="9"/>
      <c r="F111" s="9"/>
      <c r="G111" s="9">
        <f t="shared" si="1"/>
        <v>0</v>
      </c>
    </row>
    <row r="112" spans="2:7">
      <c r="B112" s="29"/>
      <c r="C112" s="29"/>
      <c r="D112" s="8" t="s">
        <v>115</v>
      </c>
      <c r="E112" s="9"/>
      <c r="F112" s="9"/>
      <c r="G112" s="9">
        <f t="shared" si="1"/>
        <v>0</v>
      </c>
    </row>
    <row r="113" spans="2:7">
      <c r="B113" s="29"/>
      <c r="C113" s="29"/>
      <c r="D113" s="8" t="s">
        <v>116</v>
      </c>
      <c r="E113" s="9"/>
      <c r="F113" s="9"/>
      <c r="G113" s="9">
        <f t="shared" si="1"/>
        <v>0</v>
      </c>
    </row>
    <row r="114" spans="2:7">
      <c r="B114" s="29"/>
      <c r="C114" s="29"/>
      <c r="D114" s="8" t="s">
        <v>117</v>
      </c>
      <c r="E114" s="9">
        <f>+E115+E116</f>
        <v>0</v>
      </c>
      <c r="F114" s="9">
        <f>+F115+F116</f>
        <v>0</v>
      </c>
      <c r="G114" s="9">
        <f t="shared" si="1"/>
        <v>0</v>
      </c>
    </row>
    <row r="115" spans="2:7">
      <c r="B115" s="29"/>
      <c r="C115" s="29"/>
      <c r="D115" s="8" t="s">
        <v>118</v>
      </c>
      <c r="E115" s="9"/>
      <c r="F115" s="9"/>
      <c r="G115" s="9">
        <f t="shared" si="1"/>
        <v>0</v>
      </c>
    </row>
    <row r="116" spans="2:7">
      <c r="B116" s="29"/>
      <c r="C116" s="29"/>
      <c r="D116" s="8" t="s">
        <v>119</v>
      </c>
      <c r="E116" s="9"/>
      <c r="F116" s="9"/>
      <c r="G116" s="9">
        <f t="shared" si="1"/>
        <v>0</v>
      </c>
    </row>
    <row r="117" spans="2:7">
      <c r="B117" s="29"/>
      <c r="C117" s="30"/>
      <c r="D117" s="10" t="s">
        <v>120</v>
      </c>
      <c r="E117" s="11">
        <f>+E94+E98+E101+E102+E107+E110+E111+E112+E113+E114</f>
        <v>0</v>
      </c>
      <c r="F117" s="11">
        <f>+F94+F98+F101+F102+F107+F110+F111+F112+F113+F114</f>
        <v>1978280</v>
      </c>
      <c r="G117" s="11">
        <f t="shared" si="1"/>
        <v>-1978280</v>
      </c>
    </row>
    <row r="118" spans="2:7">
      <c r="B118" s="29"/>
      <c r="C118" s="28" t="s">
        <v>28</v>
      </c>
      <c r="D118" s="8" t="s">
        <v>121</v>
      </c>
      <c r="E118" s="9"/>
      <c r="F118" s="9"/>
      <c r="G118" s="9">
        <f t="shared" si="1"/>
        <v>0</v>
      </c>
    </row>
    <row r="119" spans="2:7">
      <c r="B119" s="29"/>
      <c r="C119" s="29"/>
      <c r="D119" s="8" t="s">
        <v>122</v>
      </c>
      <c r="E119" s="9"/>
      <c r="F119" s="9"/>
      <c r="G119" s="9">
        <f t="shared" si="1"/>
        <v>0</v>
      </c>
    </row>
    <row r="120" spans="2:7">
      <c r="B120" s="29"/>
      <c r="C120" s="29"/>
      <c r="D120" s="8" t="s">
        <v>123</v>
      </c>
      <c r="E120" s="9">
        <f>+E121+E122+E123+E124</f>
        <v>0</v>
      </c>
      <c r="F120" s="9">
        <f>+F121+F122+F123+F124</f>
        <v>0</v>
      </c>
      <c r="G120" s="9">
        <f t="shared" si="1"/>
        <v>0</v>
      </c>
    </row>
    <row r="121" spans="2:7">
      <c r="B121" s="29"/>
      <c r="C121" s="29"/>
      <c r="D121" s="8" t="s">
        <v>124</v>
      </c>
      <c r="E121" s="9"/>
      <c r="F121" s="9"/>
      <c r="G121" s="9">
        <f t="shared" si="1"/>
        <v>0</v>
      </c>
    </row>
    <row r="122" spans="2:7">
      <c r="B122" s="29"/>
      <c r="C122" s="29"/>
      <c r="D122" s="8" t="s">
        <v>125</v>
      </c>
      <c r="E122" s="9"/>
      <c r="F122" s="9"/>
      <c r="G122" s="9">
        <f t="shared" si="1"/>
        <v>0</v>
      </c>
    </row>
    <row r="123" spans="2:7">
      <c r="B123" s="29"/>
      <c r="C123" s="29"/>
      <c r="D123" s="8" t="s">
        <v>126</v>
      </c>
      <c r="E123" s="9"/>
      <c r="F123" s="9"/>
      <c r="G123" s="9">
        <f t="shared" si="1"/>
        <v>0</v>
      </c>
    </row>
    <row r="124" spans="2:7">
      <c r="B124" s="29"/>
      <c r="C124" s="29"/>
      <c r="D124" s="8" t="s">
        <v>127</v>
      </c>
      <c r="E124" s="9"/>
      <c r="F124" s="9"/>
      <c r="G124" s="9">
        <f t="shared" si="1"/>
        <v>0</v>
      </c>
    </row>
    <row r="125" spans="2:7">
      <c r="B125" s="29"/>
      <c r="C125" s="29"/>
      <c r="D125" s="8" t="s">
        <v>128</v>
      </c>
      <c r="E125" s="9"/>
      <c r="F125" s="9"/>
      <c r="G125" s="9">
        <f t="shared" si="1"/>
        <v>0</v>
      </c>
    </row>
    <row r="126" spans="2:7">
      <c r="B126" s="29"/>
      <c r="C126" s="29"/>
      <c r="D126" s="8" t="s">
        <v>129</v>
      </c>
      <c r="E126" s="9"/>
      <c r="F126" s="9"/>
      <c r="G126" s="9">
        <f t="shared" si="1"/>
        <v>0</v>
      </c>
    </row>
    <row r="127" spans="2:7">
      <c r="B127" s="29"/>
      <c r="C127" s="29"/>
      <c r="D127" s="8" t="s">
        <v>130</v>
      </c>
      <c r="E127" s="9"/>
      <c r="F127" s="9"/>
      <c r="G127" s="9">
        <f t="shared" si="1"/>
        <v>0</v>
      </c>
    </row>
    <row r="128" spans="2:7">
      <c r="B128" s="29"/>
      <c r="C128" s="29"/>
      <c r="D128" s="8" t="s">
        <v>131</v>
      </c>
      <c r="E128" s="9"/>
      <c r="F128" s="9"/>
      <c r="G128" s="9">
        <f t="shared" si="1"/>
        <v>0</v>
      </c>
    </row>
    <row r="129" spans="2:7">
      <c r="B129" s="29"/>
      <c r="C129" s="29"/>
      <c r="D129" s="8" t="s">
        <v>132</v>
      </c>
      <c r="E129" s="9">
        <v>7052000</v>
      </c>
      <c r="F129" s="9">
        <v>6850000</v>
      </c>
      <c r="G129" s="9">
        <f t="shared" si="1"/>
        <v>202000</v>
      </c>
    </row>
    <row r="130" spans="2:7">
      <c r="B130" s="29"/>
      <c r="C130" s="29"/>
      <c r="D130" s="8" t="s">
        <v>133</v>
      </c>
      <c r="E130" s="9"/>
      <c r="F130" s="9"/>
      <c r="G130" s="9">
        <f t="shared" si="1"/>
        <v>0</v>
      </c>
    </row>
    <row r="131" spans="2:7">
      <c r="B131" s="29"/>
      <c r="C131" s="29"/>
      <c r="D131" s="8" t="s">
        <v>134</v>
      </c>
      <c r="E131" s="9"/>
      <c r="F131" s="9"/>
      <c r="G131" s="9">
        <f t="shared" si="1"/>
        <v>0</v>
      </c>
    </row>
    <row r="132" spans="2:7">
      <c r="B132" s="29"/>
      <c r="C132" s="29"/>
      <c r="D132" s="8" t="s">
        <v>135</v>
      </c>
      <c r="E132" s="9"/>
      <c r="F132" s="9"/>
      <c r="G132" s="9">
        <f t="shared" si="1"/>
        <v>0</v>
      </c>
    </row>
    <row r="133" spans="2:7">
      <c r="B133" s="29"/>
      <c r="C133" s="30"/>
      <c r="D133" s="10" t="s">
        <v>136</v>
      </c>
      <c r="E133" s="11">
        <f>+E118+E119+E120+E125+E126+E127+E128+E129+E130+E131+E132</f>
        <v>7052000</v>
      </c>
      <c r="F133" s="11">
        <f>+F118+F119+F120+F125+F126+F127+F128+F129+F130+F131+F132</f>
        <v>6850000</v>
      </c>
      <c r="G133" s="11">
        <f t="shared" si="1"/>
        <v>202000</v>
      </c>
    </row>
    <row r="134" spans="2:7">
      <c r="B134" s="30"/>
      <c r="C134" s="18" t="s">
        <v>137</v>
      </c>
      <c r="D134" s="19"/>
      <c r="E134" s="20">
        <f xml:space="preserve"> +E117 - E133</f>
        <v>-7052000</v>
      </c>
      <c r="F134" s="20">
        <f xml:space="preserve"> +F117 - F133</f>
        <v>-4871720</v>
      </c>
      <c r="G134" s="20">
        <f t="shared" si="1"/>
        <v>-2180280</v>
      </c>
    </row>
    <row r="135" spans="2:7">
      <c r="B135" s="12" t="s">
        <v>138</v>
      </c>
      <c r="C135" s="21"/>
      <c r="D135" s="22"/>
      <c r="E135" s="23">
        <f xml:space="preserve"> +E93 +E134</f>
        <v>-662396</v>
      </c>
      <c r="F135" s="23">
        <f xml:space="preserve"> +F93 +F134</f>
        <v>1904872</v>
      </c>
      <c r="G135" s="23">
        <f t="shared" ref="G135:G147" si="2">E135-F135</f>
        <v>-2567268</v>
      </c>
    </row>
    <row r="136" spans="2:7">
      <c r="B136" s="25" t="s">
        <v>139</v>
      </c>
      <c r="C136" s="21" t="s">
        <v>140</v>
      </c>
      <c r="D136" s="22"/>
      <c r="E136" s="23">
        <v>6092357</v>
      </c>
      <c r="F136" s="23">
        <v>4187485</v>
      </c>
      <c r="G136" s="23">
        <f t="shared" si="2"/>
        <v>1904872</v>
      </c>
    </row>
    <row r="137" spans="2:7">
      <c r="B137" s="26"/>
      <c r="C137" s="21" t="s">
        <v>141</v>
      </c>
      <c r="D137" s="22"/>
      <c r="E137" s="23">
        <f xml:space="preserve"> +E135 +E136</f>
        <v>5429961</v>
      </c>
      <c r="F137" s="23">
        <f xml:space="preserve"> +F135 +F136</f>
        <v>6092357</v>
      </c>
      <c r="G137" s="23">
        <f t="shared" si="2"/>
        <v>-662396</v>
      </c>
    </row>
    <row r="138" spans="2:7">
      <c r="B138" s="26"/>
      <c r="C138" s="21" t="s">
        <v>142</v>
      </c>
      <c r="D138" s="22"/>
      <c r="E138" s="23"/>
      <c r="F138" s="23"/>
      <c r="G138" s="23">
        <f t="shared" si="2"/>
        <v>0</v>
      </c>
    </row>
    <row r="139" spans="2:7">
      <c r="B139" s="26"/>
      <c r="C139" s="21" t="s">
        <v>143</v>
      </c>
      <c r="D139" s="22"/>
      <c r="E139" s="23">
        <f>+E140+E141+E142</f>
        <v>0</v>
      </c>
      <c r="F139" s="23">
        <f>+F140+F141+F142</f>
        <v>0</v>
      </c>
      <c r="G139" s="23">
        <f t="shared" si="2"/>
        <v>0</v>
      </c>
    </row>
    <row r="140" spans="2:7">
      <c r="B140" s="26"/>
      <c r="C140" s="24" t="s">
        <v>144</v>
      </c>
      <c r="D140" s="19"/>
      <c r="E140" s="20"/>
      <c r="F140" s="20"/>
      <c r="G140" s="20">
        <f t="shared" si="2"/>
        <v>0</v>
      </c>
    </row>
    <row r="141" spans="2:7">
      <c r="B141" s="26"/>
      <c r="C141" s="24" t="s">
        <v>145</v>
      </c>
      <c r="D141" s="19"/>
      <c r="E141" s="20"/>
      <c r="F141" s="20"/>
      <c r="G141" s="20">
        <f t="shared" si="2"/>
        <v>0</v>
      </c>
    </row>
    <row r="142" spans="2:7">
      <c r="B142" s="26"/>
      <c r="C142" s="24" t="s">
        <v>146</v>
      </c>
      <c r="D142" s="19"/>
      <c r="E142" s="20"/>
      <c r="F142" s="20"/>
      <c r="G142" s="20">
        <f t="shared" si="2"/>
        <v>0</v>
      </c>
    </row>
    <row r="143" spans="2:7">
      <c r="B143" s="26"/>
      <c r="C143" s="21" t="s">
        <v>147</v>
      </c>
      <c r="D143" s="22"/>
      <c r="E143" s="23">
        <f>+E144+E145+E146</f>
        <v>0</v>
      </c>
      <c r="F143" s="23">
        <f>+F144+F145+F146</f>
        <v>0</v>
      </c>
      <c r="G143" s="23">
        <f t="shared" si="2"/>
        <v>0</v>
      </c>
    </row>
    <row r="144" spans="2:7">
      <c r="B144" s="26"/>
      <c r="C144" s="24" t="s">
        <v>148</v>
      </c>
      <c r="D144" s="19"/>
      <c r="E144" s="20"/>
      <c r="F144" s="20"/>
      <c r="G144" s="20">
        <f t="shared" si="2"/>
        <v>0</v>
      </c>
    </row>
    <row r="145" spans="2:7">
      <c r="B145" s="26"/>
      <c r="C145" s="24" t="s">
        <v>149</v>
      </c>
      <c r="D145" s="19"/>
      <c r="E145" s="20"/>
      <c r="F145" s="20"/>
      <c r="G145" s="20">
        <f t="shared" si="2"/>
        <v>0</v>
      </c>
    </row>
    <row r="146" spans="2:7">
      <c r="B146" s="26"/>
      <c r="C146" s="24" t="s">
        <v>150</v>
      </c>
      <c r="D146" s="19"/>
      <c r="E146" s="20"/>
      <c r="F146" s="20"/>
      <c r="G146" s="20">
        <f t="shared" si="2"/>
        <v>0</v>
      </c>
    </row>
    <row r="147" spans="2:7">
      <c r="B147" s="27"/>
      <c r="C147" s="21" t="s">
        <v>151</v>
      </c>
      <c r="D147" s="22"/>
      <c r="E147" s="23">
        <f xml:space="preserve"> +E137 +E138 +E139 - E143</f>
        <v>5429961</v>
      </c>
      <c r="F147" s="23">
        <f xml:space="preserve"> +F137 +F138 +F139 - F143</f>
        <v>6092357</v>
      </c>
      <c r="G147" s="23">
        <f t="shared" si="2"/>
        <v>-662396</v>
      </c>
    </row>
  </sheetData>
  <mergeCells count="13">
    <mergeCell ref="B2:G2"/>
    <mergeCell ref="B3:G3"/>
    <mergeCell ref="B5:D5"/>
    <mergeCell ref="B6:B79"/>
    <mergeCell ref="C6:C23"/>
    <mergeCell ref="C24:C78"/>
    <mergeCell ref="B136:B147"/>
    <mergeCell ref="B80:B92"/>
    <mergeCell ref="C80:C85"/>
    <mergeCell ref="C86:C91"/>
    <mergeCell ref="B94:B134"/>
    <mergeCell ref="C94:C117"/>
    <mergeCell ref="C118:C133"/>
  </mergeCells>
  <phoneticPr fontId="2"/>
  <pageMargins left="0.7" right="0.7" top="0.75" bottom="0.75" header="0.3" footer="0.3"/>
  <pageSetup paperSize="9" fitToHeight="0" orientation="portrait" verticalDpi="0" r:id="rId1"/>
  <headerFooter>
    <oddHeader>&amp;L静岡手をつなぐ育成の会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13</vt:i4>
      </vt:variant>
    </vt:vector>
  </HeadingPairs>
  <TitlesOfParts>
    <vt:vector size="31" baseType="lpstr">
      <vt:lpstr>第二号第一様式</vt:lpstr>
      <vt:lpstr>第二号第三様式</vt:lpstr>
      <vt:lpstr>法人本部</vt:lpstr>
      <vt:lpstr>ラポール安倍川</vt:lpstr>
      <vt:lpstr>安倍川3(11)</vt:lpstr>
      <vt:lpstr>ラポール古庄</vt:lpstr>
      <vt:lpstr>ラポールたけみ</vt:lpstr>
      <vt:lpstr>たけみ3(11)</vt:lpstr>
      <vt:lpstr>ラポールあおい</vt:lpstr>
      <vt:lpstr>ラポール川原</vt:lpstr>
      <vt:lpstr>ラポール・ファーム</vt:lpstr>
      <vt:lpstr>ラポール・チャクラ</vt:lpstr>
      <vt:lpstr>ラポール・タスカ</vt:lpstr>
      <vt:lpstr>ﾀｽｶ3(11)</vt:lpstr>
      <vt:lpstr>チャイム</vt:lpstr>
      <vt:lpstr>ラポールみなみ</vt:lpstr>
      <vt:lpstr>ラポール・フレンズ</vt:lpstr>
      <vt:lpstr>ラポールぽけっと</vt:lpstr>
      <vt:lpstr>チャイム!Print_Titles</vt:lpstr>
      <vt:lpstr>ラポール・タスカ!Print_Titles</vt:lpstr>
      <vt:lpstr>ラポール・チャクラ!Print_Titles</vt:lpstr>
      <vt:lpstr>ラポール・ファーム!Print_Titles</vt:lpstr>
      <vt:lpstr>ラポール・フレンズ!Print_Titles</vt:lpstr>
      <vt:lpstr>ラポールあおい!Print_Titles</vt:lpstr>
      <vt:lpstr>ラポールたけみ!Print_Titles</vt:lpstr>
      <vt:lpstr>ラポールぽけっと!Print_Titles</vt:lpstr>
      <vt:lpstr>ラポールみなみ!Print_Titles</vt:lpstr>
      <vt:lpstr>ラポール安倍川!Print_Titles</vt:lpstr>
      <vt:lpstr>ラポール古庄!Print_Titles</vt:lpstr>
      <vt:lpstr>ラポール川原!Print_Titles</vt:lpstr>
      <vt:lpstr>法人本部!Print_Titles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</dc:creator>
  <cp:lastModifiedBy>keiri</cp:lastModifiedBy>
  <dcterms:created xsi:type="dcterms:W3CDTF">2023-06-14T09:07:35Z</dcterms:created>
  <dcterms:modified xsi:type="dcterms:W3CDTF">2023-06-16T03:09:32Z</dcterms:modified>
</cp:coreProperties>
</file>