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Honbu-server\法人本部掲示板\最新掲示板\決算書\2023R5年度\"/>
    </mc:Choice>
  </mc:AlternateContent>
  <xr:revisionPtr revIDLastSave="0" documentId="8_{007DE634-78D2-40B8-BCFD-A9C43369838E}" xr6:coauthVersionLast="47" xr6:coauthVersionMax="47" xr10:uidLastSave="{00000000-0000-0000-0000-000000000000}"/>
  <bookViews>
    <workbookView xWindow="12630" yWindow="225" windowWidth="16080" windowHeight="14730" tabRatio="807" activeTab="1" xr2:uid="{8206F3F8-51F9-468D-8B3F-A6CDE5227C81}"/>
  </bookViews>
  <sheets>
    <sheet name="第二号第一様式" sheetId="14" r:id="rId1"/>
    <sheet name="第二号第三様式" sheetId="15" r:id="rId2"/>
    <sheet name="法人本部" sheetId="1" r:id="rId3"/>
    <sheet name="ラポール安倍川" sheetId="2" r:id="rId4"/>
    <sheet name="ラポール古庄" sheetId="3" r:id="rId5"/>
    <sheet name="ラポールたけみ" sheetId="4" r:id="rId6"/>
    <sheet name="ラポールあおい" sheetId="5" r:id="rId7"/>
    <sheet name="ラポール川原" sheetId="6" r:id="rId8"/>
    <sheet name="ラポール・ファーム" sheetId="7" r:id="rId9"/>
    <sheet name="ラポール・チャクラ" sheetId="8" r:id="rId10"/>
    <sheet name="ラポール・タスカ" sheetId="9" r:id="rId11"/>
    <sheet name="チャイム" sheetId="10" r:id="rId12"/>
    <sheet name="ラポールみなみ" sheetId="11" r:id="rId13"/>
    <sheet name="ラポール・フレンズ" sheetId="12" r:id="rId14"/>
    <sheet name="ラポールぽけっと" sheetId="13" r:id="rId15"/>
  </sheets>
  <definedNames>
    <definedName name="_xlnm.Print_Titles" localSheetId="11">チャイム!$1:$5</definedName>
    <definedName name="_xlnm.Print_Titles" localSheetId="10">ラポール・タスカ!$1:$5</definedName>
    <definedName name="_xlnm.Print_Titles" localSheetId="9">ラポール・チャクラ!$1:$5</definedName>
    <definedName name="_xlnm.Print_Titles" localSheetId="8">ラポール・ファーム!$1:$5</definedName>
    <definedName name="_xlnm.Print_Titles" localSheetId="13">ラポール・フレンズ!$1:$5</definedName>
    <definedName name="_xlnm.Print_Titles" localSheetId="6">ラポールあおい!$1:$5</definedName>
    <definedName name="_xlnm.Print_Titles" localSheetId="5">ラポールたけみ!$1:$5</definedName>
    <definedName name="_xlnm.Print_Titles" localSheetId="14">ラポールぽけっと!$1:$5</definedName>
    <definedName name="_xlnm.Print_Titles" localSheetId="12">ラポールみなみ!$1:$5</definedName>
    <definedName name="_xlnm.Print_Titles" localSheetId="3">ラポール安倍川!$1:$5</definedName>
    <definedName name="_xlnm.Print_Titles" localSheetId="4">ラポール古庄!$1:$5</definedName>
    <definedName name="_xlnm.Print_Titles" localSheetId="7">ラポール川原!$1:$5</definedName>
    <definedName name="_xlnm.Print_Titles" localSheetId="2">法人本部!$1:$5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60" i="15" l="1"/>
  <c r="T60" i="15" s="1"/>
  <c r="R59" i="15"/>
  <c r="T59" i="15" s="1"/>
  <c r="R58" i="15"/>
  <c r="T58" i="15" s="1"/>
  <c r="R56" i="15"/>
  <c r="T56" i="15" s="1"/>
  <c r="S54" i="15"/>
  <c r="Q54" i="15"/>
  <c r="H54" i="15"/>
  <c r="G54" i="15"/>
  <c r="F54" i="15"/>
  <c r="E54" i="15"/>
  <c r="R54" i="15" s="1"/>
  <c r="S53" i="15"/>
  <c r="Q53" i="15"/>
  <c r="P53" i="15"/>
  <c r="O53" i="15"/>
  <c r="N53" i="15"/>
  <c r="M53" i="15"/>
  <c r="L53" i="15"/>
  <c r="K53" i="15"/>
  <c r="J53" i="15"/>
  <c r="J54" i="15" s="1"/>
  <c r="I53" i="15"/>
  <c r="I54" i="15" s="1"/>
  <c r="H53" i="15"/>
  <c r="G53" i="15"/>
  <c r="F53" i="15"/>
  <c r="E53" i="15"/>
  <c r="R53" i="15" s="1"/>
  <c r="T53" i="15" s="1"/>
  <c r="R52" i="15"/>
  <c r="T52" i="15" s="1"/>
  <c r="R51" i="15"/>
  <c r="T51" i="15" s="1"/>
  <c r="R50" i="15"/>
  <c r="T50" i="15" s="1"/>
  <c r="R49" i="15"/>
  <c r="T49" i="15" s="1"/>
  <c r="R48" i="15"/>
  <c r="T48" i="15" s="1"/>
  <c r="R47" i="15"/>
  <c r="T47" i="15" s="1"/>
  <c r="R46" i="15"/>
  <c r="T46" i="15" s="1"/>
  <c r="R45" i="15"/>
  <c r="T45" i="15" s="1"/>
  <c r="R44" i="15"/>
  <c r="T44" i="15" s="1"/>
  <c r="R43" i="15"/>
  <c r="T43" i="15" s="1"/>
  <c r="R42" i="15"/>
  <c r="T42" i="15" s="1"/>
  <c r="S41" i="15"/>
  <c r="Q41" i="15"/>
  <c r="P41" i="15"/>
  <c r="P54" i="15" s="1"/>
  <c r="O41" i="15"/>
  <c r="O54" i="15" s="1"/>
  <c r="N41" i="15"/>
  <c r="N54" i="15" s="1"/>
  <c r="M41" i="15"/>
  <c r="M54" i="15" s="1"/>
  <c r="L41" i="15"/>
  <c r="L54" i="15" s="1"/>
  <c r="K41" i="15"/>
  <c r="K54" i="15" s="1"/>
  <c r="J41" i="15"/>
  <c r="I41" i="15"/>
  <c r="H41" i="15"/>
  <c r="G41" i="15"/>
  <c r="F41" i="15"/>
  <c r="E41" i="15"/>
  <c r="R41" i="15" s="1"/>
  <c r="T41" i="15" s="1"/>
  <c r="R40" i="15"/>
  <c r="T40" i="15" s="1"/>
  <c r="R39" i="15"/>
  <c r="T39" i="15" s="1"/>
  <c r="R38" i="15"/>
  <c r="T38" i="15" s="1"/>
  <c r="R37" i="15"/>
  <c r="T37" i="15" s="1"/>
  <c r="R36" i="15"/>
  <c r="T36" i="15" s="1"/>
  <c r="R35" i="15"/>
  <c r="T35" i="15" s="1"/>
  <c r="R34" i="15"/>
  <c r="T34" i="15" s="1"/>
  <c r="R33" i="15"/>
  <c r="T33" i="15" s="1"/>
  <c r="R32" i="15"/>
  <c r="T32" i="15" s="1"/>
  <c r="R31" i="15"/>
  <c r="T31" i="15" s="1"/>
  <c r="S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R28" i="15" s="1"/>
  <c r="T28" i="15" s="1"/>
  <c r="R27" i="15"/>
  <c r="T27" i="15" s="1"/>
  <c r="R26" i="15"/>
  <c r="T26" i="15" s="1"/>
  <c r="S25" i="15"/>
  <c r="S29" i="15" s="1"/>
  <c r="Q25" i="15"/>
  <c r="Q29" i="15" s="1"/>
  <c r="P25" i="15"/>
  <c r="P29" i="15" s="1"/>
  <c r="O25" i="15"/>
  <c r="O29" i="15" s="1"/>
  <c r="N25" i="15"/>
  <c r="N29" i="15" s="1"/>
  <c r="M25" i="15"/>
  <c r="M29" i="15" s="1"/>
  <c r="L25" i="15"/>
  <c r="L29" i="15" s="1"/>
  <c r="K25" i="15"/>
  <c r="K29" i="15" s="1"/>
  <c r="J25" i="15"/>
  <c r="J29" i="15" s="1"/>
  <c r="I25" i="15"/>
  <c r="I29" i="15" s="1"/>
  <c r="H25" i="15"/>
  <c r="H29" i="15" s="1"/>
  <c r="G25" i="15"/>
  <c r="G29" i="15" s="1"/>
  <c r="F25" i="15"/>
  <c r="F29" i="15" s="1"/>
  <c r="E25" i="15"/>
  <c r="E29" i="15" s="1"/>
  <c r="R24" i="15"/>
  <c r="T24" i="15" s="1"/>
  <c r="R23" i="15"/>
  <c r="T23" i="15" s="1"/>
  <c r="L22" i="15"/>
  <c r="K22" i="15"/>
  <c r="S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R21" i="15" s="1"/>
  <c r="T21" i="15" s="1"/>
  <c r="R20" i="15"/>
  <c r="T20" i="15" s="1"/>
  <c r="R19" i="15"/>
  <c r="T19" i="15" s="1"/>
  <c r="R18" i="15"/>
  <c r="T18" i="15" s="1"/>
  <c r="R17" i="15"/>
  <c r="T17" i="15" s="1"/>
  <c r="R16" i="15"/>
  <c r="T16" i="15" s="1"/>
  <c r="R15" i="15"/>
  <c r="T15" i="15" s="1"/>
  <c r="R14" i="15"/>
  <c r="T14" i="15" s="1"/>
  <c r="R13" i="15"/>
  <c r="T13" i="15" s="1"/>
  <c r="R12" i="15"/>
  <c r="T12" i="15" s="1"/>
  <c r="S11" i="15"/>
  <c r="S22" i="15" s="1"/>
  <c r="S30" i="15" s="1"/>
  <c r="S55" i="15" s="1"/>
  <c r="S57" i="15" s="1"/>
  <c r="S61" i="15" s="1"/>
  <c r="Q11" i="15"/>
  <c r="Q22" i="15" s="1"/>
  <c r="Q30" i="15" s="1"/>
  <c r="Q55" i="15" s="1"/>
  <c r="Q57" i="15" s="1"/>
  <c r="Q61" i="15" s="1"/>
  <c r="P11" i="15"/>
  <c r="P22" i="15" s="1"/>
  <c r="P30" i="15" s="1"/>
  <c r="P55" i="15" s="1"/>
  <c r="P57" i="15" s="1"/>
  <c r="P61" i="15" s="1"/>
  <c r="O11" i="15"/>
  <c r="O22" i="15" s="1"/>
  <c r="O30" i="15" s="1"/>
  <c r="O55" i="15" s="1"/>
  <c r="O57" i="15" s="1"/>
  <c r="O61" i="15" s="1"/>
  <c r="N11" i="15"/>
  <c r="N22" i="15" s="1"/>
  <c r="M11" i="15"/>
  <c r="M22" i="15" s="1"/>
  <c r="L11" i="15"/>
  <c r="K11" i="15"/>
  <c r="J11" i="15"/>
  <c r="J22" i="15" s="1"/>
  <c r="I11" i="15"/>
  <c r="I22" i="15" s="1"/>
  <c r="I30" i="15" s="1"/>
  <c r="H11" i="15"/>
  <c r="H22" i="15" s="1"/>
  <c r="H30" i="15" s="1"/>
  <c r="H55" i="15" s="1"/>
  <c r="H57" i="15" s="1"/>
  <c r="H61" i="15" s="1"/>
  <c r="G11" i="15"/>
  <c r="G22" i="15" s="1"/>
  <c r="G30" i="15" s="1"/>
  <c r="G55" i="15" s="1"/>
  <c r="G57" i="15" s="1"/>
  <c r="G61" i="15" s="1"/>
  <c r="F11" i="15"/>
  <c r="F22" i="15" s="1"/>
  <c r="F30" i="15" s="1"/>
  <c r="F55" i="15" s="1"/>
  <c r="F57" i="15" s="1"/>
  <c r="F61" i="15" s="1"/>
  <c r="E11" i="15"/>
  <c r="E22" i="15" s="1"/>
  <c r="R10" i="15"/>
  <c r="T10" i="15" s="1"/>
  <c r="R9" i="15"/>
  <c r="T9" i="15" s="1"/>
  <c r="R8" i="15"/>
  <c r="T8" i="15" s="1"/>
  <c r="K30" i="15" l="1"/>
  <c r="K55" i="15" s="1"/>
  <c r="K57" i="15" s="1"/>
  <c r="K61" i="15" s="1"/>
  <c r="J30" i="15"/>
  <c r="J55" i="15" s="1"/>
  <c r="J57" i="15" s="1"/>
  <c r="J61" i="15" s="1"/>
  <c r="R29" i="15"/>
  <c r="M30" i="15"/>
  <c r="M55" i="15" s="1"/>
  <c r="M57" i="15" s="1"/>
  <c r="M61" i="15" s="1"/>
  <c r="R22" i="15"/>
  <c r="E30" i="15"/>
  <c r="L30" i="15"/>
  <c r="L55" i="15" s="1"/>
  <c r="L57" i="15" s="1"/>
  <c r="L61" i="15" s="1"/>
  <c r="I55" i="15"/>
  <c r="I57" i="15" s="1"/>
  <c r="I61" i="15" s="1"/>
  <c r="N30" i="15"/>
  <c r="N55" i="15" s="1"/>
  <c r="N57" i="15" s="1"/>
  <c r="N61" i="15" s="1"/>
  <c r="T54" i="15"/>
  <c r="R25" i="15"/>
  <c r="T25" i="15" s="1"/>
  <c r="T29" i="15" s="1"/>
  <c r="R11" i="15"/>
  <c r="T11" i="15" s="1"/>
  <c r="T22" i="15" s="1"/>
  <c r="T30" i="15" s="1"/>
  <c r="T55" i="15" s="1"/>
  <c r="T57" i="15" s="1"/>
  <c r="T61" i="15" s="1"/>
  <c r="R30" i="15" l="1"/>
  <c r="E55" i="15"/>
  <c r="E57" i="15" l="1"/>
  <c r="R55" i="15"/>
  <c r="R57" i="15" l="1"/>
  <c r="E61" i="15"/>
  <c r="R61" i="15" s="1"/>
  <c r="G52" i="14" l="1"/>
  <c r="G51" i="14"/>
  <c r="G50" i="14"/>
  <c r="G48" i="14"/>
  <c r="F45" i="14"/>
  <c r="E45" i="14"/>
  <c r="G45" i="14" s="1"/>
  <c r="G44" i="14"/>
  <c r="G43" i="14"/>
  <c r="G42" i="14"/>
  <c r="G41" i="14"/>
  <c r="G40" i="14"/>
  <c r="G39" i="14"/>
  <c r="G38" i="14"/>
  <c r="F37" i="14"/>
  <c r="F46" i="14" s="1"/>
  <c r="E37" i="14"/>
  <c r="G37" i="14" s="1"/>
  <c r="G36" i="14"/>
  <c r="G35" i="14"/>
  <c r="G34" i="14"/>
  <c r="G33" i="14"/>
  <c r="G32" i="14"/>
  <c r="G31" i="14"/>
  <c r="F28" i="14"/>
  <c r="E28" i="14"/>
  <c r="G28" i="14" s="1"/>
  <c r="G27" i="14"/>
  <c r="G26" i="14"/>
  <c r="F25" i="14"/>
  <c r="F29" i="14" s="1"/>
  <c r="E25" i="14"/>
  <c r="E29" i="14" s="1"/>
  <c r="G29" i="14" s="1"/>
  <c r="G24" i="14"/>
  <c r="G23" i="14"/>
  <c r="F21" i="14"/>
  <c r="E21" i="14"/>
  <c r="G21" i="14" s="1"/>
  <c r="G20" i="14"/>
  <c r="G19" i="14"/>
  <c r="G18" i="14"/>
  <c r="G17" i="14"/>
  <c r="G16" i="14"/>
  <c r="G15" i="14"/>
  <c r="G14" i="14"/>
  <c r="G13" i="14"/>
  <c r="G12" i="14"/>
  <c r="F11" i="14"/>
  <c r="F22" i="14" s="1"/>
  <c r="F30" i="14" s="1"/>
  <c r="F47" i="14" s="1"/>
  <c r="F49" i="14" s="1"/>
  <c r="F53" i="14" s="1"/>
  <c r="E11" i="14"/>
  <c r="E22" i="14" s="1"/>
  <c r="G10" i="14"/>
  <c r="G9" i="14"/>
  <c r="G8" i="14"/>
  <c r="E30" i="14" l="1"/>
  <c r="G22" i="14"/>
  <c r="G25" i="14"/>
  <c r="G11" i="14"/>
  <c r="E46" i="14"/>
  <c r="G46" i="14" s="1"/>
  <c r="G30" i="14" l="1"/>
  <c r="E47" i="14"/>
  <c r="E49" i="14" l="1"/>
  <c r="G47" i="14"/>
  <c r="E53" i="14" l="1"/>
  <c r="G53" i="14" s="1"/>
  <c r="G49" i="14"/>
  <c r="G146" i="13"/>
  <c r="G145" i="13"/>
  <c r="G144" i="13"/>
  <c r="G143" i="13"/>
  <c r="F143" i="13"/>
  <c r="E143" i="13"/>
  <c r="G142" i="13"/>
  <c r="G141" i="13"/>
  <c r="G140" i="13"/>
  <c r="F139" i="13"/>
  <c r="E139" i="13"/>
  <c r="G139" i="13" s="1"/>
  <c r="G138" i="13"/>
  <c r="G136" i="13"/>
  <c r="G132" i="13"/>
  <c r="G131" i="13"/>
  <c r="G130" i="13"/>
  <c r="G129" i="13"/>
  <c r="G128" i="13"/>
  <c r="G127" i="13"/>
  <c r="G126" i="13"/>
  <c r="G125" i="13"/>
  <c r="G124" i="13"/>
  <c r="G123" i="13"/>
  <c r="G122" i="13"/>
  <c r="G121" i="13"/>
  <c r="F120" i="13"/>
  <c r="F133" i="13" s="1"/>
  <c r="E120" i="13"/>
  <c r="E133" i="13" s="1"/>
  <c r="G133" i="13" s="1"/>
  <c r="G119" i="13"/>
  <c r="G118" i="13"/>
  <c r="F117" i="13"/>
  <c r="G116" i="13"/>
  <c r="G115" i="13"/>
  <c r="F114" i="13"/>
  <c r="E114" i="13"/>
  <c r="G114" i="13" s="1"/>
  <c r="G113" i="13"/>
  <c r="G112" i="13"/>
  <c r="G111" i="13"/>
  <c r="G110" i="13"/>
  <c r="G109" i="13"/>
  <c r="G108" i="13"/>
  <c r="F107" i="13"/>
  <c r="E107" i="13"/>
  <c r="G107" i="13" s="1"/>
  <c r="G106" i="13"/>
  <c r="G105" i="13"/>
  <c r="G104" i="13"/>
  <c r="G103" i="13"/>
  <c r="F102" i="13"/>
  <c r="E102" i="13"/>
  <c r="G102" i="13" s="1"/>
  <c r="G101" i="13"/>
  <c r="G100" i="13"/>
  <c r="G99" i="13"/>
  <c r="F98" i="13"/>
  <c r="E98" i="13"/>
  <c r="G98" i="13" s="1"/>
  <c r="G97" i="13"/>
  <c r="G96" i="13"/>
  <c r="G95" i="13"/>
  <c r="G94" i="13"/>
  <c r="F94" i="13"/>
  <c r="E94" i="13"/>
  <c r="F91" i="13"/>
  <c r="E91" i="13"/>
  <c r="G91" i="13" s="1"/>
  <c r="G90" i="13"/>
  <c r="G89" i="13"/>
  <c r="G88" i="13"/>
  <c r="F87" i="13"/>
  <c r="G87" i="13" s="1"/>
  <c r="E87" i="13"/>
  <c r="G86" i="13"/>
  <c r="E85" i="13"/>
  <c r="G84" i="13"/>
  <c r="G83" i="13"/>
  <c r="G82" i="13"/>
  <c r="F81" i="13"/>
  <c r="F85" i="13" s="1"/>
  <c r="F92" i="13" s="1"/>
  <c r="E81" i="13"/>
  <c r="G80" i="13"/>
  <c r="G77" i="13"/>
  <c r="G76" i="13"/>
  <c r="G75" i="13"/>
  <c r="G74" i="13"/>
  <c r="G73" i="13"/>
  <c r="G72" i="13"/>
  <c r="G71" i="13"/>
  <c r="G70" i="13"/>
  <c r="G69" i="13"/>
  <c r="F68" i="13"/>
  <c r="E68" i="13"/>
  <c r="F67" i="13"/>
  <c r="G66" i="13"/>
  <c r="G65" i="13"/>
  <c r="G64" i="13"/>
  <c r="G63" i="13"/>
  <c r="G62" i="13"/>
  <c r="G61" i="13"/>
  <c r="G60" i="13"/>
  <c r="G59" i="13"/>
  <c r="G58" i="13"/>
  <c r="G57" i="13"/>
  <c r="G56" i="13"/>
  <c r="G55" i="13"/>
  <c r="G54" i="13"/>
  <c r="G53" i="13"/>
  <c r="G52" i="13"/>
  <c r="G51" i="13"/>
  <c r="G50" i="13"/>
  <c r="G49" i="13"/>
  <c r="G48" i="13"/>
  <c r="G47" i="13"/>
  <c r="G46" i="13"/>
  <c r="G45" i="13"/>
  <c r="F44" i="13"/>
  <c r="E44" i="13"/>
  <c r="G44" i="13" s="1"/>
  <c r="G43" i="13"/>
  <c r="G42" i="13"/>
  <c r="G41" i="13"/>
  <c r="G40" i="13"/>
  <c r="G39" i="13"/>
  <c r="G38" i="13"/>
  <c r="G37" i="13"/>
  <c r="G36" i="13"/>
  <c r="G35" i="13"/>
  <c r="G34" i="13"/>
  <c r="G33" i="13"/>
  <c r="F32" i="13"/>
  <c r="E32" i="13"/>
  <c r="G32" i="13" s="1"/>
  <c r="G31" i="13"/>
  <c r="G30" i="13"/>
  <c r="G29" i="13"/>
  <c r="G28" i="13"/>
  <c r="G27" i="13"/>
  <c r="G26" i="13"/>
  <c r="G25" i="13"/>
  <c r="F24" i="13"/>
  <c r="F78" i="13" s="1"/>
  <c r="E24" i="13"/>
  <c r="G24" i="13" s="1"/>
  <c r="G22" i="13"/>
  <c r="G21" i="13"/>
  <c r="G20" i="13"/>
  <c r="G19" i="13"/>
  <c r="F18" i="13"/>
  <c r="E18" i="13"/>
  <c r="G18" i="13" s="1"/>
  <c r="G17" i="13"/>
  <c r="G16" i="13"/>
  <c r="F15" i="13"/>
  <c r="G15" i="13" s="1"/>
  <c r="E15" i="13"/>
  <c r="G14" i="13"/>
  <c r="G13" i="13"/>
  <c r="G12" i="13"/>
  <c r="G11" i="13"/>
  <c r="F10" i="13"/>
  <c r="E10" i="13"/>
  <c r="G8" i="13"/>
  <c r="G7" i="13"/>
  <c r="F7" i="13"/>
  <c r="E7" i="13"/>
  <c r="F6" i="13"/>
  <c r="E6" i="13"/>
  <c r="G146" i="12"/>
  <c r="G145" i="12"/>
  <c r="G144" i="12"/>
  <c r="F143" i="12"/>
  <c r="E143" i="12"/>
  <c r="G143" i="12" s="1"/>
  <c r="G142" i="12"/>
  <c r="G141" i="12"/>
  <c r="G140" i="12"/>
  <c r="F139" i="12"/>
  <c r="E139" i="12"/>
  <c r="G139" i="12" s="1"/>
  <c r="G138" i="12"/>
  <c r="G136" i="12"/>
  <c r="F133" i="12"/>
  <c r="G133" i="12" s="1"/>
  <c r="E133" i="12"/>
  <c r="G132" i="12"/>
  <c r="G131" i="12"/>
  <c r="G130" i="12"/>
  <c r="G129" i="12"/>
  <c r="G128" i="12"/>
  <c r="G127" i="12"/>
  <c r="G126" i="12"/>
  <c r="G125" i="12"/>
  <c r="G124" i="12"/>
  <c r="G123" i="12"/>
  <c r="G122" i="12"/>
  <c r="G121" i="12"/>
  <c r="G120" i="12"/>
  <c r="F120" i="12"/>
  <c r="E120" i="12"/>
  <c r="G119" i="12"/>
  <c r="G118" i="12"/>
  <c r="F117" i="12"/>
  <c r="F134" i="12" s="1"/>
  <c r="E117" i="12"/>
  <c r="G116" i="12"/>
  <c r="G115" i="12"/>
  <c r="F114" i="12"/>
  <c r="E114" i="12"/>
  <c r="G114" i="12" s="1"/>
  <c r="G113" i="12"/>
  <c r="G112" i="12"/>
  <c r="G111" i="12"/>
  <c r="G110" i="12"/>
  <c r="G109" i="12"/>
  <c r="G108" i="12"/>
  <c r="G107" i="12"/>
  <c r="F107" i="12"/>
  <c r="E107" i="12"/>
  <c r="G106" i="12"/>
  <c r="G105" i="12"/>
  <c r="G104" i="12"/>
  <c r="G103" i="12"/>
  <c r="F102" i="12"/>
  <c r="E102" i="12"/>
  <c r="G102" i="12" s="1"/>
  <c r="G101" i="12"/>
  <c r="G100" i="12"/>
  <c r="G99" i="12"/>
  <c r="G98" i="12"/>
  <c r="F98" i="12"/>
  <c r="E98" i="12"/>
  <c r="G97" i="12"/>
  <c r="G96" i="12"/>
  <c r="G95" i="12"/>
  <c r="F94" i="12"/>
  <c r="E94" i="12"/>
  <c r="G94" i="12" s="1"/>
  <c r="G90" i="12"/>
  <c r="G89" i="12"/>
  <c r="G88" i="12"/>
  <c r="F87" i="12"/>
  <c r="F91" i="12" s="1"/>
  <c r="F92" i="12" s="1"/>
  <c r="E87" i="12"/>
  <c r="G86" i="12"/>
  <c r="F85" i="12"/>
  <c r="G84" i="12"/>
  <c r="G83" i="12"/>
  <c r="G82" i="12"/>
  <c r="F81" i="12"/>
  <c r="E81" i="12"/>
  <c r="G81" i="12" s="1"/>
  <c r="G80" i="12"/>
  <c r="G77" i="12"/>
  <c r="G76" i="12"/>
  <c r="G75" i="12"/>
  <c r="G74" i="12"/>
  <c r="G73" i="12"/>
  <c r="G72" i="12"/>
  <c r="G71" i="12"/>
  <c r="G70" i="12"/>
  <c r="G69" i="12"/>
  <c r="F68" i="12"/>
  <c r="F67" i="12" s="1"/>
  <c r="E68" i="12"/>
  <c r="E67" i="12" s="1"/>
  <c r="G67" i="12" s="1"/>
  <c r="G66" i="12"/>
  <c r="G65" i="12"/>
  <c r="G64" i="12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6" i="12"/>
  <c r="G45" i="12"/>
  <c r="F44" i="12"/>
  <c r="E44" i="12"/>
  <c r="G44" i="12" s="1"/>
  <c r="G43" i="12"/>
  <c r="G42" i="12"/>
  <c r="G41" i="12"/>
  <c r="G40" i="12"/>
  <c r="G39" i="12"/>
  <c r="G38" i="12"/>
  <c r="G37" i="12"/>
  <c r="G36" i="12"/>
  <c r="G35" i="12"/>
  <c r="G34" i="12"/>
  <c r="G33" i="12"/>
  <c r="F32" i="12"/>
  <c r="F78" i="12" s="1"/>
  <c r="E32" i="12"/>
  <c r="G32" i="12" s="1"/>
  <c r="G31" i="12"/>
  <c r="G30" i="12"/>
  <c r="G29" i="12"/>
  <c r="G28" i="12"/>
  <c r="G27" i="12"/>
  <c r="G26" i="12"/>
  <c r="G25" i="12"/>
  <c r="F24" i="12"/>
  <c r="E24" i="12"/>
  <c r="G24" i="12" s="1"/>
  <c r="F23" i="12"/>
  <c r="F79" i="12" s="1"/>
  <c r="G22" i="12"/>
  <c r="G21" i="12"/>
  <c r="G20" i="12"/>
  <c r="G19" i="12"/>
  <c r="G18" i="12"/>
  <c r="F18" i="12"/>
  <c r="E18" i="12"/>
  <c r="G17" i="12"/>
  <c r="G16" i="12"/>
  <c r="F15" i="12"/>
  <c r="F9" i="12" s="1"/>
  <c r="E15" i="12"/>
  <c r="G14" i="12"/>
  <c r="G13" i="12"/>
  <c r="G12" i="12"/>
  <c r="G11" i="12"/>
  <c r="G10" i="12"/>
  <c r="F10" i="12"/>
  <c r="E10" i="12"/>
  <c r="G8" i="12"/>
  <c r="G7" i="12"/>
  <c r="F7" i="12"/>
  <c r="F6" i="12" s="1"/>
  <c r="E7" i="12"/>
  <c r="E6" i="12"/>
  <c r="G146" i="11"/>
  <c r="G145" i="11"/>
  <c r="G144" i="11"/>
  <c r="G143" i="11"/>
  <c r="F143" i="11"/>
  <c r="E143" i="11"/>
  <c r="G142" i="11"/>
  <c r="G141" i="11"/>
  <c r="G140" i="11"/>
  <c r="F139" i="11"/>
  <c r="E139" i="11"/>
  <c r="G139" i="11" s="1"/>
  <c r="G138" i="11"/>
  <c r="G136" i="11"/>
  <c r="G132" i="11"/>
  <c r="G131" i="11"/>
  <c r="G130" i="11"/>
  <c r="G129" i="11"/>
  <c r="G128" i="11"/>
  <c r="G127" i="11"/>
  <c r="G126" i="11"/>
  <c r="G125" i="11"/>
  <c r="G124" i="11"/>
  <c r="G123" i="11"/>
  <c r="G122" i="11"/>
  <c r="G121" i="11"/>
  <c r="F120" i="11"/>
  <c r="F133" i="11" s="1"/>
  <c r="E120" i="11"/>
  <c r="E133" i="11" s="1"/>
  <c r="G119" i="11"/>
  <c r="G118" i="11"/>
  <c r="F117" i="11"/>
  <c r="F134" i="11" s="1"/>
  <c r="G116" i="11"/>
  <c r="G115" i="11"/>
  <c r="F114" i="11"/>
  <c r="E114" i="11"/>
  <c r="G114" i="11" s="1"/>
  <c r="G113" i="11"/>
  <c r="G112" i="11"/>
  <c r="G111" i="11"/>
  <c r="G110" i="11"/>
  <c r="G109" i="11"/>
  <c r="G108" i="11"/>
  <c r="G107" i="11"/>
  <c r="F107" i="11"/>
  <c r="E107" i="11"/>
  <c r="G106" i="11"/>
  <c r="G105" i="11"/>
  <c r="G104" i="11"/>
  <c r="G103" i="11"/>
  <c r="F102" i="11"/>
  <c r="E102" i="11"/>
  <c r="G102" i="11" s="1"/>
  <c r="G101" i="11"/>
  <c r="G100" i="11"/>
  <c r="G99" i="11"/>
  <c r="F98" i="11"/>
  <c r="E98" i="11"/>
  <c r="G98" i="11" s="1"/>
  <c r="G97" i="11"/>
  <c r="G96" i="11"/>
  <c r="G95" i="11"/>
  <c r="F94" i="11"/>
  <c r="E94" i="11"/>
  <c r="E91" i="11"/>
  <c r="G90" i="11"/>
  <c r="G89" i="11"/>
  <c r="G88" i="11"/>
  <c r="F87" i="11"/>
  <c r="E87" i="11"/>
  <c r="G86" i="11"/>
  <c r="E85" i="11"/>
  <c r="G84" i="11"/>
  <c r="G83" i="11"/>
  <c r="G82" i="11"/>
  <c r="F81" i="11"/>
  <c r="F85" i="11" s="1"/>
  <c r="E81" i="11"/>
  <c r="G80" i="11"/>
  <c r="G77" i="11"/>
  <c r="G76" i="11"/>
  <c r="G75" i="11"/>
  <c r="G74" i="11"/>
  <c r="G73" i="11"/>
  <c r="G72" i="11"/>
  <c r="G71" i="11"/>
  <c r="G70" i="11"/>
  <c r="G69" i="11"/>
  <c r="F68" i="11"/>
  <c r="E68" i="11"/>
  <c r="G68" i="11" s="1"/>
  <c r="F67" i="11"/>
  <c r="E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F44" i="11"/>
  <c r="G44" i="11" s="1"/>
  <c r="E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F32" i="11"/>
  <c r="E32" i="11"/>
  <c r="G31" i="11"/>
  <c r="G30" i="11"/>
  <c r="G29" i="11"/>
  <c r="G28" i="11"/>
  <c r="G27" i="11"/>
  <c r="G26" i="11"/>
  <c r="G25" i="11"/>
  <c r="F24" i="11"/>
  <c r="F78" i="11" s="1"/>
  <c r="E24" i="11"/>
  <c r="G22" i="11"/>
  <c r="G21" i="11"/>
  <c r="G20" i="11"/>
  <c r="G19" i="11"/>
  <c r="F18" i="11"/>
  <c r="E18" i="11"/>
  <c r="G18" i="11" s="1"/>
  <c r="G17" i="11"/>
  <c r="G16" i="11"/>
  <c r="F15" i="11"/>
  <c r="E15" i="11"/>
  <c r="G14" i="11"/>
  <c r="G13" i="11"/>
  <c r="G12" i="11"/>
  <c r="G11" i="11"/>
  <c r="F10" i="11"/>
  <c r="E10" i="11"/>
  <c r="G10" i="11" s="1"/>
  <c r="G8" i="11"/>
  <c r="F7" i="11"/>
  <c r="E7" i="11"/>
  <c r="G7" i="11" s="1"/>
  <c r="F6" i="11"/>
  <c r="E6" i="11"/>
  <c r="G146" i="10"/>
  <c r="G145" i="10"/>
  <c r="G144" i="10"/>
  <c r="F143" i="10"/>
  <c r="G143" i="10" s="1"/>
  <c r="E143" i="10"/>
  <c r="G142" i="10"/>
  <c r="G141" i="10"/>
  <c r="G140" i="10"/>
  <c r="F139" i="10"/>
  <c r="E139" i="10"/>
  <c r="G139" i="10" s="1"/>
  <c r="G138" i="10"/>
  <c r="G136" i="10"/>
  <c r="G133" i="10"/>
  <c r="F133" i="10"/>
  <c r="E133" i="10"/>
  <c r="G132" i="10"/>
  <c r="G131" i="10"/>
  <c r="G130" i="10"/>
  <c r="G129" i="10"/>
  <c r="G128" i="10"/>
  <c r="G127" i="10"/>
  <c r="G126" i="10"/>
  <c r="G125" i="10"/>
  <c r="G124" i="10"/>
  <c r="G123" i="10"/>
  <c r="G122" i="10"/>
  <c r="G121" i="10"/>
  <c r="G120" i="10"/>
  <c r="F120" i="10"/>
  <c r="E120" i="10"/>
  <c r="G119" i="10"/>
  <c r="G118" i="10"/>
  <c r="G116" i="10"/>
  <c r="G115" i="10"/>
  <c r="G114" i="10"/>
  <c r="F114" i="10"/>
  <c r="E114" i="10"/>
  <c r="G113" i="10"/>
  <c r="G112" i="10"/>
  <c r="G111" i="10"/>
  <c r="G110" i="10"/>
  <c r="G109" i="10"/>
  <c r="G108" i="10"/>
  <c r="F107" i="10"/>
  <c r="E107" i="10"/>
  <c r="G107" i="10" s="1"/>
  <c r="G106" i="10"/>
  <c r="G105" i="10"/>
  <c r="G104" i="10"/>
  <c r="G103" i="10"/>
  <c r="F102" i="10"/>
  <c r="E102" i="10"/>
  <c r="G102" i="10" s="1"/>
  <c r="G101" i="10"/>
  <c r="G100" i="10"/>
  <c r="G99" i="10"/>
  <c r="F98" i="10"/>
  <c r="F117" i="10" s="1"/>
  <c r="F134" i="10" s="1"/>
  <c r="E98" i="10"/>
  <c r="G97" i="10"/>
  <c r="G96" i="10"/>
  <c r="G95" i="10"/>
  <c r="F94" i="10"/>
  <c r="E94" i="10"/>
  <c r="G94" i="10" s="1"/>
  <c r="F91" i="10"/>
  <c r="F92" i="10" s="1"/>
  <c r="G90" i="10"/>
  <c r="G89" i="10"/>
  <c r="G88" i="10"/>
  <c r="F87" i="10"/>
  <c r="E87" i="10"/>
  <c r="E91" i="10" s="1"/>
  <c r="G86" i="10"/>
  <c r="F85" i="10"/>
  <c r="G84" i="10"/>
  <c r="G83" i="10"/>
  <c r="G82" i="10"/>
  <c r="F81" i="10"/>
  <c r="E81" i="10"/>
  <c r="G80" i="10"/>
  <c r="G77" i="10"/>
  <c r="G76" i="10"/>
  <c r="G75" i="10"/>
  <c r="G74" i="10"/>
  <c r="G73" i="10"/>
  <c r="G72" i="10"/>
  <c r="G71" i="10"/>
  <c r="G70" i="10"/>
  <c r="G69" i="10"/>
  <c r="F68" i="10"/>
  <c r="F67" i="10" s="1"/>
  <c r="E68" i="10"/>
  <c r="E67" i="10" s="1"/>
  <c r="G66" i="10"/>
  <c r="G65" i="10"/>
  <c r="G64" i="10"/>
  <c r="G63" i="10"/>
  <c r="G62" i="10"/>
  <c r="G61" i="10"/>
  <c r="G60" i="10"/>
  <c r="G59" i="10"/>
  <c r="G58" i="10"/>
  <c r="G57" i="10"/>
  <c r="G56" i="10"/>
  <c r="G55" i="10"/>
  <c r="G54" i="10"/>
  <c r="G53" i="10"/>
  <c r="G52" i="10"/>
  <c r="G51" i="10"/>
  <c r="G50" i="10"/>
  <c r="G49" i="10"/>
  <c r="G48" i="10"/>
  <c r="G47" i="10"/>
  <c r="G46" i="10"/>
  <c r="G45" i="10"/>
  <c r="F44" i="10"/>
  <c r="E44" i="10"/>
  <c r="G44" i="10" s="1"/>
  <c r="G43" i="10"/>
  <c r="G42" i="10"/>
  <c r="G41" i="10"/>
  <c r="G40" i="10"/>
  <c r="G39" i="10"/>
  <c r="G38" i="10"/>
  <c r="G37" i="10"/>
  <c r="G36" i="10"/>
  <c r="G35" i="10"/>
  <c r="G34" i="10"/>
  <c r="G33" i="10"/>
  <c r="F32" i="10"/>
  <c r="E32" i="10"/>
  <c r="G32" i="10" s="1"/>
  <c r="G31" i="10"/>
  <c r="G30" i="10"/>
  <c r="G29" i="10"/>
  <c r="G28" i="10"/>
  <c r="G27" i="10"/>
  <c r="G26" i="10"/>
  <c r="G25" i="10"/>
  <c r="F24" i="10"/>
  <c r="E24" i="10"/>
  <c r="G24" i="10" s="1"/>
  <c r="G22" i="10"/>
  <c r="G21" i="10"/>
  <c r="G20" i="10"/>
  <c r="G19" i="10"/>
  <c r="G18" i="10"/>
  <c r="F18" i="10"/>
  <c r="E18" i="10"/>
  <c r="G17" i="10"/>
  <c r="G16" i="10"/>
  <c r="G15" i="10"/>
  <c r="F15" i="10"/>
  <c r="F9" i="10" s="1"/>
  <c r="E15" i="10"/>
  <c r="E9" i="10" s="1"/>
  <c r="G9" i="10" s="1"/>
  <c r="G14" i="10"/>
  <c r="G13" i="10"/>
  <c r="G12" i="10"/>
  <c r="G11" i="10"/>
  <c r="G10" i="10"/>
  <c r="F10" i="10"/>
  <c r="E10" i="10"/>
  <c r="G8" i="10"/>
  <c r="G7" i="10"/>
  <c r="F7" i="10"/>
  <c r="F6" i="10" s="1"/>
  <c r="F23" i="10" s="1"/>
  <c r="E7" i="10"/>
  <c r="E6" i="10"/>
  <c r="G6" i="10" s="1"/>
  <c r="G146" i="9"/>
  <c r="G145" i="9"/>
  <c r="G144" i="9"/>
  <c r="G143" i="9"/>
  <c r="F143" i="9"/>
  <c r="E143" i="9"/>
  <c r="G142" i="9"/>
  <c r="G141" i="9"/>
  <c r="G140" i="9"/>
  <c r="F139" i="9"/>
  <c r="E139" i="9"/>
  <c r="G139" i="9" s="1"/>
  <c r="G138" i="9"/>
  <c r="G136" i="9"/>
  <c r="G132" i="9"/>
  <c r="G131" i="9"/>
  <c r="G130" i="9"/>
  <c r="G129" i="9"/>
  <c r="G128" i="9"/>
  <c r="G127" i="9"/>
  <c r="G126" i="9"/>
  <c r="G125" i="9"/>
  <c r="G124" i="9"/>
  <c r="G123" i="9"/>
  <c r="G122" i="9"/>
  <c r="G121" i="9"/>
  <c r="F120" i="9"/>
  <c r="F133" i="9" s="1"/>
  <c r="E120" i="9"/>
  <c r="E133" i="9" s="1"/>
  <c r="G133" i="9" s="1"/>
  <c r="G119" i="9"/>
  <c r="G118" i="9"/>
  <c r="F117" i="9"/>
  <c r="F134" i="9" s="1"/>
  <c r="G116" i="9"/>
  <c r="G115" i="9"/>
  <c r="F114" i="9"/>
  <c r="E114" i="9"/>
  <c r="G114" i="9" s="1"/>
  <c r="G113" i="9"/>
  <c r="G112" i="9"/>
  <c r="G111" i="9"/>
  <c r="G110" i="9"/>
  <c r="G109" i="9"/>
  <c r="G108" i="9"/>
  <c r="F107" i="9"/>
  <c r="E107" i="9"/>
  <c r="G107" i="9" s="1"/>
  <c r="G106" i="9"/>
  <c r="G105" i="9"/>
  <c r="G104" i="9"/>
  <c r="G103" i="9"/>
  <c r="F102" i="9"/>
  <c r="E102" i="9"/>
  <c r="G102" i="9" s="1"/>
  <c r="G101" i="9"/>
  <c r="G100" i="9"/>
  <c r="G99" i="9"/>
  <c r="F98" i="9"/>
  <c r="E98" i="9"/>
  <c r="G98" i="9" s="1"/>
  <c r="G97" i="9"/>
  <c r="G96" i="9"/>
  <c r="G95" i="9"/>
  <c r="F94" i="9"/>
  <c r="E94" i="9"/>
  <c r="E117" i="9" s="1"/>
  <c r="F91" i="9"/>
  <c r="E91" i="9"/>
  <c r="G91" i="9" s="1"/>
  <c r="G90" i="9"/>
  <c r="G89" i="9"/>
  <c r="G88" i="9"/>
  <c r="F87" i="9"/>
  <c r="G87" i="9" s="1"/>
  <c r="E87" i="9"/>
  <c r="G86" i="9"/>
  <c r="E85" i="9"/>
  <c r="G84" i="9"/>
  <c r="G83" i="9"/>
  <c r="G82" i="9"/>
  <c r="F81" i="9"/>
  <c r="F85" i="9" s="1"/>
  <c r="F92" i="9" s="1"/>
  <c r="E81" i="9"/>
  <c r="G80" i="9"/>
  <c r="G77" i="9"/>
  <c r="G76" i="9"/>
  <c r="G75" i="9"/>
  <c r="G74" i="9"/>
  <c r="G73" i="9"/>
  <c r="G72" i="9"/>
  <c r="G71" i="9"/>
  <c r="G70" i="9"/>
  <c r="G69" i="9"/>
  <c r="F68" i="9"/>
  <c r="F67" i="9" s="1"/>
  <c r="F78" i="9" s="1"/>
  <c r="E68" i="9"/>
  <c r="G66" i="9"/>
  <c r="G65" i="9"/>
  <c r="G64" i="9"/>
  <c r="G63" i="9"/>
  <c r="G62" i="9"/>
  <c r="G61" i="9"/>
  <c r="G60" i="9"/>
  <c r="G59" i="9"/>
  <c r="G58" i="9"/>
  <c r="G57" i="9"/>
  <c r="G56" i="9"/>
  <c r="G55" i="9"/>
  <c r="G54" i="9"/>
  <c r="G53" i="9"/>
  <c r="G52" i="9"/>
  <c r="G51" i="9"/>
  <c r="G50" i="9"/>
  <c r="G49" i="9"/>
  <c r="G48" i="9"/>
  <c r="G47" i="9"/>
  <c r="G46" i="9"/>
  <c r="G45" i="9"/>
  <c r="F44" i="9"/>
  <c r="E44" i="9"/>
  <c r="G44" i="9" s="1"/>
  <c r="G43" i="9"/>
  <c r="G42" i="9"/>
  <c r="G41" i="9"/>
  <c r="G40" i="9"/>
  <c r="G39" i="9"/>
  <c r="G38" i="9"/>
  <c r="G37" i="9"/>
  <c r="G36" i="9"/>
  <c r="G35" i="9"/>
  <c r="G34" i="9"/>
  <c r="G33" i="9"/>
  <c r="F32" i="9"/>
  <c r="E32" i="9"/>
  <c r="G32" i="9" s="1"/>
  <c r="G31" i="9"/>
  <c r="G30" i="9"/>
  <c r="G29" i="9"/>
  <c r="G28" i="9"/>
  <c r="G27" i="9"/>
  <c r="G26" i="9"/>
  <c r="G25" i="9"/>
  <c r="F24" i="9"/>
  <c r="E24" i="9"/>
  <c r="G24" i="9" s="1"/>
  <c r="G22" i="9"/>
  <c r="G21" i="9"/>
  <c r="G20" i="9"/>
  <c r="G19" i="9"/>
  <c r="F18" i="9"/>
  <c r="E18" i="9"/>
  <c r="G18" i="9" s="1"/>
  <c r="G17" i="9"/>
  <c r="G16" i="9"/>
  <c r="F15" i="9"/>
  <c r="G15" i="9" s="1"/>
  <c r="E15" i="9"/>
  <c r="G14" i="9"/>
  <c r="G13" i="9"/>
  <c r="G12" i="9"/>
  <c r="G11" i="9"/>
  <c r="F10" i="9"/>
  <c r="F9" i="9" s="1"/>
  <c r="E10" i="9"/>
  <c r="G8" i="9"/>
  <c r="F7" i="9"/>
  <c r="E7" i="9"/>
  <c r="G7" i="9" s="1"/>
  <c r="F6" i="9"/>
  <c r="E6" i="9"/>
  <c r="G146" i="8"/>
  <c r="G145" i="8"/>
  <c r="G144" i="8"/>
  <c r="G143" i="8"/>
  <c r="F143" i="8"/>
  <c r="E143" i="8"/>
  <c r="G142" i="8"/>
  <c r="G141" i="8"/>
  <c r="G140" i="8"/>
  <c r="F139" i="8"/>
  <c r="E139" i="8"/>
  <c r="G139" i="8" s="1"/>
  <c r="G138" i="8"/>
  <c r="G136" i="8"/>
  <c r="G133" i="8"/>
  <c r="F133" i="8"/>
  <c r="E133" i="8"/>
  <c r="G132" i="8"/>
  <c r="G131" i="8"/>
  <c r="G130" i="8"/>
  <c r="G129" i="8"/>
  <c r="G128" i="8"/>
  <c r="G127" i="8"/>
  <c r="G126" i="8"/>
  <c r="G125" i="8"/>
  <c r="G124" i="8"/>
  <c r="G123" i="8"/>
  <c r="G122" i="8"/>
  <c r="G121" i="8"/>
  <c r="G120" i="8"/>
  <c r="F120" i="8"/>
  <c r="E120" i="8"/>
  <c r="G119" i="8"/>
  <c r="G118" i="8"/>
  <c r="G116" i="8"/>
  <c r="G115" i="8"/>
  <c r="F114" i="8"/>
  <c r="E114" i="8"/>
  <c r="G114" i="8" s="1"/>
  <c r="G113" i="8"/>
  <c r="G112" i="8"/>
  <c r="G111" i="8"/>
  <c r="G110" i="8"/>
  <c r="G109" i="8"/>
  <c r="G108" i="8"/>
  <c r="F107" i="8"/>
  <c r="E107" i="8"/>
  <c r="G107" i="8" s="1"/>
  <c r="G106" i="8"/>
  <c r="G105" i="8"/>
  <c r="G104" i="8"/>
  <c r="G103" i="8"/>
  <c r="F102" i="8"/>
  <c r="E102" i="8"/>
  <c r="G102" i="8" s="1"/>
  <c r="G101" i="8"/>
  <c r="G100" i="8"/>
  <c r="G99" i="8"/>
  <c r="F98" i="8"/>
  <c r="F117" i="8" s="1"/>
  <c r="F134" i="8" s="1"/>
  <c r="E98" i="8"/>
  <c r="E117" i="8" s="1"/>
  <c r="G97" i="8"/>
  <c r="G96" i="8"/>
  <c r="G95" i="8"/>
  <c r="F94" i="8"/>
  <c r="E94" i="8"/>
  <c r="G94" i="8" s="1"/>
  <c r="G90" i="8"/>
  <c r="G89" i="8"/>
  <c r="G88" i="8"/>
  <c r="F87" i="8"/>
  <c r="F91" i="8" s="1"/>
  <c r="F92" i="8" s="1"/>
  <c r="E87" i="8"/>
  <c r="G86" i="8"/>
  <c r="F85" i="8"/>
  <c r="G84" i="8"/>
  <c r="G83" i="8"/>
  <c r="G82" i="8"/>
  <c r="F81" i="8"/>
  <c r="E81" i="8"/>
  <c r="G80" i="8"/>
  <c r="G77" i="8"/>
  <c r="G76" i="8"/>
  <c r="G75" i="8"/>
  <c r="G74" i="8"/>
  <c r="G73" i="8"/>
  <c r="G72" i="8"/>
  <c r="G71" i="8"/>
  <c r="G70" i="8"/>
  <c r="G69" i="8"/>
  <c r="G68" i="8"/>
  <c r="F68" i="8"/>
  <c r="F67" i="8" s="1"/>
  <c r="E68" i="8"/>
  <c r="E67" i="8" s="1"/>
  <c r="G66" i="8"/>
  <c r="G65" i="8"/>
  <c r="G64" i="8"/>
  <c r="G63" i="8"/>
  <c r="G62" i="8"/>
  <c r="G61" i="8"/>
  <c r="G60" i="8"/>
  <c r="G59" i="8"/>
  <c r="G58" i="8"/>
  <c r="G57" i="8"/>
  <c r="G56" i="8"/>
  <c r="G55" i="8"/>
  <c r="G54" i="8"/>
  <c r="G53" i="8"/>
  <c r="G52" i="8"/>
  <c r="G51" i="8"/>
  <c r="G50" i="8"/>
  <c r="G49" i="8"/>
  <c r="G48" i="8"/>
  <c r="G47" i="8"/>
  <c r="G46" i="8"/>
  <c r="G45" i="8"/>
  <c r="F44" i="8"/>
  <c r="E44" i="8"/>
  <c r="G44" i="8" s="1"/>
  <c r="G43" i="8"/>
  <c r="G42" i="8"/>
  <c r="G41" i="8"/>
  <c r="G40" i="8"/>
  <c r="G39" i="8"/>
  <c r="G38" i="8"/>
  <c r="G37" i="8"/>
  <c r="G36" i="8"/>
  <c r="G35" i="8"/>
  <c r="G34" i="8"/>
  <c r="G33" i="8"/>
  <c r="F32" i="8"/>
  <c r="E32" i="8"/>
  <c r="G31" i="8"/>
  <c r="G30" i="8"/>
  <c r="G29" i="8"/>
  <c r="G28" i="8"/>
  <c r="G27" i="8"/>
  <c r="G26" i="8"/>
  <c r="G25" i="8"/>
  <c r="F24" i="8"/>
  <c r="E24" i="8"/>
  <c r="G24" i="8" s="1"/>
  <c r="G22" i="8"/>
  <c r="G21" i="8"/>
  <c r="G20" i="8"/>
  <c r="G19" i="8"/>
  <c r="G18" i="8"/>
  <c r="F18" i="8"/>
  <c r="E18" i="8"/>
  <c r="G17" i="8"/>
  <c r="G16" i="8"/>
  <c r="G15" i="8"/>
  <c r="F15" i="8"/>
  <c r="F9" i="8" s="1"/>
  <c r="E15" i="8"/>
  <c r="G14" i="8"/>
  <c r="G13" i="8"/>
  <c r="G12" i="8"/>
  <c r="G11" i="8"/>
  <c r="G10" i="8"/>
  <c r="F10" i="8"/>
  <c r="E10" i="8"/>
  <c r="E9" i="8"/>
  <c r="G9" i="8" s="1"/>
  <c r="G8" i="8"/>
  <c r="G7" i="8"/>
  <c r="F7" i="8"/>
  <c r="F6" i="8" s="1"/>
  <c r="F23" i="8" s="1"/>
  <c r="G23" i="8" s="1"/>
  <c r="E7" i="8"/>
  <c r="E6" i="8"/>
  <c r="E23" i="8" s="1"/>
  <c r="G146" i="7"/>
  <c r="G145" i="7"/>
  <c r="G144" i="7"/>
  <c r="F143" i="7"/>
  <c r="E143" i="7"/>
  <c r="G143" i="7" s="1"/>
  <c r="G142" i="7"/>
  <c r="G141" i="7"/>
  <c r="G140" i="7"/>
  <c r="F139" i="7"/>
  <c r="E139" i="7"/>
  <c r="G139" i="7" s="1"/>
  <c r="G138" i="7"/>
  <c r="G136" i="7"/>
  <c r="E133" i="7"/>
  <c r="G133" i="7" s="1"/>
  <c r="G132" i="7"/>
  <c r="G131" i="7"/>
  <c r="G130" i="7"/>
  <c r="G129" i="7"/>
  <c r="G128" i="7"/>
  <c r="G127" i="7"/>
  <c r="G126" i="7"/>
  <c r="G125" i="7"/>
  <c r="G124" i="7"/>
  <c r="G123" i="7"/>
  <c r="G122" i="7"/>
  <c r="G121" i="7"/>
  <c r="G120" i="7"/>
  <c r="F120" i="7"/>
  <c r="F133" i="7" s="1"/>
  <c r="E120" i="7"/>
  <c r="G119" i="7"/>
  <c r="G118" i="7"/>
  <c r="G116" i="7"/>
  <c r="G115" i="7"/>
  <c r="F114" i="7"/>
  <c r="E114" i="7"/>
  <c r="G114" i="7" s="1"/>
  <c r="G113" i="7"/>
  <c r="G112" i="7"/>
  <c r="G111" i="7"/>
  <c r="G110" i="7"/>
  <c r="G109" i="7"/>
  <c r="G108" i="7"/>
  <c r="G107" i="7"/>
  <c r="F107" i="7"/>
  <c r="E107" i="7"/>
  <c r="G106" i="7"/>
  <c r="G105" i="7"/>
  <c r="G104" i="7"/>
  <c r="G103" i="7"/>
  <c r="G102" i="7"/>
  <c r="F102" i="7"/>
  <c r="E102" i="7"/>
  <c r="G101" i="7"/>
  <c r="G100" i="7"/>
  <c r="G99" i="7"/>
  <c r="F98" i="7"/>
  <c r="E98" i="7"/>
  <c r="G98" i="7" s="1"/>
  <c r="G97" i="7"/>
  <c r="G96" i="7"/>
  <c r="G95" i="7"/>
  <c r="F94" i="7"/>
  <c r="F117" i="7" s="1"/>
  <c r="F134" i="7" s="1"/>
  <c r="E94" i="7"/>
  <c r="E91" i="7"/>
  <c r="G90" i="7"/>
  <c r="G89" i="7"/>
  <c r="G88" i="7"/>
  <c r="F87" i="7"/>
  <c r="G87" i="7" s="1"/>
  <c r="E87" i="7"/>
  <c r="G86" i="7"/>
  <c r="E85" i="7"/>
  <c r="G84" i="7"/>
  <c r="G83" i="7"/>
  <c r="G82" i="7"/>
  <c r="F81" i="7"/>
  <c r="F85" i="7" s="1"/>
  <c r="E81" i="7"/>
  <c r="G80" i="7"/>
  <c r="G77" i="7"/>
  <c r="G76" i="7"/>
  <c r="G75" i="7"/>
  <c r="G74" i="7"/>
  <c r="G73" i="7"/>
  <c r="G72" i="7"/>
  <c r="G71" i="7"/>
  <c r="G70" i="7"/>
  <c r="G69" i="7"/>
  <c r="F68" i="7"/>
  <c r="E68" i="7"/>
  <c r="G68" i="7" s="1"/>
  <c r="F67" i="7"/>
  <c r="E67" i="7"/>
  <c r="G67" i="7" s="1"/>
  <c r="G66" i="7"/>
  <c r="G65" i="7"/>
  <c r="G64" i="7"/>
  <c r="G63" i="7"/>
  <c r="G62" i="7"/>
  <c r="G61" i="7"/>
  <c r="G60" i="7"/>
  <c r="G59" i="7"/>
  <c r="G58" i="7"/>
  <c r="G57" i="7"/>
  <c r="G56" i="7"/>
  <c r="G55" i="7"/>
  <c r="G54" i="7"/>
  <c r="G53" i="7"/>
  <c r="G52" i="7"/>
  <c r="G51" i="7"/>
  <c r="G50" i="7"/>
  <c r="G49" i="7"/>
  <c r="G48" i="7"/>
  <c r="G47" i="7"/>
  <c r="G46" i="7"/>
  <c r="G45" i="7"/>
  <c r="F44" i="7"/>
  <c r="E44" i="7"/>
  <c r="G44" i="7" s="1"/>
  <c r="G43" i="7"/>
  <c r="G42" i="7"/>
  <c r="G41" i="7"/>
  <c r="G40" i="7"/>
  <c r="G39" i="7"/>
  <c r="G38" i="7"/>
  <c r="G37" i="7"/>
  <c r="G36" i="7"/>
  <c r="G35" i="7"/>
  <c r="G34" i="7"/>
  <c r="G33" i="7"/>
  <c r="G32" i="7"/>
  <c r="F32" i="7"/>
  <c r="E32" i="7"/>
  <c r="G31" i="7"/>
  <c r="G30" i="7"/>
  <c r="G29" i="7"/>
  <c r="G28" i="7"/>
  <c r="G27" i="7"/>
  <c r="G26" i="7"/>
  <c r="G25" i="7"/>
  <c r="F24" i="7"/>
  <c r="E24" i="7"/>
  <c r="G22" i="7"/>
  <c r="G21" i="7"/>
  <c r="G20" i="7"/>
  <c r="G19" i="7"/>
  <c r="F18" i="7"/>
  <c r="E18" i="7"/>
  <c r="G18" i="7" s="1"/>
  <c r="G17" i="7"/>
  <c r="G16" i="7"/>
  <c r="F15" i="7"/>
  <c r="E15" i="7"/>
  <c r="G14" i="7"/>
  <c r="G13" i="7"/>
  <c r="G12" i="7"/>
  <c r="G11" i="7"/>
  <c r="G10" i="7"/>
  <c r="F10" i="7"/>
  <c r="E10" i="7"/>
  <c r="G8" i="7"/>
  <c r="F7" i="7"/>
  <c r="E7" i="7"/>
  <c r="G7" i="7" s="1"/>
  <c r="F6" i="7"/>
  <c r="E6" i="7"/>
  <c r="G146" i="6"/>
  <c r="G145" i="6"/>
  <c r="G144" i="6"/>
  <c r="F143" i="6"/>
  <c r="E143" i="6"/>
  <c r="G143" i="6" s="1"/>
  <c r="G142" i="6"/>
  <c r="G141" i="6"/>
  <c r="G140" i="6"/>
  <c r="F139" i="6"/>
  <c r="E139" i="6"/>
  <c r="G139" i="6" s="1"/>
  <c r="G138" i="6"/>
  <c r="G136" i="6"/>
  <c r="G133" i="6"/>
  <c r="F133" i="6"/>
  <c r="E133" i="6"/>
  <c r="G132" i="6"/>
  <c r="G131" i="6"/>
  <c r="G130" i="6"/>
  <c r="G129" i="6"/>
  <c r="G128" i="6"/>
  <c r="G127" i="6"/>
  <c r="G126" i="6"/>
  <c r="G125" i="6"/>
  <c r="G124" i="6"/>
  <c r="G123" i="6"/>
  <c r="G122" i="6"/>
  <c r="G121" i="6"/>
  <c r="G120" i="6"/>
  <c r="F120" i="6"/>
  <c r="E120" i="6"/>
  <c r="G119" i="6"/>
  <c r="G118" i="6"/>
  <c r="G116" i="6"/>
  <c r="G115" i="6"/>
  <c r="G114" i="6"/>
  <c r="F114" i="6"/>
  <c r="E114" i="6"/>
  <c r="G113" i="6"/>
  <c r="G112" i="6"/>
  <c r="G111" i="6"/>
  <c r="G110" i="6"/>
  <c r="G109" i="6"/>
  <c r="G108" i="6"/>
  <c r="F107" i="6"/>
  <c r="E107" i="6"/>
  <c r="G106" i="6"/>
  <c r="G105" i="6"/>
  <c r="G104" i="6"/>
  <c r="G103" i="6"/>
  <c r="G102" i="6"/>
  <c r="F102" i="6"/>
  <c r="E102" i="6"/>
  <c r="G101" i="6"/>
  <c r="G100" i="6"/>
  <c r="G99" i="6"/>
  <c r="G98" i="6"/>
  <c r="F98" i="6"/>
  <c r="E98" i="6"/>
  <c r="G97" i="6"/>
  <c r="G96" i="6"/>
  <c r="G95" i="6"/>
  <c r="G94" i="6"/>
  <c r="F94" i="6"/>
  <c r="E94" i="6"/>
  <c r="G90" i="6"/>
  <c r="G89" i="6"/>
  <c r="G88" i="6"/>
  <c r="F87" i="6"/>
  <c r="F91" i="6" s="1"/>
  <c r="F92" i="6" s="1"/>
  <c r="E87" i="6"/>
  <c r="E91" i="6" s="1"/>
  <c r="G86" i="6"/>
  <c r="F85" i="6"/>
  <c r="G84" i="6"/>
  <c r="G83" i="6"/>
  <c r="G82" i="6"/>
  <c r="F81" i="6"/>
  <c r="E81" i="6"/>
  <c r="G80" i="6"/>
  <c r="G77" i="6"/>
  <c r="G76" i="6"/>
  <c r="G75" i="6"/>
  <c r="G74" i="6"/>
  <c r="G73" i="6"/>
  <c r="G72" i="6"/>
  <c r="G71" i="6"/>
  <c r="G70" i="6"/>
  <c r="G69" i="6"/>
  <c r="F68" i="6"/>
  <c r="F67" i="6" s="1"/>
  <c r="E68" i="6"/>
  <c r="G66" i="6"/>
  <c r="G65" i="6"/>
  <c r="G64" i="6"/>
  <c r="G63" i="6"/>
  <c r="G62" i="6"/>
  <c r="G61" i="6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F44" i="6"/>
  <c r="E44" i="6"/>
  <c r="G44" i="6" s="1"/>
  <c r="G43" i="6"/>
  <c r="G42" i="6"/>
  <c r="G41" i="6"/>
  <c r="G40" i="6"/>
  <c r="G39" i="6"/>
  <c r="G38" i="6"/>
  <c r="G37" i="6"/>
  <c r="G36" i="6"/>
  <c r="G35" i="6"/>
  <c r="G34" i="6"/>
  <c r="G33" i="6"/>
  <c r="F32" i="6"/>
  <c r="F78" i="6" s="1"/>
  <c r="E32" i="6"/>
  <c r="G31" i="6"/>
  <c r="G30" i="6"/>
  <c r="G29" i="6"/>
  <c r="G28" i="6"/>
  <c r="G27" i="6"/>
  <c r="G26" i="6"/>
  <c r="G25" i="6"/>
  <c r="F24" i="6"/>
  <c r="E24" i="6"/>
  <c r="G24" i="6" s="1"/>
  <c r="F23" i="6"/>
  <c r="F79" i="6" s="1"/>
  <c r="G22" i="6"/>
  <c r="G21" i="6"/>
  <c r="G20" i="6"/>
  <c r="G19" i="6"/>
  <c r="G18" i="6"/>
  <c r="F18" i="6"/>
  <c r="E18" i="6"/>
  <c r="G17" i="6"/>
  <c r="G16" i="6"/>
  <c r="F15" i="6"/>
  <c r="F9" i="6" s="1"/>
  <c r="E15" i="6"/>
  <c r="G14" i="6"/>
  <c r="G13" i="6"/>
  <c r="G12" i="6"/>
  <c r="G11" i="6"/>
  <c r="G10" i="6"/>
  <c r="F10" i="6"/>
  <c r="E10" i="6"/>
  <c r="G8" i="6"/>
  <c r="F7" i="6"/>
  <c r="F6" i="6" s="1"/>
  <c r="E7" i="6"/>
  <c r="G146" i="5"/>
  <c r="G145" i="5"/>
  <c r="G144" i="5"/>
  <c r="G143" i="5"/>
  <c r="F143" i="5"/>
  <c r="E143" i="5"/>
  <c r="G142" i="5"/>
  <c r="G141" i="5"/>
  <c r="G140" i="5"/>
  <c r="G139" i="5"/>
  <c r="F139" i="5"/>
  <c r="E139" i="5"/>
  <c r="G138" i="5"/>
  <c r="G136" i="5"/>
  <c r="E133" i="5"/>
  <c r="G133" i="5" s="1"/>
  <c r="G132" i="5"/>
  <c r="G131" i="5"/>
  <c r="G130" i="5"/>
  <c r="G129" i="5"/>
  <c r="G128" i="5"/>
  <c r="G127" i="5"/>
  <c r="G126" i="5"/>
  <c r="G125" i="5"/>
  <c r="G124" i="5"/>
  <c r="G123" i="5"/>
  <c r="G122" i="5"/>
  <c r="G121" i="5"/>
  <c r="G120" i="5"/>
  <c r="F120" i="5"/>
  <c r="F133" i="5" s="1"/>
  <c r="E120" i="5"/>
  <c r="G119" i="5"/>
  <c r="G118" i="5"/>
  <c r="G116" i="5"/>
  <c r="G115" i="5"/>
  <c r="F114" i="5"/>
  <c r="E114" i="5"/>
  <c r="G114" i="5" s="1"/>
  <c r="G113" i="5"/>
  <c r="G112" i="5"/>
  <c r="G111" i="5"/>
  <c r="G110" i="5"/>
  <c r="G109" i="5"/>
  <c r="G108" i="5"/>
  <c r="G107" i="5"/>
  <c r="F107" i="5"/>
  <c r="E107" i="5"/>
  <c r="G106" i="5"/>
  <c r="G105" i="5"/>
  <c r="G104" i="5"/>
  <c r="G103" i="5"/>
  <c r="F102" i="5"/>
  <c r="G102" i="5" s="1"/>
  <c r="E102" i="5"/>
  <c r="G101" i="5"/>
  <c r="G100" i="5"/>
  <c r="G99" i="5"/>
  <c r="F98" i="5"/>
  <c r="E98" i="5"/>
  <c r="G98" i="5" s="1"/>
  <c r="G97" i="5"/>
  <c r="G96" i="5"/>
  <c r="G95" i="5"/>
  <c r="F94" i="5"/>
  <c r="F117" i="5" s="1"/>
  <c r="F134" i="5" s="1"/>
  <c r="E94" i="5"/>
  <c r="E91" i="5"/>
  <c r="G90" i="5"/>
  <c r="G89" i="5"/>
  <c r="G88" i="5"/>
  <c r="F87" i="5"/>
  <c r="G87" i="5" s="1"/>
  <c r="E87" i="5"/>
  <c r="G86" i="5"/>
  <c r="E85" i="5"/>
  <c r="G84" i="5"/>
  <c r="G83" i="5"/>
  <c r="G82" i="5"/>
  <c r="F81" i="5"/>
  <c r="F85" i="5" s="1"/>
  <c r="E81" i="5"/>
  <c r="G80" i="5"/>
  <c r="G77" i="5"/>
  <c r="G76" i="5"/>
  <c r="G75" i="5"/>
  <c r="G74" i="5"/>
  <c r="G73" i="5"/>
  <c r="G72" i="5"/>
  <c r="G71" i="5"/>
  <c r="G70" i="5"/>
  <c r="G69" i="5"/>
  <c r="F68" i="5"/>
  <c r="E68" i="5"/>
  <c r="F67" i="5"/>
  <c r="E67" i="5"/>
  <c r="G67" i="5" s="1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F44" i="5"/>
  <c r="E44" i="5"/>
  <c r="G44" i="5" s="1"/>
  <c r="G43" i="5"/>
  <c r="G42" i="5"/>
  <c r="G41" i="5"/>
  <c r="G40" i="5"/>
  <c r="G39" i="5"/>
  <c r="G38" i="5"/>
  <c r="G37" i="5"/>
  <c r="G36" i="5"/>
  <c r="G35" i="5"/>
  <c r="G34" i="5"/>
  <c r="G33" i="5"/>
  <c r="G32" i="5"/>
  <c r="F32" i="5"/>
  <c r="E32" i="5"/>
  <c r="G31" i="5"/>
  <c r="G30" i="5"/>
  <c r="G29" i="5"/>
  <c r="G28" i="5"/>
  <c r="G27" i="5"/>
  <c r="G26" i="5"/>
  <c r="G25" i="5"/>
  <c r="F24" i="5"/>
  <c r="F78" i="5" s="1"/>
  <c r="E24" i="5"/>
  <c r="G22" i="5"/>
  <c r="G21" i="5"/>
  <c r="G20" i="5"/>
  <c r="G19" i="5"/>
  <c r="F18" i="5"/>
  <c r="E18" i="5"/>
  <c r="G18" i="5" s="1"/>
  <c r="G17" i="5"/>
  <c r="G16" i="5"/>
  <c r="F15" i="5"/>
  <c r="G15" i="5" s="1"/>
  <c r="E15" i="5"/>
  <c r="G14" i="5"/>
  <c r="G13" i="5"/>
  <c r="G12" i="5"/>
  <c r="G11" i="5"/>
  <c r="F10" i="5"/>
  <c r="E10" i="5"/>
  <c r="E9" i="5" s="1"/>
  <c r="G8" i="5"/>
  <c r="F7" i="5"/>
  <c r="E7" i="5"/>
  <c r="G7" i="5" s="1"/>
  <c r="F6" i="5"/>
  <c r="E6" i="5"/>
  <c r="G146" i="4"/>
  <c r="G145" i="4"/>
  <c r="G144" i="4"/>
  <c r="G143" i="4"/>
  <c r="F143" i="4"/>
  <c r="E143" i="4"/>
  <c r="G142" i="4"/>
  <c r="G141" i="4"/>
  <c r="G140" i="4"/>
  <c r="G139" i="4"/>
  <c r="F139" i="4"/>
  <c r="E139" i="4"/>
  <c r="G138" i="4"/>
  <c r="G136" i="4"/>
  <c r="G133" i="4"/>
  <c r="F133" i="4"/>
  <c r="E133" i="4"/>
  <c r="G132" i="4"/>
  <c r="G131" i="4"/>
  <c r="G130" i="4"/>
  <c r="G129" i="4"/>
  <c r="G128" i="4"/>
  <c r="G127" i="4"/>
  <c r="G126" i="4"/>
  <c r="G125" i="4"/>
  <c r="G124" i="4"/>
  <c r="G123" i="4"/>
  <c r="G122" i="4"/>
  <c r="G121" i="4"/>
  <c r="G120" i="4"/>
  <c r="F120" i="4"/>
  <c r="E120" i="4"/>
  <c r="G119" i="4"/>
  <c r="G118" i="4"/>
  <c r="G116" i="4"/>
  <c r="G115" i="4"/>
  <c r="G114" i="4"/>
  <c r="F114" i="4"/>
  <c r="E114" i="4"/>
  <c r="G113" i="4"/>
  <c r="G112" i="4"/>
  <c r="G111" i="4"/>
  <c r="G110" i="4"/>
  <c r="G109" i="4"/>
  <c r="G108" i="4"/>
  <c r="F107" i="4"/>
  <c r="E107" i="4"/>
  <c r="G107" i="4" s="1"/>
  <c r="G106" i="4"/>
  <c r="G105" i="4"/>
  <c r="G104" i="4"/>
  <c r="G103" i="4"/>
  <c r="F102" i="4"/>
  <c r="E102" i="4"/>
  <c r="G102" i="4" s="1"/>
  <c r="G101" i="4"/>
  <c r="G100" i="4"/>
  <c r="G99" i="4"/>
  <c r="F98" i="4"/>
  <c r="F117" i="4" s="1"/>
  <c r="F134" i="4" s="1"/>
  <c r="E98" i="4"/>
  <c r="G97" i="4"/>
  <c r="G96" i="4"/>
  <c r="G95" i="4"/>
  <c r="F94" i="4"/>
  <c r="E94" i="4"/>
  <c r="G94" i="4" s="1"/>
  <c r="F91" i="4"/>
  <c r="F92" i="4" s="1"/>
  <c r="G90" i="4"/>
  <c r="G89" i="4"/>
  <c r="G88" i="4"/>
  <c r="F87" i="4"/>
  <c r="E87" i="4"/>
  <c r="E91" i="4" s="1"/>
  <c r="G86" i="4"/>
  <c r="F85" i="4"/>
  <c r="G84" i="4"/>
  <c r="G83" i="4"/>
  <c r="G82" i="4"/>
  <c r="F81" i="4"/>
  <c r="E81" i="4"/>
  <c r="G80" i="4"/>
  <c r="G77" i="4"/>
  <c r="G76" i="4"/>
  <c r="G75" i="4"/>
  <c r="G74" i="4"/>
  <c r="G73" i="4"/>
  <c r="G72" i="4"/>
  <c r="G71" i="4"/>
  <c r="G70" i="4"/>
  <c r="G69" i="4"/>
  <c r="G68" i="4"/>
  <c r="F68" i="4"/>
  <c r="F67" i="4" s="1"/>
  <c r="E68" i="4"/>
  <c r="E67" i="4" s="1"/>
  <c r="G67" i="4" s="1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F44" i="4"/>
  <c r="E44" i="4"/>
  <c r="G44" i="4" s="1"/>
  <c r="G43" i="4"/>
  <c r="G42" i="4"/>
  <c r="G41" i="4"/>
  <c r="G40" i="4"/>
  <c r="G39" i="4"/>
  <c r="G38" i="4"/>
  <c r="G37" i="4"/>
  <c r="G36" i="4"/>
  <c r="G35" i="4"/>
  <c r="G34" i="4"/>
  <c r="G33" i="4"/>
  <c r="F32" i="4"/>
  <c r="E32" i="4"/>
  <c r="G32" i="4" s="1"/>
  <c r="G31" i="4"/>
  <c r="G30" i="4"/>
  <c r="G29" i="4"/>
  <c r="G28" i="4"/>
  <c r="G27" i="4"/>
  <c r="G26" i="4"/>
  <c r="G25" i="4"/>
  <c r="F24" i="4"/>
  <c r="E24" i="4"/>
  <c r="G24" i="4" s="1"/>
  <c r="G22" i="4"/>
  <c r="G21" i="4"/>
  <c r="G20" i="4"/>
  <c r="G19" i="4"/>
  <c r="G18" i="4"/>
  <c r="F18" i="4"/>
  <c r="E18" i="4"/>
  <c r="G17" i="4"/>
  <c r="G16" i="4"/>
  <c r="F15" i="4"/>
  <c r="E15" i="4"/>
  <c r="E9" i="4" s="1"/>
  <c r="G14" i="4"/>
  <c r="G13" i="4"/>
  <c r="G12" i="4"/>
  <c r="G11" i="4"/>
  <c r="G10" i="4"/>
  <c r="F10" i="4"/>
  <c r="E10" i="4"/>
  <c r="G8" i="4"/>
  <c r="F7" i="4"/>
  <c r="F6" i="4" s="1"/>
  <c r="E7" i="4"/>
  <c r="G7" i="4" s="1"/>
  <c r="E6" i="4"/>
  <c r="G146" i="3"/>
  <c r="G145" i="3"/>
  <c r="G144" i="3"/>
  <c r="F143" i="3"/>
  <c r="E143" i="3"/>
  <c r="G143" i="3" s="1"/>
  <c r="G142" i="3"/>
  <c r="G141" i="3"/>
  <c r="G140" i="3"/>
  <c r="F139" i="3"/>
  <c r="E139" i="3"/>
  <c r="G139" i="3" s="1"/>
  <c r="G138" i="3"/>
  <c r="G136" i="3"/>
  <c r="G132" i="3"/>
  <c r="G131" i="3"/>
  <c r="G130" i="3"/>
  <c r="G129" i="3"/>
  <c r="G128" i="3"/>
  <c r="G127" i="3"/>
  <c r="G126" i="3"/>
  <c r="G125" i="3"/>
  <c r="G124" i="3"/>
  <c r="G123" i="3"/>
  <c r="G122" i="3"/>
  <c r="G121" i="3"/>
  <c r="F120" i="3"/>
  <c r="F133" i="3" s="1"/>
  <c r="E120" i="3"/>
  <c r="E133" i="3" s="1"/>
  <c r="G133" i="3" s="1"/>
  <c r="G119" i="3"/>
  <c r="G118" i="3"/>
  <c r="F117" i="3"/>
  <c r="F134" i="3" s="1"/>
  <c r="G116" i="3"/>
  <c r="G115" i="3"/>
  <c r="F114" i="3"/>
  <c r="E114" i="3"/>
  <c r="G114" i="3" s="1"/>
  <c r="G113" i="3"/>
  <c r="G112" i="3"/>
  <c r="G111" i="3"/>
  <c r="G110" i="3"/>
  <c r="G109" i="3"/>
  <c r="G108" i="3"/>
  <c r="F107" i="3"/>
  <c r="E107" i="3"/>
  <c r="G107" i="3" s="1"/>
  <c r="G106" i="3"/>
  <c r="G105" i="3"/>
  <c r="G104" i="3"/>
  <c r="G103" i="3"/>
  <c r="G102" i="3"/>
  <c r="F102" i="3"/>
  <c r="E102" i="3"/>
  <c r="G101" i="3"/>
  <c r="G100" i="3"/>
  <c r="G99" i="3"/>
  <c r="F98" i="3"/>
  <c r="E98" i="3"/>
  <c r="G98" i="3" s="1"/>
  <c r="G97" i="3"/>
  <c r="G96" i="3"/>
  <c r="G95" i="3"/>
  <c r="F94" i="3"/>
  <c r="E94" i="3"/>
  <c r="F91" i="3"/>
  <c r="E91" i="3"/>
  <c r="G91" i="3" s="1"/>
  <c r="G90" i="3"/>
  <c r="G89" i="3"/>
  <c r="G88" i="3"/>
  <c r="F87" i="3"/>
  <c r="G87" i="3" s="1"/>
  <c r="E87" i="3"/>
  <c r="G86" i="3"/>
  <c r="E85" i="3"/>
  <c r="G84" i="3"/>
  <c r="G83" i="3"/>
  <c r="G82" i="3"/>
  <c r="F81" i="3"/>
  <c r="E81" i="3"/>
  <c r="G80" i="3"/>
  <c r="G77" i="3"/>
  <c r="G76" i="3"/>
  <c r="G75" i="3"/>
  <c r="G74" i="3"/>
  <c r="G73" i="3"/>
  <c r="G72" i="3"/>
  <c r="G71" i="3"/>
  <c r="G70" i="3"/>
  <c r="G69" i="3"/>
  <c r="F68" i="3"/>
  <c r="F67" i="3" s="1"/>
  <c r="F78" i="3" s="1"/>
  <c r="E68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F44" i="3"/>
  <c r="E44" i="3"/>
  <c r="G44" i="3" s="1"/>
  <c r="G43" i="3"/>
  <c r="G42" i="3"/>
  <c r="G41" i="3"/>
  <c r="G40" i="3"/>
  <c r="G39" i="3"/>
  <c r="G38" i="3"/>
  <c r="G37" i="3"/>
  <c r="G36" i="3"/>
  <c r="G35" i="3"/>
  <c r="G34" i="3"/>
  <c r="G33" i="3"/>
  <c r="G32" i="3"/>
  <c r="F32" i="3"/>
  <c r="E32" i="3"/>
  <c r="G31" i="3"/>
  <c r="G30" i="3"/>
  <c r="G29" i="3"/>
  <c r="G28" i="3"/>
  <c r="G27" i="3"/>
  <c r="G26" i="3"/>
  <c r="G25" i="3"/>
  <c r="F24" i="3"/>
  <c r="E24" i="3"/>
  <c r="G22" i="3"/>
  <c r="G21" i="3"/>
  <c r="G20" i="3"/>
  <c r="G19" i="3"/>
  <c r="F18" i="3"/>
  <c r="G18" i="3" s="1"/>
  <c r="E18" i="3"/>
  <c r="G17" i="3"/>
  <c r="G16" i="3"/>
  <c r="F15" i="3"/>
  <c r="G15" i="3" s="1"/>
  <c r="E15" i="3"/>
  <c r="G14" i="3"/>
  <c r="G13" i="3"/>
  <c r="G12" i="3"/>
  <c r="G11" i="3"/>
  <c r="F10" i="3"/>
  <c r="E10" i="3"/>
  <c r="E9" i="3" s="1"/>
  <c r="G8" i="3"/>
  <c r="F7" i="3"/>
  <c r="E7" i="3"/>
  <c r="G7" i="3" s="1"/>
  <c r="F6" i="3"/>
  <c r="E6" i="3"/>
  <c r="G146" i="2"/>
  <c r="G145" i="2"/>
  <c r="G144" i="2"/>
  <c r="F143" i="2"/>
  <c r="E143" i="2"/>
  <c r="G143" i="2" s="1"/>
  <c r="G142" i="2"/>
  <c r="G141" i="2"/>
  <c r="G140" i="2"/>
  <c r="F139" i="2"/>
  <c r="E139" i="2"/>
  <c r="G139" i="2" s="1"/>
  <c r="G138" i="2"/>
  <c r="G136" i="2"/>
  <c r="G133" i="2"/>
  <c r="F133" i="2"/>
  <c r="E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F120" i="2"/>
  <c r="E120" i="2"/>
  <c r="G119" i="2"/>
  <c r="G118" i="2"/>
  <c r="G116" i="2"/>
  <c r="G115" i="2"/>
  <c r="F114" i="2"/>
  <c r="E114" i="2"/>
  <c r="G114" i="2" s="1"/>
  <c r="G113" i="2"/>
  <c r="G112" i="2"/>
  <c r="G111" i="2"/>
  <c r="G110" i="2"/>
  <c r="G109" i="2"/>
  <c r="G108" i="2"/>
  <c r="F107" i="2"/>
  <c r="E107" i="2"/>
  <c r="G107" i="2" s="1"/>
  <c r="G106" i="2"/>
  <c r="G105" i="2"/>
  <c r="G104" i="2"/>
  <c r="G103" i="2"/>
  <c r="F102" i="2"/>
  <c r="E102" i="2"/>
  <c r="G102" i="2" s="1"/>
  <c r="G101" i="2"/>
  <c r="G100" i="2"/>
  <c r="G99" i="2"/>
  <c r="F98" i="2"/>
  <c r="F117" i="2" s="1"/>
  <c r="F134" i="2" s="1"/>
  <c r="E98" i="2"/>
  <c r="E117" i="2" s="1"/>
  <c r="G97" i="2"/>
  <c r="G96" i="2"/>
  <c r="G95" i="2"/>
  <c r="F94" i="2"/>
  <c r="E94" i="2"/>
  <c r="G94" i="2" s="1"/>
  <c r="G90" i="2"/>
  <c r="G89" i="2"/>
  <c r="G88" i="2"/>
  <c r="F87" i="2"/>
  <c r="F91" i="2" s="1"/>
  <c r="F92" i="2" s="1"/>
  <c r="E87" i="2"/>
  <c r="G86" i="2"/>
  <c r="F85" i="2"/>
  <c r="G84" i="2"/>
  <c r="G83" i="2"/>
  <c r="G82" i="2"/>
  <c r="F81" i="2"/>
  <c r="E81" i="2"/>
  <c r="G80" i="2"/>
  <c r="G77" i="2"/>
  <c r="G76" i="2"/>
  <c r="G75" i="2"/>
  <c r="G74" i="2"/>
  <c r="G73" i="2"/>
  <c r="G72" i="2"/>
  <c r="G71" i="2"/>
  <c r="G70" i="2"/>
  <c r="G69" i="2"/>
  <c r="G68" i="2"/>
  <c r="F68" i="2"/>
  <c r="F67" i="2" s="1"/>
  <c r="E68" i="2"/>
  <c r="E67" i="2" s="1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F44" i="2"/>
  <c r="E44" i="2"/>
  <c r="G44" i="2" s="1"/>
  <c r="G43" i="2"/>
  <c r="G42" i="2"/>
  <c r="G41" i="2"/>
  <c r="G40" i="2"/>
  <c r="G39" i="2"/>
  <c r="G38" i="2"/>
  <c r="G37" i="2"/>
  <c r="G36" i="2"/>
  <c r="G35" i="2"/>
  <c r="G34" i="2"/>
  <c r="G33" i="2"/>
  <c r="F32" i="2"/>
  <c r="E32" i="2"/>
  <c r="G31" i="2"/>
  <c r="G30" i="2"/>
  <c r="G29" i="2"/>
  <c r="G28" i="2"/>
  <c r="G27" i="2"/>
  <c r="G26" i="2"/>
  <c r="G25" i="2"/>
  <c r="F24" i="2"/>
  <c r="E24" i="2"/>
  <c r="G24" i="2" s="1"/>
  <c r="G23" i="2"/>
  <c r="G22" i="2"/>
  <c r="G21" i="2"/>
  <c r="G20" i="2"/>
  <c r="G19" i="2"/>
  <c r="G18" i="2"/>
  <c r="F18" i="2"/>
  <c r="E18" i="2"/>
  <c r="G17" i="2"/>
  <c r="G16" i="2"/>
  <c r="G15" i="2"/>
  <c r="F15" i="2"/>
  <c r="F9" i="2" s="1"/>
  <c r="E15" i="2"/>
  <c r="G14" i="2"/>
  <c r="G13" i="2"/>
  <c r="G12" i="2"/>
  <c r="G11" i="2"/>
  <c r="G10" i="2"/>
  <c r="F10" i="2"/>
  <c r="E10" i="2"/>
  <c r="E9" i="2"/>
  <c r="G9" i="2" s="1"/>
  <c r="G8" i="2"/>
  <c r="G7" i="2"/>
  <c r="F7" i="2"/>
  <c r="F6" i="2" s="1"/>
  <c r="F23" i="2" s="1"/>
  <c r="E7" i="2"/>
  <c r="E6" i="2"/>
  <c r="E23" i="2" s="1"/>
  <c r="G146" i="1"/>
  <c r="G145" i="1"/>
  <c r="G144" i="1"/>
  <c r="F143" i="1"/>
  <c r="E143" i="1"/>
  <c r="G143" i="1" s="1"/>
  <c r="G142" i="1"/>
  <c r="G141" i="1"/>
  <c r="G140" i="1"/>
  <c r="F139" i="1"/>
  <c r="E139" i="1"/>
  <c r="G139" i="1" s="1"/>
  <c r="G138" i="1"/>
  <c r="G136" i="1"/>
  <c r="E133" i="1"/>
  <c r="G133" i="1" s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F120" i="1"/>
  <c r="F133" i="1" s="1"/>
  <c r="E120" i="1"/>
  <c r="G119" i="1"/>
  <c r="G118" i="1"/>
  <c r="G116" i="1"/>
  <c r="G115" i="1"/>
  <c r="F114" i="1"/>
  <c r="E114" i="1"/>
  <c r="G114" i="1" s="1"/>
  <c r="G113" i="1"/>
  <c r="G112" i="1"/>
  <c r="G111" i="1"/>
  <c r="G110" i="1"/>
  <c r="G109" i="1"/>
  <c r="G108" i="1"/>
  <c r="F107" i="1"/>
  <c r="E107" i="1"/>
  <c r="G107" i="1" s="1"/>
  <c r="G106" i="1"/>
  <c r="G105" i="1"/>
  <c r="G104" i="1"/>
  <c r="G103" i="1"/>
  <c r="G102" i="1"/>
  <c r="F102" i="1"/>
  <c r="E102" i="1"/>
  <c r="G101" i="1"/>
  <c r="G100" i="1"/>
  <c r="G99" i="1"/>
  <c r="F98" i="1"/>
  <c r="E98" i="1"/>
  <c r="G98" i="1" s="1"/>
  <c r="G97" i="1"/>
  <c r="G96" i="1"/>
  <c r="G95" i="1"/>
  <c r="F94" i="1"/>
  <c r="F117" i="1" s="1"/>
  <c r="F134" i="1" s="1"/>
  <c r="E94" i="1"/>
  <c r="E91" i="1"/>
  <c r="G90" i="1"/>
  <c r="G89" i="1"/>
  <c r="G88" i="1"/>
  <c r="F87" i="1"/>
  <c r="G87" i="1" s="1"/>
  <c r="E87" i="1"/>
  <c r="G86" i="1"/>
  <c r="E85" i="1"/>
  <c r="G84" i="1"/>
  <c r="G83" i="1"/>
  <c r="G82" i="1"/>
  <c r="F81" i="1"/>
  <c r="F85" i="1" s="1"/>
  <c r="E81" i="1"/>
  <c r="G80" i="1"/>
  <c r="G77" i="1"/>
  <c r="G76" i="1"/>
  <c r="G75" i="1"/>
  <c r="G74" i="1"/>
  <c r="G73" i="1"/>
  <c r="G72" i="1"/>
  <c r="G71" i="1"/>
  <c r="G70" i="1"/>
  <c r="G69" i="1"/>
  <c r="F68" i="1"/>
  <c r="E68" i="1"/>
  <c r="G68" i="1" s="1"/>
  <c r="F67" i="1"/>
  <c r="E67" i="1"/>
  <c r="G67" i="1" s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F44" i="1"/>
  <c r="E44" i="1"/>
  <c r="G43" i="1"/>
  <c r="G42" i="1"/>
  <c r="G41" i="1"/>
  <c r="G40" i="1"/>
  <c r="G39" i="1"/>
  <c r="G38" i="1"/>
  <c r="G37" i="1"/>
  <c r="G36" i="1"/>
  <c r="G35" i="1"/>
  <c r="G34" i="1"/>
  <c r="G33" i="1"/>
  <c r="G32" i="1"/>
  <c r="F32" i="1"/>
  <c r="E32" i="1"/>
  <c r="G31" i="1"/>
  <c r="G30" i="1"/>
  <c r="G29" i="1"/>
  <c r="G28" i="1"/>
  <c r="G27" i="1"/>
  <c r="G26" i="1"/>
  <c r="G25" i="1"/>
  <c r="F24" i="1"/>
  <c r="E24" i="1"/>
  <c r="G22" i="1"/>
  <c r="G21" i="1"/>
  <c r="G20" i="1"/>
  <c r="G19" i="1"/>
  <c r="G18" i="1"/>
  <c r="F18" i="1"/>
  <c r="E18" i="1"/>
  <c r="G17" i="1"/>
  <c r="G16" i="1"/>
  <c r="F15" i="1"/>
  <c r="E15" i="1"/>
  <c r="G14" i="1"/>
  <c r="G13" i="1"/>
  <c r="G12" i="1"/>
  <c r="G11" i="1"/>
  <c r="F10" i="1"/>
  <c r="E10" i="1"/>
  <c r="G8" i="1"/>
  <c r="F7" i="1"/>
  <c r="E7" i="1"/>
  <c r="G7" i="1" s="1"/>
  <c r="F6" i="1"/>
  <c r="E6" i="1"/>
  <c r="G81" i="10" l="1"/>
  <c r="E85" i="10"/>
  <c r="G24" i="1"/>
  <c r="E78" i="1"/>
  <c r="G78" i="1" s="1"/>
  <c r="F23" i="7"/>
  <c r="F79" i="7" s="1"/>
  <c r="F93" i="7" s="1"/>
  <c r="F135" i="7" s="1"/>
  <c r="F137" i="7" s="1"/>
  <c r="F147" i="7" s="1"/>
  <c r="G15" i="1"/>
  <c r="F9" i="1"/>
  <c r="F23" i="1" s="1"/>
  <c r="F79" i="1" s="1"/>
  <c r="F93" i="1" s="1"/>
  <c r="F135" i="1" s="1"/>
  <c r="F137" i="1" s="1"/>
  <c r="F147" i="1" s="1"/>
  <c r="F78" i="1"/>
  <c r="F23" i="3"/>
  <c r="F79" i="3" s="1"/>
  <c r="G24" i="5"/>
  <c r="E78" i="5"/>
  <c r="G78" i="5" s="1"/>
  <c r="F117" i="6"/>
  <c r="F134" i="6" s="1"/>
  <c r="E117" i="6"/>
  <c r="G107" i="6"/>
  <c r="G94" i="7"/>
  <c r="G9" i="3"/>
  <c r="G15" i="6"/>
  <c r="E9" i="6"/>
  <c r="G9" i="6" s="1"/>
  <c r="E23" i="4"/>
  <c r="G6" i="4"/>
  <c r="G15" i="7"/>
  <c r="F9" i="7"/>
  <c r="E117" i="1"/>
  <c r="E9" i="9"/>
  <c r="G9" i="9" s="1"/>
  <c r="G10" i="9"/>
  <c r="E91" i="2"/>
  <c r="G91" i="2" s="1"/>
  <c r="G87" i="2"/>
  <c r="E134" i="2"/>
  <c r="G134" i="2" s="1"/>
  <c r="G117" i="2"/>
  <c r="E23" i="5"/>
  <c r="G6" i="5"/>
  <c r="G32" i="6"/>
  <c r="G85" i="7"/>
  <c r="E92" i="7"/>
  <c r="G94" i="1"/>
  <c r="E117" i="4"/>
  <c r="G98" i="4"/>
  <c r="E117" i="5"/>
  <c r="G94" i="5"/>
  <c r="E67" i="6"/>
  <c r="G67" i="6" s="1"/>
  <c r="G68" i="6"/>
  <c r="G68" i="9"/>
  <c r="E67" i="9"/>
  <c r="G87" i="11"/>
  <c r="F91" i="11"/>
  <c r="G67" i="11"/>
  <c r="E78" i="11"/>
  <c r="G78" i="11" s="1"/>
  <c r="F78" i="2"/>
  <c r="F79" i="2" s="1"/>
  <c r="F93" i="2" s="1"/>
  <c r="F135" i="2" s="1"/>
  <c r="F137" i="2" s="1"/>
  <c r="F147" i="2" s="1"/>
  <c r="G10" i="3"/>
  <c r="G85" i="5"/>
  <c r="E92" i="5"/>
  <c r="G7" i="6"/>
  <c r="E6" i="6"/>
  <c r="G24" i="11"/>
  <c r="F93" i="6"/>
  <c r="F135" i="6" s="1"/>
  <c r="F137" i="6" s="1"/>
  <c r="F147" i="6" s="1"/>
  <c r="F9" i="3"/>
  <c r="G15" i="11"/>
  <c r="F9" i="11"/>
  <c r="F23" i="11" s="1"/>
  <c r="F79" i="11" s="1"/>
  <c r="F93" i="12"/>
  <c r="F135" i="12" s="1"/>
  <c r="F137" i="12" s="1"/>
  <c r="F147" i="12" s="1"/>
  <c r="E9" i="13"/>
  <c r="G9" i="13" s="1"/>
  <c r="G10" i="13"/>
  <c r="G85" i="1"/>
  <c r="E92" i="1"/>
  <c r="G24" i="7"/>
  <c r="E78" i="7"/>
  <c r="G78" i="7" s="1"/>
  <c r="F23" i="9"/>
  <c r="F79" i="9" s="1"/>
  <c r="F93" i="9" s="1"/>
  <c r="F135" i="9" s="1"/>
  <c r="F137" i="9" s="1"/>
  <c r="F147" i="9" s="1"/>
  <c r="F9" i="13"/>
  <c r="F23" i="13" s="1"/>
  <c r="F79" i="13" s="1"/>
  <c r="F93" i="13" s="1"/>
  <c r="F78" i="7"/>
  <c r="G91" i="7"/>
  <c r="G44" i="1"/>
  <c r="E78" i="3"/>
  <c r="G78" i="3" s="1"/>
  <c r="F85" i="3"/>
  <c r="F92" i="3" s="1"/>
  <c r="G81" i="3"/>
  <c r="G9" i="4"/>
  <c r="E91" i="8"/>
  <c r="G91" i="8" s="1"/>
  <c r="G87" i="8"/>
  <c r="E134" i="8"/>
  <c r="G134" i="8" s="1"/>
  <c r="G117" i="8"/>
  <c r="E117" i="10"/>
  <c r="G98" i="10"/>
  <c r="G68" i="13"/>
  <c r="E67" i="13"/>
  <c r="E23" i="1"/>
  <c r="G6" i="1"/>
  <c r="G67" i="2"/>
  <c r="E78" i="2"/>
  <c r="G68" i="3"/>
  <c r="G81" i="4"/>
  <c r="E85" i="4"/>
  <c r="E117" i="7"/>
  <c r="F78" i="8"/>
  <c r="F79" i="8" s="1"/>
  <c r="F93" i="8" s="1"/>
  <c r="F135" i="8" s="1"/>
  <c r="F137" i="8" s="1"/>
  <c r="F147" i="8" s="1"/>
  <c r="G67" i="8"/>
  <c r="E78" i="8"/>
  <c r="G117" i="12"/>
  <c r="F134" i="13"/>
  <c r="G81" i="2"/>
  <c r="E85" i="2"/>
  <c r="E23" i="3"/>
  <c r="G6" i="3"/>
  <c r="G120" i="3"/>
  <c r="E78" i="4"/>
  <c r="F9" i="5"/>
  <c r="F23" i="5" s="1"/>
  <c r="F79" i="5" s="1"/>
  <c r="E9" i="7"/>
  <c r="G9" i="7" s="1"/>
  <c r="G81" i="8"/>
  <c r="E85" i="8"/>
  <c r="E23" i="10"/>
  <c r="F92" i="11"/>
  <c r="G91" i="11"/>
  <c r="G68" i="12"/>
  <c r="E91" i="12"/>
  <c r="G91" i="12" s="1"/>
  <c r="G87" i="12"/>
  <c r="G6" i="13"/>
  <c r="E117" i="13"/>
  <c r="E9" i="1"/>
  <c r="E117" i="3"/>
  <c r="G15" i="4"/>
  <c r="G68" i="5"/>
  <c r="G87" i="6"/>
  <c r="E23" i="9"/>
  <c r="G6" i="9"/>
  <c r="G120" i="9"/>
  <c r="F78" i="10"/>
  <c r="F79" i="10" s="1"/>
  <c r="F93" i="10" s="1"/>
  <c r="F135" i="10" s="1"/>
  <c r="F137" i="10" s="1"/>
  <c r="F147" i="10" s="1"/>
  <c r="G67" i="10"/>
  <c r="E78" i="10"/>
  <c r="G81" i="11"/>
  <c r="G133" i="11"/>
  <c r="E78" i="12"/>
  <c r="G78" i="12" s="1"/>
  <c r="G91" i="6"/>
  <c r="E9" i="11"/>
  <c r="G9" i="11" s="1"/>
  <c r="G6" i="12"/>
  <c r="G15" i="12"/>
  <c r="E9" i="12"/>
  <c r="G9" i="12" s="1"/>
  <c r="G120" i="13"/>
  <c r="E134" i="9"/>
  <c r="G134" i="9" s="1"/>
  <c r="G117" i="9"/>
  <c r="G85" i="13"/>
  <c r="G10" i="1"/>
  <c r="E67" i="3"/>
  <c r="G67" i="3" s="1"/>
  <c r="G94" i="3"/>
  <c r="F78" i="4"/>
  <c r="G81" i="6"/>
  <c r="E85" i="6"/>
  <c r="G81" i="7"/>
  <c r="F91" i="7"/>
  <c r="G85" i="9"/>
  <c r="E92" i="9"/>
  <c r="G92" i="9" s="1"/>
  <c r="G68" i="10"/>
  <c r="G91" i="10"/>
  <c r="E117" i="11"/>
  <c r="G120" i="11"/>
  <c r="G81" i="13"/>
  <c r="G81" i="9"/>
  <c r="F92" i="7"/>
  <c r="G81" i="1"/>
  <c r="F91" i="1"/>
  <c r="F92" i="1" s="1"/>
  <c r="G6" i="2"/>
  <c r="G98" i="2"/>
  <c r="G24" i="3"/>
  <c r="G87" i="4"/>
  <c r="G10" i="5"/>
  <c r="G6" i="8"/>
  <c r="G98" i="8"/>
  <c r="G94" i="9"/>
  <c r="G6" i="11"/>
  <c r="E134" i="12"/>
  <c r="G134" i="12" s="1"/>
  <c r="E92" i="3"/>
  <c r="G91" i="4"/>
  <c r="G32" i="2"/>
  <c r="F9" i="4"/>
  <c r="F23" i="4" s="1"/>
  <c r="F79" i="4" s="1"/>
  <c r="F93" i="4" s="1"/>
  <c r="F135" i="4" s="1"/>
  <c r="F137" i="4" s="1"/>
  <c r="F147" i="4" s="1"/>
  <c r="G81" i="5"/>
  <c r="F91" i="5"/>
  <c r="G91" i="5" s="1"/>
  <c r="E23" i="7"/>
  <c r="G6" i="7"/>
  <c r="G32" i="8"/>
  <c r="G87" i="10"/>
  <c r="G85" i="11"/>
  <c r="G94" i="11"/>
  <c r="E85" i="12"/>
  <c r="E92" i="11"/>
  <c r="E92" i="13"/>
  <c r="G92" i="13" s="1"/>
  <c r="E92" i="8" l="1"/>
  <c r="G92" i="8" s="1"/>
  <c r="G85" i="8"/>
  <c r="G85" i="12"/>
  <c r="E92" i="12"/>
  <c r="G92" i="12" s="1"/>
  <c r="G92" i="3"/>
  <c r="F93" i="3"/>
  <c r="F135" i="3" s="1"/>
  <c r="F137" i="3" s="1"/>
  <c r="F147" i="3" s="1"/>
  <c r="G85" i="3"/>
  <c r="E79" i="3"/>
  <c r="G23" i="3"/>
  <c r="G78" i="2"/>
  <c r="E79" i="2"/>
  <c r="G6" i="6"/>
  <c r="E23" i="6"/>
  <c r="G91" i="1"/>
  <c r="E92" i="2"/>
  <c r="G92" i="2" s="1"/>
  <c r="G85" i="2"/>
  <c r="G92" i="1"/>
  <c r="E79" i="5"/>
  <c r="G23" i="5"/>
  <c r="E79" i="4"/>
  <c r="G23" i="4"/>
  <c r="G85" i="6"/>
  <c r="E92" i="6"/>
  <c r="G92" i="6" s="1"/>
  <c r="E79" i="9"/>
  <c r="G23" i="9"/>
  <c r="E23" i="11"/>
  <c r="E79" i="1"/>
  <c r="G23" i="1"/>
  <c r="E134" i="5"/>
  <c r="G134" i="5" s="1"/>
  <c r="G117" i="5"/>
  <c r="G117" i="4"/>
  <c r="E134" i="4"/>
  <c r="G134" i="4" s="1"/>
  <c r="E134" i="11"/>
  <c r="G134" i="11" s="1"/>
  <c r="G117" i="11"/>
  <c r="G9" i="1"/>
  <c r="G117" i="10"/>
  <c r="E134" i="10"/>
  <c r="G134" i="10" s="1"/>
  <c r="F135" i="13"/>
  <c r="F137" i="13" s="1"/>
  <c r="F147" i="13" s="1"/>
  <c r="G117" i="6"/>
  <c r="E134" i="6"/>
  <c r="G134" i="6" s="1"/>
  <c r="E92" i="10"/>
  <c r="G92" i="10" s="1"/>
  <c r="G85" i="10"/>
  <c r="E78" i="13"/>
  <c r="G78" i="13" s="1"/>
  <c r="G67" i="13"/>
  <c r="F92" i="5"/>
  <c r="F93" i="5" s="1"/>
  <c r="F135" i="5" s="1"/>
  <c r="F137" i="5" s="1"/>
  <c r="F147" i="5" s="1"/>
  <c r="E134" i="13"/>
  <c r="G134" i="13" s="1"/>
  <c r="G117" i="13"/>
  <c r="E134" i="7"/>
  <c r="G134" i="7" s="1"/>
  <c r="G117" i="7"/>
  <c r="E23" i="12"/>
  <c r="G9" i="5"/>
  <c r="G92" i="7"/>
  <c r="E79" i="10"/>
  <c r="G23" i="10"/>
  <c r="E79" i="7"/>
  <c r="G23" i="7"/>
  <c r="E134" i="3"/>
  <c r="G134" i="3" s="1"/>
  <c r="G117" i="3"/>
  <c r="F93" i="11"/>
  <c r="F135" i="11" s="1"/>
  <c r="F137" i="11" s="1"/>
  <c r="F147" i="11" s="1"/>
  <c r="G78" i="10"/>
  <c r="G78" i="4"/>
  <c r="G85" i="4"/>
  <c r="E92" i="4"/>
  <c r="G92" i="4" s="1"/>
  <c r="E134" i="1"/>
  <c r="G134" i="1" s="1"/>
  <c r="G117" i="1"/>
  <c r="E79" i="8"/>
  <c r="G78" i="8"/>
  <c r="G92" i="11"/>
  <c r="E23" i="13"/>
  <c r="E78" i="9"/>
  <c r="G78" i="9" s="1"/>
  <c r="G67" i="9"/>
  <c r="E78" i="6"/>
  <c r="G78" i="6" s="1"/>
  <c r="E79" i="13" l="1"/>
  <c r="G23" i="13"/>
  <c r="G79" i="2"/>
  <c r="E93" i="2"/>
  <c r="G79" i="10"/>
  <c r="E93" i="10"/>
  <c r="E93" i="9"/>
  <c r="G79" i="9"/>
  <c r="E93" i="7"/>
  <c r="G79" i="7"/>
  <c r="G79" i="8"/>
  <c r="E93" i="8"/>
  <c r="G79" i="4"/>
  <c r="E93" i="4"/>
  <c r="E93" i="3"/>
  <c r="G79" i="3"/>
  <c r="G23" i="12"/>
  <c r="E79" i="12"/>
  <c r="E93" i="1"/>
  <c r="G79" i="1"/>
  <c r="E79" i="11"/>
  <c r="G23" i="11"/>
  <c r="E93" i="5"/>
  <c r="G79" i="5"/>
  <c r="G92" i="5"/>
  <c r="E79" i="6"/>
  <c r="G23" i="6"/>
  <c r="E135" i="8" l="1"/>
  <c r="G93" i="8"/>
  <c r="E135" i="5"/>
  <c r="G93" i="5"/>
  <c r="E93" i="11"/>
  <c r="G79" i="11"/>
  <c r="E135" i="1"/>
  <c r="G93" i="1"/>
  <c r="G79" i="12"/>
  <c r="E93" i="12"/>
  <c r="E135" i="9"/>
  <c r="G93" i="9"/>
  <c r="E135" i="3"/>
  <c r="G93" i="3"/>
  <c r="E135" i="7"/>
  <c r="G93" i="7"/>
  <c r="E135" i="10"/>
  <c r="G93" i="10"/>
  <c r="E135" i="2"/>
  <c r="G93" i="2"/>
  <c r="E93" i="6"/>
  <c r="G79" i="6"/>
  <c r="G93" i="4"/>
  <c r="E135" i="4"/>
  <c r="E93" i="13"/>
  <c r="G79" i="13"/>
  <c r="E137" i="2" l="1"/>
  <c r="G135" i="2"/>
  <c r="E137" i="4"/>
  <c r="G135" i="4"/>
  <c r="G135" i="9"/>
  <c r="E137" i="9"/>
  <c r="E135" i="12"/>
  <c r="G93" i="12"/>
  <c r="G93" i="6"/>
  <c r="E135" i="6"/>
  <c r="E135" i="11"/>
  <c r="G93" i="11"/>
  <c r="E137" i="10"/>
  <c r="G135" i="10"/>
  <c r="G135" i="7"/>
  <c r="E137" i="7"/>
  <c r="E137" i="5"/>
  <c r="G135" i="5"/>
  <c r="G135" i="1"/>
  <c r="E137" i="1"/>
  <c r="E135" i="13"/>
  <c r="G93" i="13"/>
  <c r="G135" i="3"/>
  <c r="E137" i="3"/>
  <c r="E137" i="8"/>
  <c r="G135" i="8"/>
  <c r="G135" i="11" l="1"/>
  <c r="E137" i="11"/>
  <c r="E147" i="3"/>
  <c r="G147" i="3" s="1"/>
  <c r="G137" i="3"/>
  <c r="E137" i="6"/>
  <c r="G135" i="6"/>
  <c r="G135" i="13"/>
  <c r="E137" i="13"/>
  <c r="E147" i="1"/>
  <c r="G147" i="1" s="1"/>
  <c r="G137" i="1"/>
  <c r="E147" i="5"/>
  <c r="G147" i="5" s="1"/>
  <c r="G137" i="5"/>
  <c r="E137" i="12"/>
  <c r="G135" i="12"/>
  <c r="E147" i="9"/>
  <c r="G147" i="9" s="1"/>
  <c r="G137" i="9"/>
  <c r="E147" i="7"/>
  <c r="G147" i="7" s="1"/>
  <c r="G137" i="7"/>
  <c r="G137" i="4"/>
  <c r="E147" i="4"/>
  <c r="G147" i="4" s="1"/>
  <c r="G137" i="8"/>
  <c r="E147" i="8"/>
  <c r="G147" i="8" s="1"/>
  <c r="G137" i="10"/>
  <c r="E147" i="10"/>
  <c r="G147" i="10" s="1"/>
  <c r="G137" i="2"/>
  <c r="E147" i="2"/>
  <c r="G147" i="2" s="1"/>
  <c r="E147" i="13" l="1"/>
  <c r="G147" i="13" s="1"/>
  <c r="G137" i="13"/>
  <c r="G137" i="6"/>
  <c r="E147" i="6"/>
  <c r="G147" i="6" s="1"/>
  <c r="E147" i="11"/>
  <c r="G147" i="11" s="1"/>
  <c r="G137" i="11"/>
  <c r="G137" i="12"/>
  <c r="E147" i="12"/>
  <c r="G147" i="12" s="1"/>
</calcChain>
</file>

<file path=xl/sharedStrings.xml><?xml version="1.0" encoding="utf-8"?>
<sst xmlns="http://schemas.openxmlformats.org/spreadsheetml/2006/main" count="2229" uniqueCount="184">
  <si>
    <t>第二号第四様式（第二十三条第四項関係）</t>
    <rPh sb="0" eb="1">
      <t>ダイ</t>
    </rPh>
    <rPh sb="1" eb="2">
      <t>ニ</t>
    </rPh>
    <rPh sb="2" eb="3">
      <t>ゴウ</t>
    </rPh>
    <rPh sb="3" eb="4">
      <t>ダイ</t>
    </rPh>
    <rPh sb="4" eb="5">
      <t>ヨン</t>
    </rPh>
    <rPh sb="5" eb="7">
      <t>ヨウシキ</t>
    </rPh>
    <phoneticPr fontId="4"/>
  </si>
  <si>
    <t>法人本部拠点区分  事業活動計算書</t>
    <phoneticPr fontId="4"/>
  </si>
  <si>
    <t>（自）令和5年4月1日  （至）令和6年3月31日</t>
    <phoneticPr fontId="4"/>
  </si>
  <si>
    <t>（単位：円）</t>
    <phoneticPr fontId="4"/>
  </si>
  <si>
    <t>勘定科目</t>
    <rPh sb="0" eb="2">
      <t>カンジョウ</t>
    </rPh>
    <rPh sb="2" eb="4">
      <t>カモク</t>
    </rPh>
    <phoneticPr fontId="4"/>
  </si>
  <si>
    <t>当年度決算(A)</t>
    <rPh sb="0" eb="1">
      <t>トウ</t>
    </rPh>
    <rPh sb="1" eb="3">
      <t>ネンド</t>
    </rPh>
    <rPh sb="3" eb="5">
      <t>ケッサン</t>
    </rPh>
    <phoneticPr fontId="4"/>
  </si>
  <si>
    <t>前年度決算(B)</t>
    <rPh sb="0" eb="3">
      <t>ゼンネンド</t>
    </rPh>
    <rPh sb="3" eb="5">
      <t>ケッサン</t>
    </rPh>
    <phoneticPr fontId="4"/>
  </si>
  <si>
    <t>増減(A)-(B)</t>
    <phoneticPr fontId="4"/>
  </si>
  <si>
    <t>サービス活動増減の部</t>
  </si>
  <si>
    <t>収益</t>
  </si>
  <si>
    <t>就労支援事業収益</t>
  </si>
  <si>
    <t>　就労継続支援事業収益</t>
  </si>
  <si>
    <t>　　就労継続支援B型事業収益</t>
  </si>
  <si>
    <t>障害福祉サービス等事業収益</t>
  </si>
  <si>
    <t>　自立支援給付費収益</t>
  </si>
  <si>
    <t>　　介護給付費収益</t>
  </si>
  <si>
    <t>　　訓練等給付費収益</t>
  </si>
  <si>
    <t>　　計画相談支援給付費収益</t>
  </si>
  <si>
    <t>　利用者負担金収益</t>
  </si>
  <si>
    <t>　補足給付費収益</t>
  </si>
  <si>
    <t>　　特定障害者特別給付費収益</t>
  </si>
  <si>
    <t>　特定費用収益</t>
  </si>
  <si>
    <t>　その他の事業収益</t>
  </si>
  <si>
    <t>　　補助金事業収益（公費）</t>
  </si>
  <si>
    <t>　　補助金事業収益（一般）</t>
  </si>
  <si>
    <t>　　その他の事業収益</t>
  </si>
  <si>
    <t>経常経費寄附金収益</t>
  </si>
  <si>
    <t>サービス活動収益計（１）</t>
  </si>
  <si>
    <t>費用</t>
  </si>
  <si>
    <t>人件費</t>
  </si>
  <si>
    <t>　役員報酬</t>
  </si>
  <si>
    <t>　職員給料</t>
  </si>
  <si>
    <t>　職員賞与</t>
  </si>
  <si>
    <t>　賞与引当金繰入</t>
  </si>
  <si>
    <t>　非常勤職員給与</t>
  </si>
  <si>
    <t>　退職給付費用</t>
  </si>
  <si>
    <t>　法定福利費</t>
  </si>
  <si>
    <t>事業費</t>
  </si>
  <si>
    <t>　給食費</t>
  </si>
  <si>
    <t>　保健衛生費</t>
  </si>
  <si>
    <t>　被服費</t>
  </si>
  <si>
    <t>　教養娯楽費</t>
  </si>
  <si>
    <t>　水道光熱費</t>
  </si>
  <si>
    <t>　消耗器具備品費</t>
  </si>
  <si>
    <t>　保険料</t>
  </si>
  <si>
    <t>　賃借料</t>
  </si>
  <si>
    <t>　教育指導費</t>
  </si>
  <si>
    <t>　車輌費</t>
  </si>
  <si>
    <t>　雑費</t>
  </si>
  <si>
    <t>事務費</t>
  </si>
  <si>
    <t>　福利厚生費</t>
  </si>
  <si>
    <t>　職員被服費</t>
  </si>
  <si>
    <t>　旅費交通費</t>
  </si>
  <si>
    <t>　研修研究費</t>
  </si>
  <si>
    <t>　事務消耗品費</t>
  </si>
  <si>
    <t>　印刷製本費</t>
  </si>
  <si>
    <t>　修繕費</t>
  </si>
  <si>
    <t>　通信運搬費</t>
  </si>
  <si>
    <t>　会議費</t>
  </si>
  <si>
    <t>　広報費</t>
  </si>
  <si>
    <t>　業務委託費</t>
  </si>
  <si>
    <t>　手数料</t>
  </si>
  <si>
    <t>　土地・建物賃借料</t>
  </si>
  <si>
    <t>　租税公課</t>
  </si>
  <si>
    <t>　保守料</t>
  </si>
  <si>
    <t>　渉外費</t>
  </si>
  <si>
    <t>　諸会費</t>
  </si>
  <si>
    <t>　その他の事務費</t>
  </si>
  <si>
    <t>就労支援事業費用</t>
  </si>
  <si>
    <t>　就労支援事業販売原価</t>
  </si>
  <si>
    <t>　　期首製品（商品）棚卸高</t>
  </si>
  <si>
    <t>　　当期就労支援事業製造原価</t>
  </si>
  <si>
    <t>　　当期就労支援事業仕入高</t>
  </si>
  <si>
    <t>　　期末製品（商品）棚卸高</t>
  </si>
  <si>
    <t>減価償却費</t>
  </si>
  <si>
    <t>国庫補助金等特別積立金取崩額</t>
  </si>
  <si>
    <t>徴収不能額</t>
  </si>
  <si>
    <t>徴収不能引当金繰入</t>
  </si>
  <si>
    <t>その他の費用</t>
  </si>
  <si>
    <t>サービス活動費用計（２）</t>
  </si>
  <si>
    <t>サービス活動増減差額（３）＝（１）－（２）</t>
  </si>
  <si>
    <t>サービス活動外増減の部</t>
  </si>
  <si>
    <t>受取利息配当金収益</t>
  </si>
  <si>
    <t>その他のサービス活動外収益</t>
  </si>
  <si>
    <t>　受入研修費収益</t>
  </si>
  <si>
    <t>　利用者等外給食収益</t>
  </si>
  <si>
    <t>　雑収益</t>
  </si>
  <si>
    <t>サービス活動外収益計（４）</t>
  </si>
  <si>
    <t>支払利息</t>
  </si>
  <si>
    <t>その他のサービス活動外費用</t>
  </si>
  <si>
    <t>　利用者等外給食費</t>
  </si>
  <si>
    <t>　為替差損</t>
  </si>
  <si>
    <t>　雑損失</t>
  </si>
  <si>
    <t>サービス活動外費用計（５）</t>
  </si>
  <si>
    <t>サービス活動外増減差額（６）＝（４）－（５）</t>
  </si>
  <si>
    <t>経常増減差額（７）＝（３）＋（６）</t>
  </si>
  <si>
    <t>特別増減の部</t>
  </si>
  <si>
    <t>施設整備等補助金収益</t>
  </si>
  <si>
    <t>　施設整備等補助金収益</t>
  </si>
  <si>
    <t>　設備資金借入金元金償還補助金収益</t>
  </si>
  <si>
    <t>　県共同募金会施設整備助成金収益</t>
  </si>
  <si>
    <t>施設整備等寄附金収益</t>
  </si>
  <si>
    <t>　施設整備等寄附金収益</t>
  </si>
  <si>
    <t>　設備資金借入金元金償還寄附金収益</t>
  </si>
  <si>
    <t>長期運営資金借入金元金償還寄附金収益</t>
  </si>
  <si>
    <t>固定資産受贈額</t>
  </si>
  <si>
    <t>　土地・建物受贈額</t>
  </si>
  <si>
    <t>　車輛運搬具受贈額</t>
  </si>
  <si>
    <t>　器具及び備品受贈額</t>
  </si>
  <si>
    <t>　その他の固定資産受贈額</t>
  </si>
  <si>
    <t>固定資産売却益</t>
  </si>
  <si>
    <t>　車輌運搬具売却益</t>
  </si>
  <si>
    <t>　器具及び備品売却益</t>
  </si>
  <si>
    <t>事業区分間繰入金収益</t>
  </si>
  <si>
    <t>拠点区分間繰入金収益</t>
  </si>
  <si>
    <t>事業区分間固定資産移管収益</t>
  </si>
  <si>
    <t>拠点区分間固定資産移管収益</t>
  </si>
  <si>
    <t>その他の特別収益</t>
  </si>
  <si>
    <t>　徴収不能引当金戻入益</t>
  </si>
  <si>
    <t>　その他の特別収益</t>
  </si>
  <si>
    <t>特別収益計（８）</t>
  </si>
  <si>
    <t>基本金組入額</t>
  </si>
  <si>
    <t>資産評価損</t>
  </si>
  <si>
    <t>固定資産売却損・処分損</t>
  </si>
  <si>
    <t>　建物売却損・処分損</t>
  </si>
  <si>
    <t>　車輌運搬具売却損・処分損</t>
  </si>
  <si>
    <t>　器具及び備品売却損・処分損</t>
  </si>
  <si>
    <t>　その他の固定資産売却損・処分損</t>
  </si>
  <si>
    <t>国庫補助金等特別積立金取崩額（除却等）</t>
  </si>
  <si>
    <t>国庫補助金等特別積立金積立額</t>
  </si>
  <si>
    <t>災害損失</t>
  </si>
  <si>
    <t>事業区分間繰入金費用</t>
  </si>
  <si>
    <t>拠点区分間繰入金費用</t>
  </si>
  <si>
    <t>事業区分間固定資産移管費用</t>
  </si>
  <si>
    <t>拠点区分間固定資産移管費用</t>
  </si>
  <si>
    <t>その他の特別損失</t>
  </si>
  <si>
    <t>特別費用計（９）</t>
  </si>
  <si>
    <t>特別増減差額（１０）＝（８）－（９）</t>
  </si>
  <si>
    <t>当期活動増減差額（１１）＝（７）＋（１０）</t>
  </si>
  <si>
    <t>繰越活動増減差額の部</t>
  </si>
  <si>
    <t>前期繰越活動増減差額（１２）</t>
  </si>
  <si>
    <t>当期末繰越活動増減差額（１３）＝（１１）＋（１２）</t>
  </si>
  <si>
    <t>基本金取崩額（１４）</t>
  </si>
  <si>
    <t>その他の積立金取崩額（１５）</t>
  </si>
  <si>
    <t>　施設充実積立金取崩額</t>
  </si>
  <si>
    <t>　設備等整備積立金取崩額</t>
  </si>
  <si>
    <t>　基盤整備積立金取崩額</t>
  </si>
  <si>
    <t>その他の積立金積立額（１６）</t>
  </si>
  <si>
    <t>　施設充実積立金積立額</t>
  </si>
  <si>
    <t>　設備等整備積立金積立額</t>
  </si>
  <si>
    <t>　基盤整備積立金積立額</t>
  </si>
  <si>
    <t>次期繰越活動増減差額（１７）＝（１３）＋（１４）＋（１５）－（１６）</t>
  </si>
  <si>
    <t>ラポール安倍川拠点区分  事業活動計算書</t>
    <phoneticPr fontId="4"/>
  </si>
  <si>
    <t>ラポール古庄拠点区分  事業活動計算書</t>
    <phoneticPr fontId="4"/>
  </si>
  <si>
    <t>ラポールたけみ拠点区分  事業活動計算書</t>
    <phoneticPr fontId="4"/>
  </si>
  <si>
    <t>ラポールあおい拠点区分  事業活動計算書</t>
    <phoneticPr fontId="4"/>
  </si>
  <si>
    <t>ラポール川原拠点区分  事業活動計算書</t>
    <phoneticPr fontId="4"/>
  </si>
  <si>
    <t>ラポール・ファーム拠点区分  事業活動計算書</t>
    <phoneticPr fontId="4"/>
  </si>
  <si>
    <t>ラポール・チャクラ拠点区分  事業活動計算書</t>
    <phoneticPr fontId="4"/>
  </si>
  <si>
    <t>ラポール・タスカ拠点区分  事業活動計算書</t>
    <phoneticPr fontId="4"/>
  </si>
  <si>
    <t>チャイム拠点区分  事業活動計算書</t>
    <phoneticPr fontId="4"/>
  </si>
  <si>
    <t>ラポールみなみ拠点区分  事業活動計算書</t>
    <phoneticPr fontId="4"/>
  </si>
  <si>
    <t>ラポール・フレンズ拠点区分  事業活動計算書</t>
    <phoneticPr fontId="4"/>
  </si>
  <si>
    <t>ラポールぽけっと拠点区分  事業活動計算書</t>
    <phoneticPr fontId="4"/>
  </si>
  <si>
    <t>第二号第一様式（第二十三条第四項関係）</t>
    <rPh sb="0" eb="1">
      <t>ダイ</t>
    </rPh>
    <rPh sb="1" eb="2">
      <t>ニ</t>
    </rPh>
    <rPh sb="2" eb="3">
      <t>ゴウ</t>
    </rPh>
    <rPh sb="3" eb="5">
      <t>ダイイチ</t>
    </rPh>
    <rPh sb="5" eb="7">
      <t>ヨウシキ</t>
    </rPh>
    <phoneticPr fontId="4"/>
  </si>
  <si>
    <t>法人単位事業活動計算書</t>
    <rPh sb="0" eb="2">
      <t>ホウジン</t>
    </rPh>
    <rPh sb="2" eb="4">
      <t>タンイ</t>
    </rPh>
    <rPh sb="4" eb="6">
      <t>ジギョウ</t>
    </rPh>
    <rPh sb="6" eb="8">
      <t>カツドウ</t>
    </rPh>
    <phoneticPr fontId="4"/>
  </si>
  <si>
    <t>第二号第三様式（第二十三条第四項関係）</t>
    <rPh sb="0" eb="1">
      <t>ダイ</t>
    </rPh>
    <rPh sb="1" eb="2">
      <t>ニ</t>
    </rPh>
    <rPh sb="2" eb="3">
      <t>ゴウ</t>
    </rPh>
    <rPh sb="3" eb="4">
      <t>ダイ</t>
    </rPh>
    <rPh sb="4" eb="5">
      <t>サン</t>
    </rPh>
    <rPh sb="5" eb="7">
      <t>ヨウシキ</t>
    </rPh>
    <phoneticPr fontId="4"/>
  </si>
  <si>
    <t>社会福祉事業区分  事業活動内訳表</t>
    <phoneticPr fontId="4"/>
  </si>
  <si>
    <t>法人本部</t>
    <phoneticPr fontId="10"/>
  </si>
  <si>
    <t>ラポール安倍川</t>
    <phoneticPr fontId="10"/>
  </si>
  <si>
    <t>ラポール古庄</t>
    <phoneticPr fontId="10"/>
  </si>
  <si>
    <t>ラポールたけみ</t>
    <phoneticPr fontId="10"/>
  </si>
  <si>
    <t>ラポールあおい</t>
    <phoneticPr fontId="10"/>
  </si>
  <si>
    <t>ラポール川原</t>
    <phoneticPr fontId="10"/>
  </si>
  <si>
    <t>ラポール・ファーム</t>
    <phoneticPr fontId="10"/>
  </si>
  <si>
    <t>ラポール・チャクラ</t>
    <phoneticPr fontId="10"/>
  </si>
  <si>
    <t>ラポール・タスカ</t>
    <phoneticPr fontId="10"/>
  </si>
  <si>
    <t>チャイム</t>
    <phoneticPr fontId="10"/>
  </si>
  <si>
    <t>ラポールみなみ</t>
    <phoneticPr fontId="10"/>
  </si>
  <si>
    <t>ラポール・フレンズ</t>
    <phoneticPr fontId="10"/>
  </si>
  <si>
    <t>ラポールぽけっと</t>
    <phoneticPr fontId="10"/>
  </si>
  <si>
    <t>合計</t>
    <rPh sb="0" eb="2">
      <t>ゴウケイ</t>
    </rPh>
    <phoneticPr fontId="1"/>
  </si>
  <si>
    <t>内部取引消去</t>
    <rPh sb="0" eb="2">
      <t>ナイブ</t>
    </rPh>
    <rPh sb="2" eb="4">
      <t>トリヒキ</t>
    </rPh>
    <rPh sb="4" eb="6">
      <t>ショウキョ</t>
    </rPh>
    <phoneticPr fontId="1"/>
  </si>
  <si>
    <t>事業区分合計</t>
    <rPh sb="0" eb="2">
      <t>ジギョウ</t>
    </rPh>
    <rPh sb="2" eb="4">
      <t>クブン</t>
    </rPh>
    <rPh sb="4" eb="6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</si>
</sst>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-#,##0_)"/>
  </numFmts>
  <fonts count="11">
    <font>
      <sz val="11"/>
      <color theme="1"/>
      <name val="Yu Gothic"/>
      <family val="2"/>
      <charset val="128"/>
    </font>
    <font>
      <sz val="16"/>
      <color theme="1"/>
      <name val="Meiryo UI"/>
      <family val="3"/>
      <charset val="128"/>
    </font>
    <font>
      <sz val="6"/>
      <name val="Yu Gothic"/>
      <family val="2"/>
      <charset val="128"/>
    </font>
    <font>
      <sz val="10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>
      <alignment vertical="center"/>
    </xf>
    <xf numFmtId="0" fontId="6" fillId="0" borderId="0"/>
    <xf numFmtId="0" fontId="8" fillId="0" borderId="0">
      <alignment horizontal="left" vertical="top"/>
    </xf>
  </cellStyleXfs>
  <cellXfs count="44">
    <xf numFmtId="0" fontId="0" fillId="0" borderId="0" xfId="0">
      <alignment vertical="center"/>
    </xf>
    <xf numFmtId="0" fontId="1" fillId="0" borderId="0" xfId="0" applyFont="1" applyAlignment="1">
      <alignment horizontal="center" vertical="center" shrinkToFit="1"/>
    </xf>
    <xf numFmtId="0" fontId="3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7" fillId="0" borderId="2" xfId="2" applyFont="1" applyBorder="1" applyAlignment="1">
      <alignment horizontal="left" vertical="top" shrinkToFit="1"/>
    </xf>
    <xf numFmtId="176" fontId="9" fillId="0" borderId="2" xfId="2" applyNumberFormat="1" applyFont="1" applyBorder="1" applyAlignment="1" applyProtection="1">
      <alignment vertical="top" shrinkToFit="1"/>
      <protection locked="0"/>
    </xf>
    <xf numFmtId="0" fontId="7" fillId="0" borderId="3" xfId="2" applyFont="1" applyBorder="1" applyAlignment="1">
      <alignment horizontal="left" vertical="top" shrinkToFit="1"/>
    </xf>
    <xf numFmtId="176" fontId="9" fillId="0" borderId="3" xfId="2" applyNumberFormat="1" applyFont="1" applyBorder="1" applyAlignment="1" applyProtection="1">
      <alignment vertical="top" shrinkToFit="1"/>
      <protection locked="0"/>
    </xf>
    <xf numFmtId="0" fontId="7" fillId="0" borderId="1" xfId="2" applyFont="1" applyBorder="1" applyAlignment="1">
      <alignment horizontal="left" vertical="top" shrinkToFit="1"/>
    </xf>
    <xf numFmtId="176" fontId="9" fillId="0" borderId="1" xfId="2" applyNumberFormat="1" applyFont="1" applyBorder="1" applyAlignment="1" applyProtection="1">
      <alignment vertical="top" shrinkToFit="1"/>
      <protection locked="0"/>
    </xf>
    <xf numFmtId="0" fontId="7" fillId="0" borderId="5" xfId="2" applyFont="1" applyBorder="1" applyAlignment="1">
      <alignment vertical="center"/>
    </xf>
    <xf numFmtId="0" fontId="7" fillId="0" borderId="6" xfId="2" applyFont="1" applyBorder="1" applyAlignment="1">
      <alignment vertical="center" shrinkToFit="1"/>
    </xf>
    <xf numFmtId="176" fontId="9" fillId="0" borderId="6" xfId="2" applyNumberFormat="1" applyFont="1" applyBorder="1" applyAlignment="1" applyProtection="1">
      <alignment vertical="center" shrinkToFit="1"/>
      <protection locked="0"/>
    </xf>
    <xf numFmtId="0" fontId="7" fillId="0" borderId="7" xfId="2" applyFont="1" applyBorder="1" applyAlignment="1">
      <alignment vertical="center" shrinkToFit="1"/>
    </xf>
    <xf numFmtId="176" fontId="9" fillId="0" borderId="7" xfId="2" applyNumberFormat="1" applyFont="1" applyBorder="1" applyAlignment="1" applyProtection="1">
      <alignment vertical="center" shrinkToFit="1"/>
      <protection locked="0"/>
    </xf>
    <xf numFmtId="0" fontId="7" fillId="0" borderId="8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10" xfId="2" applyFont="1" applyBorder="1" applyAlignment="1">
      <alignment horizontal="left" vertical="top" shrinkToFit="1"/>
    </xf>
    <xf numFmtId="176" fontId="9" fillId="0" borderId="10" xfId="2" applyNumberFormat="1" applyFont="1" applyBorder="1" applyAlignment="1" applyProtection="1">
      <alignment vertical="top" shrinkToFit="1"/>
      <protection locked="0"/>
    </xf>
    <xf numFmtId="0" fontId="7" fillId="0" borderId="5" xfId="2" applyFont="1" applyBorder="1">
      <alignment horizontal="left" vertical="top"/>
    </xf>
    <xf numFmtId="0" fontId="7" fillId="0" borderId="6" xfId="2" applyFont="1" applyBorder="1" applyAlignment="1">
      <alignment horizontal="left" vertical="top" shrinkToFit="1"/>
    </xf>
    <xf numFmtId="176" fontId="9" fillId="0" borderId="6" xfId="2" applyNumberFormat="1" applyFont="1" applyBorder="1" applyAlignment="1" applyProtection="1">
      <alignment vertical="top" shrinkToFit="1"/>
      <protection locked="0"/>
    </xf>
    <xf numFmtId="0" fontId="7" fillId="0" borderId="11" xfId="2" applyFont="1" applyBorder="1">
      <alignment horizontal="left" vertical="top"/>
    </xf>
    <xf numFmtId="0" fontId="7" fillId="0" borderId="2" xfId="2" applyFont="1" applyBorder="1" applyAlignment="1">
      <alignment vertical="center" textRotation="255" shrinkToFit="1"/>
    </xf>
    <xf numFmtId="0" fontId="7" fillId="0" borderId="3" xfId="2" applyFont="1" applyBorder="1" applyAlignment="1">
      <alignment vertical="center" textRotation="255" shrinkToFit="1"/>
    </xf>
    <xf numFmtId="0" fontId="7" fillId="0" borderId="4" xfId="2" applyFont="1" applyBorder="1" applyAlignment="1">
      <alignment vertical="center" textRotation="255" shrinkToFit="1"/>
    </xf>
    <xf numFmtId="0" fontId="7" fillId="0" borderId="2" xfId="2" applyFont="1" applyBorder="1" applyAlignment="1">
      <alignment horizontal="left" vertical="center" textRotation="255"/>
    </xf>
    <xf numFmtId="0" fontId="7" fillId="0" borderId="3" xfId="2" applyFont="1" applyBorder="1" applyAlignment="1">
      <alignment horizontal="left" vertical="center" textRotation="255"/>
    </xf>
    <xf numFmtId="0" fontId="7" fillId="0" borderId="4" xfId="2" applyFont="1" applyBorder="1" applyAlignment="1">
      <alignment horizontal="left" vertical="center" textRotation="255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 applyProtection="1">
      <alignment horizontal="center" vertical="center" shrinkToFit="1"/>
      <protection locked="0"/>
    </xf>
    <xf numFmtId="0" fontId="7" fillId="0" borderId="1" xfId="1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176" fontId="9" fillId="0" borderId="2" xfId="0" applyNumberFormat="1" applyFont="1" applyBorder="1" applyProtection="1">
      <alignment vertical="center"/>
      <protection locked="0"/>
    </xf>
    <xf numFmtId="176" fontId="9" fillId="0" borderId="3" xfId="0" applyNumberFormat="1" applyFont="1" applyBorder="1" applyProtection="1">
      <alignment vertical="center"/>
      <protection locked="0"/>
    </xf>
    <xf numFmtId="176" fontId="9" fillId="0" borderId="4" xfId="0" applyNumberFormat="1" applyFont="1" applyBorder="1" applyProtection="1">
      <alignment vertical="center"/>
      <protection locked="0"/>
    </xf>
    <xf numFmtId="176" fontId="9" fillId="0" borderId="1" xfId="0" applyNumberFormat="1" applyFont="1" applyBorder="1" applyProtection="1">
      <alignment vertical="center"/>
      <protection locked="0"/>
    </xf>
    <xf numFmtId="49" fontId="7" fillId="0" borderId="5" xfId="1" applyNumberFormat="1" applyFont="1" applyBorder="1" applyAlignment="1">
      <alignment horizontal="center" vertical="center" shrinkToFit="1"/>
    </xf>
    <xf numFmtId="49" fontId="7" fillId="0" borderId="8" xfId="1" applyNumberFormat="1" applyFont="1" applyBorder="1" applyAlignment="1">
      <alignment horizontal="center" vertical="center" shrinkToFit="1"/>
    </xf>
    <xf numFmtId="49" fontId="7" fillId="0" borderId="6" xfId="1" applyNumberFormat="1" applyFont="1" applyBorder="1" applyAlignment="1">
      <alignment horizontal="center" vertical="center" shrinkToFit="1"/>
    </xf>
    <xf numFmtId="49" fontId="7" fillId="0" borderId="1" xfId="1" applyNumberFormat="1" applyFont="1" applyBorder="1" applyAlignment="1">
      <alignment horizontal="center" vertical="center" wrapText="1" shrinkToFit="1"/>
    </xf>
    <xf numFmtId="49" fontId="7" fillId="0" borderId="1" xfId="1" applyNumberFormat="1" applyFont="1" applyBorder="1" applyAlignment="1">
      <alignment horizontal="center" vertical="center" shrinkToFit="1"/>
    </xf>
  </cellXfs>
  <cellStyles count="3">
    <cellStyle name="標準" xfId="0" builtinId="0"/>
    <cellStyle name="標準 2" xfId="2" xr:uid="{3DBEB21B-2C3E-4B07-9281-4B8325D238EF}"/>
    <cellStyle name="標準 3" xfId="1" xr:uid="{9B7FA01B-3426-4A98-9351-FE572CCBCA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61D07-4645-424B-9258-B3658FE59217}">
  <dimension ref="B2:G53"/>
  <sheetViews>
    <sheetView workbookViewId="0">
      <selection activeCell="B5" sqref="B5:G5"/>
    </sheetView>
  </sheetViews>
  <sheetFormatPr defaultRowHeight="18.75"/>
  <cols>
    <col min="1" max="3" width="2.875" customWidth="1"/>
    <col min="4" max="4" width="60.25" customWidth="1"/>
    <col min="5" max="7" width="20.75" customWidth="1"/>
  </cols>
  <sheetData>
    <row r="2" spans="2:7" ht="21">
      <c r="B2" s="1"/>
      <c r="C2" s="1"/>
      <c r="D2" s="1"/>
      <c r="E2" s="2"/>
      <c r="F2" s="2"/>
      <c r="G2" s="3" t="s">
        <v>164</v>
      </c>
    </row>
    <row r="3" spans="2:7" ht="21">
      <c r="B3" s="31" t="s">
        <v>165</v>
      </c>
      <c r="C3" s="31"/>
      <c r="D3" s="31"/>
      <c r="E3" s="31"/>
      <c r="F3" s="31"/>
      <c r="G3" s="31"/>
    </row>
    <row r="4" spans="2:7">
      <c r="B4" s="34"/>
      <c r="C4" s="34"/>
      <c r="D4" s="34"/>
      <c r="E4" s="34"/>
      <c r="F4" s="34"/>
      <c r="G4" s="2"/>
    </row>
    <row r="5" spans="2:7" ht="21">
      <c r="B5" s="32" t="s">
        <v>2</v>
      </c>
      <c r="C5" s="32"/>
      <c r="D5" s="32"/>
      <c r="E5" s="32"/>
      <c r="F5" s="32"/>
      <c r="G5" s="32"/>
    </row>
    <row r="6" spans="2:7">
      <c r="B6" s="4"/>
      <c r="C6" s="4"/>
      <c r="D6" s="4"/>
      <c r="E6" s="4"/>
      <c r="F6" s="2"/>
      <c r="G6" s="4" t="s">
        <v>3</v>
      </c>
    </row>
    <row r="7" spans="2:7">
      <c r="B7" s="33" t="s">
        <v>4</v>
      </c>
      <c r="C7" s="33"/>
      <c r="D7" s="33"/>
      <c r="E7" s="5" t="s">
        <v>5</v>
      </c>
      <c r="F7" s="5" t="s">
        <v>6</v>
      </c>
      <c r="G7" s="5" t="s">
        <v>7</v>
      </c>
    </row>
    <row r="8" spans="2:7">
      <c r="B8" s="28" t="s">
        <v>8</v>
      </c>
      <c r="C8" s="28" t="s">
        <v>9</v>
      </c>
      <c r="D8" s="6" t="s">
        <v>10</v>
      </c>
      <c r="E8" s="7">
        <v>56420256</v>
      </c>
      <c r="F8" s="35">
        <v>48990354</v>
      </c>
      <c r="G8" s="7">
        <f>E8-F8</f>
        <v>7429902</v>
      </c>
    </row>
    <row r="9" spans="2:7">
      <c r="B9" s="29"/>
      <c r="C9" s="29"/>
      <c r="D9" s="8" t="s">
        <v>13</v>
      </c>
      <c r="E9" s="9">
        <v>389952501</v>
      </c>
      <c r="F9" s="36">
        <v>393705249</v>
      </c>
      <c r="G9" s="9">
        <f t="shared" ref="G9:G53" si="0">E9-F9</f>
        <v>-3752748</v>
      </c>
    </row>
    <row r="10" spans="2:7">
      <c r="B10" s="29"/>
      <c r="C10" s="29"/>
      <c r="D10" s="8" t="s">
        <v>26</v>
      </c>
      <c r="E10" s="9">
        <v>741461</v>
      </c>
      <c r="F10" s="37">
        <v>1699601</v>
      </c>
      <c r="G10" s="9">
        <f t="shared" si="0"/>
        <v>-958140</v>
      </c>
    </row>
    <row r="11" spans="2:7">
      <c r="B11" s="29"/>
      <c r="C11" s="30"/>
      <c r="D11" s="10" t="s">
        <v>27</v>
      </c>
      <c r="E11" s="11">
        <f>+E8+E9+E10</f>
        <v>447114218</v>
      </c>
      <c r="F11" s="38">
        <f>+F8+F9+F10</f>
        <v>444395204</v>
      </c>
      <c r="G11" s="11">
        <f t="shared" si="0"/>
        <v>2719014</v>
      </c>
    </row>
    <row r="12" spans="2:7">
      <c r="B12" s="29"/>
      <c r="C12" s="28" t="s">
        <v>28</v>
      </c>
      <c r="D12" s="8" t="s">
        <v>29</v>
      </c>
      <c r="E12" s="9">
        <v>334364279</v>
      </c>
      <c r="F12" s="35">
        <v>324064926</v>
      </c>
      <c r="G12" s="9">
        <f t="shared" si="0"/>
        <v>10299353</v>
      </c>
    </row>
    <row r="13" spans="2:7">
      <c r="B13" s="29"/>
      <c r="C13" s="29"/>
      <c r="D13" s="8" t="s">
        <v>37</v>
      </c>
      <c r="E13" s="9">
        <v>15346084</v>
      </c>
      <c r="F13" s="36">
        <v>15372469</v>
      </c>
      <c r="G13" s="9">
        <f t="shared" si="0"/>
        <v>-26385</v>
      </c>
    </row>
    <row r="14" spans="2:7">
      <c r="B14" s="29"/>
      <c r="C14" s="29"/>
      <c r="D14" s="8" t="s">
        <v>49</v>
      </c>
      <c r="E14" s="9">
        <v>36305287</v>
      </c>
      <c r="F14" s="36">
        <v>46977424</v>
      </c>
      <c r="G14" s="9">
        <f t="shared" si="0"/>
        <v>-10672137</v>
      </c>
    </row>
    <row r="15" spans="2:7">
      <c r="B15" s="29"/>
      <c r="C15" s="29"/>
      <c r="D15" s="8" t="s">
        <v>68</v>
      </c>
      <c r="E15" s="9">
        <v>56224050</v>
      </c>
      <c r="F15" s="36">
        <v>49652196</v>
      </c>
      <c r="G15" s="9">
        <f t="shared" si="0"/>
        <v>6571854</v>
      </c>
    </row>
    <row r="16" spans="2:7">
      <c r="B16" s="29"/>
      <c r="C16" s="29"/>
      <c r="D16" s="8" t="s">
        <v>74</v>
      </c>
      <c r="E16" s="9">
        <v>16684896</v>
      </c>
      <c r="F16" s="36">
        <v>20176810</v>
      </c>
      <c r="G16" s="9">
        <f t="shared" si="0"/>
        <v>-3491914</v>
      </c>
    </row>
    <row r="17" spans="2:7">
      <c r="B17" s="29"/>
      <c r="C17" s="29"/>
      <c r="D17" s="8" t="s">
        <v>75</v>
      </c>
      <c r="E17" s="9">
        <v>-1866414</v>
      </c>
      <c r="F17" s="36">
        <v>-4206257</v>
      </c>
      <c r="G17" s="9">
        <f t="shared" si="0"/>
        <v>2339843</v>
      </c>
    </row>
    <row r="18" spans="2:7">
      <c r="B18" s="29"/>
      <c r="C18" s="29"/>
      <c r="D18" s="8" t="s">
        <v>76</v>
      </c>
      <c r="E18" s="9">
        <v>0</v>
      </c>
      <c r="F18" s="36">
        <v>0</v>
      </c>
      <c r="G18" s="9">
        <f t="shared" si="0"/>
        <v>0</v>
      </c>
    </row>
    <row r="19" spans="2:7">
      <c r="B19" s="29"/>
      <c r="C19" s="29"/>
      <c r="D19" s="8" t="s">
        <v>77</v>
      </c>
      <c r="E19" s="9">
        <v>0</v>
      </c>
      <c r="F19" s="36">
        <v>0</v>
      </c>
      <c r="G19" s="9">
        <f t="shared" si="0"/>
        <v>0</v>
      </c>
    </row>
    <row r="20" spans="2:7">
      <c r="B20" s="29"/>
      <c r="C20" s="29"/>
      <c r="D20" s="8" t="s">
        <v>78</v>
      </c>
      <c r="E20" s="9">
        <v>0</v>
      </c>
      <c r="F20" s="37">
        <v>0</v>
      </c>
      <c r="G20" s="9">
        <f t="shared" si="0"/>
        <v>0</v>
      </c>
    </row>
    <row r="21" spans="2:7">
      <c r="B21" s="29"/>
      <c r="C21" s="30"/>
      <c r="D21" s="10" t="s">
        <v>79</v>
      </c>
      <c r="E21" s="11">
        <f>+E12+E13+E14+E15+E16+E17+E18+E19+E20</f>
        <v>457058182</v>
      </c>
      <c r="F21" s="38">
        <f>+F12+F13+F14+F15+F16+F17+F18+F19+F20</f>
        <v>452037568</v>
      </c>
      <c r="G21" s="11">
        <f t="shared" si="0"/>
        <v>5020614</v>
      </c>
    </row>
    <row r="22" spans="2:7">
      <c r="B22" s="30"/>
      <c r="C22" s="12" t="s">
        <v>80</v>
      </c>
      <c r="D22" s="13"/>
      <c r="E22" s="14">
        <f xml:space="preserve"> +E11 - E21</f>
        <v>-9943964</v>
      </c>
      <c r="F22" s="38">
        <f xml:space="preserve"> +F11 - F21</f>
        <v>-7642364</v>
      </c>
      <c r="G22" s="14">
        <f t="shared" si="0"/>
        <v>-2301600</v>
      </c>
    </row>
    <row r="23" spans="2:7">
      <c r="B23" s="28" t="s">
        <v>81</v>
      </c>
      <c r="C23" s="28" t="s">
        <v>9</v>
      </c>
      <c r="D23" s="8" t="s">
        <v>82</v>
      </c>
      <c r="E23" s="9">
        <v>11505</v>
      </c>
      <c r="F23" s="35">
        <v>11488</v>
      </c>
      <c r="G23" s="9">
        <f t="shared" si="0"/>
        <v>17</v>
      </c>
    </row>
    <row r="24" spans="2:7">
      <c r="B24" s="29"/>
      <c r="C24" s="29"/>
      <c r="D24" s="8" t="s">
        <v>83</v>
      </c>
      <c r="E24" s="9">
        <v>516992</v>
      </c>
      <c r="F24" s="37">
        <v>9007810</v>
      </c>
      <c r="G24" s="9">
        <f t="shared" si="0"/>
        <v>-8490818</v>
      </c>
    </row>
    <row r="25" spans="2:7">
      <c r="B25" s="29"/>
      <c r="C25" s="30"/>
      <c r="D25" s="10" t="s">
        <v>87</v>
      </c>
      <c r="E25" s="11">
        <f>+E23+E24</f>
        <v>528497</v>
      </c>
      <c r="F25" s="38">
        <f>+F23+F24</f>
        <v>9019298</v>
      </c>
      <c r="G25" s="11">
        <f t="shared" si="0"/>
        <v>-8490801</v>
      </c>
    </row>
    <row r="26" spans="2:7">
      <c r="B26" s="29"/>
      <c r="C26" s="28" t="s">
        <v>28</v>
      </c>
      <c r="D26" s="8" t="s">
        <v>88</v>
      </c>
      <c r="E26" s="9">
        <v>874999</v>
      </c>
      <c r="F26" s="35">
        <v>914625</v>
      </c>
      <c r="G26" s="9">
        <f t="shared" si="0"/>
        <v>-39626</v>
      </c>
    </row>
    <row r="27" spans="2:7">
      <c r="B27" s="29"/>
      <c r="C27" s="29"/>
      <c r="D27" s="8" t="s">
        <v>89</v>
      </c>
      <c r="E27" s="9">
        <v>0</v>
      </c>
      <c r="F27" s="37">
        <v>0</v>
      </c>
      <c r="G27" s="9">
        <f t="shared" si="0"/>
        <v>0</v>
      </c>
    </row>
    <row r="28" spans="2:7">
      <c r="B28" s="29"/>
      <c r="C28" s="30"/>
      <c r="D28" s="10" t="s">
        <v>93</v>
      </c>
      <c r="E28" s="11">
        <f>+E26+E27</f>
        <v>874999</v>
      </c>
      <c r="F28" s="38">
        <f>+F26+F27</f>
        <v>914625</v>
      </c>
      <c r="G28" s="11">
        <f t="shared" si="0"/>
        <v>-39626</v>
      </c>
    </row>
    <row r="29" spans="2:7">
      <c r="B29" s="30"/>
      <c r="C29" s="12" t="s">
        <v>94</v>
      </c>
      <c r="D29" s="15"/>
      <c r="E29" s="16">
        <f xml:space="preserve"> +E25 - E28</f>
        <v>-346502</v>
      </c>
      <c r="F29" s="38">
        <f xml:space="preserve"> +F25 - F28</f>
        <v>8104673</v>
      </c>
      <c r="G29" s="16">
        <f t="shared" si="0"/>
        <v>-8451175</v>
      </c>
    </row>
    <row r="30" spans="2:7">
      <c r="B30" s="12" t="s">
        <v>95</v>
      </c>
      <c r="C30" s="17"/>
      <c r="D30" s="13"/>
      <c r="E30" s="14">
        <f xml:space="preserve"> +E22 +E29</f>
        <v>-10290466</v>
      </c>
      <c r="F30" s="38">
        <f xml:space="preserve"> +F22 +F29</f>
        <v>462309</v>
      </c>
      <c r="G30" s="14">
        <f t="shared" si="0"/>
        <v>-10752775</v>
      </c>
    </row>
    <row r="31" spans="2:7">
      <c r="B31" s="28" t="s">
        <v>96</v>
      </c>
      <c r="C31" s="28" t="s">
        <v>9</v>
      </c>
      <c r="D31" s="8" t="s">
        <v>97</v>
      </c>
      <c r="E31" s="9">
        <v>486000</v>
      </c>
      <c r="F31" s="35">
        <v>1722000</v>
      </c>
      <c r="G31" s="9">
        <f t="shared" si="0"/>
        <v>-1236000</v>
      </c>
    </row>
    <row r="32" spans="2:7">
      <c r="B32" s="29"/>
      <c r="C32" s="29"/>
      <c r="D32" s="8" t="s">
        <v>101</v>
      </c>
      <c r="E32" s="9">
        <v>0</v>
      </c>
      <c r="F32" s="36">
        <v>0</v>
      </c>
      <c r="G32" s="9">
        <f t="shared" si="0"/>
        <v>0</v>
      </c>
    </row>
    <row r="33" spans="2:7">
      <c r="B33" s="29"/>
      <c r="C33" s="29"/>
      <c r="D33" s="8" t="s">
        <v>104</v>
      </c>
      <c r="E33" s="9">
        <v>0</v>
      </c>
      <c r="F33" s="36">
        <v>0</v>
      </c>
      <c r="G33" s="9">
        <f t="shared" si="0"/>
        <v>0</v>
      </c>
    </row>
    <row r="34" spans="2:7">
      <c r="B34" s="29"/>
      <c r="C34" s="29"/>
      <c r="D34" s="8" t="s">
        <v>105</v>
      </c>
      <c r="E34" s="9">
        <v>0</v>
      </c>
      <c r="F34" s="36">
        <v>104000</v>
      </c>
      <c r="G34" s="9">
        <f t="shared" si="0"/>
        <v>-104000</v>
      </c>
    </row>
    <row r="35" spans="2:7">
      <c r="B35" s="29"/>
      <c r="C35" s="29"/>
      <c r="D35" s="8" t="s">
        <v>110</v>
      </c>
      <c r="E35" s="9">
        <v>0</v>
      </c>
      <c r="F35" s="36">
        <v>0</v>
      </c>
      <c r="G35" s="9">
        <f t="shared" si="0"/>
        <v>0</v>
      </c>
    </row>
    <row r="36" spans="2:7">
      <c r="B36" s="29"/>
      <c r="C36" s="29"/>
      <c r="D36" s="8" t="s">
        <v>117</v>
      </c>
      <c r="E36" s="9">
        <v>0</v>
      </c>
      <c r="F36" s="37">
        <v>0</v>
      </c>
      <c r="G36" s="9">
        <f t="shared" si="0"/>
        <v>0</v>
      </c>
    </row>
    <row r="37" spans="2:7">
      <c r="B37" s="29"/>
      <c r="C37" s="30"/>
      <c r="D37" s="10" t="s">
        <v>120</v>
      </c>
      <c r="E37" s="11">
        <f>+E31+E32+E33+E34+E35+E36</f>
        <v>486000</v>
      </c>
      <c r="F37" s="38">
        <f>+F31+F32+F33+F34+F35+F36</f>
        <v>1826000</v>
      </c>
      <c r="G37" s="11">
        <f t="shared" si="0"/>
        <v>-1340000</v>
      </c>
    </row>
    <row r="38" spans="2:7">
      <c r="B38" s="29"/>
      <c r="C38" s="28" t="s">
        <v>28</v>
      </c>
      <c r="D38" s="8" t="s">
        <v>121</v>
      </c>
      <c r="E38" s="9">
        <v>0</v>
      </c>
      <c r="F38" s="35">
        <v>0</v>
      </c>
      <c r="G38" s="9">
        <f t="shared" si="0"/>
        <v>0</v>
      </c>
    </row>
    <row r="39" spans="2:7">
      <c r="B39" s="29"/>
      <c r="C39" s="29"/>
      <c r="D39" s="8" t="s">
        <v>122</v>
      </c>
      <c r="E39" s="9">
        <v>0</v>
      </c>
      <c r="F39" s="36">
        <v>0</v>
      </c>
      <c r="G39" s="9">
        <f t="shared" si="0"/>
        <v>0</v>
      </c>
    </row>
    <row r="40" spans="2:7">
      <c r="B40" s="29"/>
      <c r="C40" s="29"/>
      <c r="D40" s="8" t="s">
        <v>123</v>
      </c>
      <c r="E40" s="9">
        <v>72002</v>
      </c>
      <c r="F40" s="36">
        <v>147826</v>
      </c>
      <c r="G40" s="9">
        <f t="shared" si="0"/>
        <v>-75824</v>
      </c>
    </row>
    <row r="41" spans="2:7">
      <c r="B41" s="29"/>
      <c r="C41" s="29"/>
      <c r="D41" s="8" t="s">
        <v>128</v>
      </c>
      <c r="E41" s="9">
        <v>0</v>
      </c>
      <c r="F41" s="36">
        <v>0</v>
      </c>
      <c r="G41" s="9">
        <f t="shared" si="0"/>
        <v>0</v>
      </c>
    </row>
    <row r="42" spans="2:7">
      <c r="B42" s="29"/>
      <c r="C42" s="29"/>
      <c r="D42" s="8" t="s">
        <v>129</v>
      </c>
      <c r="E42" s="9">
        <v>654300</v>
      </c>
      <c r="F42" s="36">
        <v>2022000</v>
      </c>
      <c r="G42" s="9">
        <f t="shared" si="0"/>
        <v>-1367700</v>
      </c>
    </row>
    <row r="43" spans="2:7">
      <c r="B43" s="29"/>
      <c r="C43" s="29"/>
      <c r="D43" s="8" t="s">
        <v>130</v>
      </c>
      <c r="E43" s="9">
        <v>0</v>
      </c>
      <c r="F43" s="36">
        <v>0</v>
      </c>
      <c r="G43" s="9">
        <f t="shared" si="0"/>
        <v>0</v>
      </c>
    </row>
    <row r="44" spans="2:7">
      <c r="B44" s="29"/>
      <c r="C44" s="29"/>
      <c r="D44" s="8" t="s">
        <v>135</v>
      </c>
      <c r="E44" s="9">
        <v>0</v>
      </c>
      <c r="F44" s="37">
        <v>0</v>
      </c>
      <c r="G44" s="9">
        <f t="shared" si="0"/>
        <v>0</v>
      </c>
    </row>
    <row r="45" spans="2:7">
      <c r="B45" s="29"/>
      <c r="C45" s="30"/>
      <c r="D45" s="10" t="s">
        <v>136</v>
      </c>
      <c r="E45" s="11">
        <f>+E38+E39+E40+E41+E42+E43+E44</f>
        <v>726302</v>
      </c>
      <c r="F45" s="38">
        <f>+F38+F39+F40+F41+F42+F43+F44</f>
        <v>2169826</v>
      </c>
      <c r="G45" s="11">
        <f t="shared" si="0"/>
        <v>-1443524</v>
      </c>
    </row>
    <row r="46" spans="2:7">
      <c r="B46" s="30"/>
      <c r="C46" s="18" t="s">
        <v>137</v>
      </c>
      <c r="D46" s="19"/>
      <c r="E46" s="20">
        <f xml:space="preserve"> +E37 - E45</f>
        <v>-240302</v>
      </c>
      <c r="F46" s="38">
        <f xml:space="preserve"> +F37 - F45</f>
        <v>-343826</v>
      </c>
      <c r="G46" s="20">
        <f t="shared" si="0"/>
        <v>103524</v>
      </c>
    </row>
    <row r="47" spans="2:7">
      <c r="B47" s="12" t="s">
        <v>138</v>
      </c>
      <c r="C47" s="21"/>
      <c r="D47" s="22"/>
      <c r="E47" s="23">
        <f xml:space="preserve"> +E30 +E46</f>
        <v>-10530768</v>
      </c>
      <c r="F47" s="38">
        <f xml:space="preserve"> +F30 +F46</f>
        <v>118483</v>
      </c>
      <c r="G47" s="23">
        <f t="shared" si="0"/>
        <v>-10649251</v>
      </c>
    </row>
    <row r="48" spans="2:7">
      <c r="B48" s="25" t="s">
        <v>139</v>
      </c>
      <c r="C48" s="21" t="s">
        <v>140</v>
      </c>
      <c r="D48" s="22"/>
      <c r="E48" s="23">
        <v>201676610</v>
      </c>
      <c r="F48" s="38">
        <v>198858127</v>
      </c>
      <c r="G48" s="23">
        <f t="shared" si="0"/>
        <v>2818483</v>
      </c>
    </row>
    <row r="49" spans="2:7">
      <c r="B49" s="26"/>
      <c r="C49" s="21" t="s">
        <v>141</v>
      </c>
      <c r="D49" s="22"/>
      <c r="E49" s="23">
        <f xml:space="preserve"> +E47 +E48</f>
        <v>191145842</v>
      </c>
      <c r="F49" s="38">
        <f xml:space="preserve"> +F47 +F48</f>
        <v>198976610</v>
      </c>
      <c r="G49" s="23">
        <f t="shared" si="0"/>
        <v>-7830768</v>
      </c>
    </row>
    <row r="50" spans="2:7">
      <c r="B50" s="26"/>
      <c r="C50" s="21" t="s">
        <v>142</v>
      </c>
      <c r="D50" s="22"/>
      <c r="E50" s="23">
        <v>0</v>
      </c>
      <c r="F50" s="38">
        <v>0</v>
      </c>
      <c r="G50" s="23">
        <f t="shared" si="0"/>
        <v>0</v>
      </c>
    </row>
    <row r="51" spans="2:7">
      <c r="B51" s="26"/>
      <c r="C51" s="21" t="s">
        <v>143</v>
      </c>
      <c r="D51" s="22"/>
      <c r="E51" s="23">
        <v>2050000</v>
      </c>
      <c r="F51" s="38">
        <v>3000000</v>
      </c>
      <c r="G51" s="23">
        <f t="shared" si="0"/>
        <v>-950000</v>
      </c>
    </row>
    <row r="52" spans="2:7">
      <c r="B52" s="26"/>
      <c r="C52" s="21" t="s">
        <v>147</v>
      </c>
      <c r="D52" s="22"/>
      <c r="E52" s="23">
        <v>530000</v>
      </c>
      <c r="F52" s="38">
        <v>300000</v>
      </c>
      <c r="G52" s="23">
        <f t="shared" si="0"/>
        <v>230000</v>
      </c>
    </row>
    <row r="53" spans="2:7">
      <c r="B53" s="27"/>
      <c r="C53" s="21" t="s">
        <v>151</v>
      </c>
      <c r="D53" s="22"/>
      <c r="E53" s="23">
        <f xml:space="preserve"> +E49 +E50 +E51 - E52</f>
        <v>192665842</v>
      </c>
      <c r="F53" s="38">
        <f xml:space="preserve"> +F49 +F50 +F51 - F52</f>
        <v>201676610</v>
      </c>
      <c r="G53" s="23">
        <f t="shared" si="0"/>
        <v>-9010768</v>
      </c>
    </row>
  </sheetData>
  <mergeCells count="13">
    <mergeCell ref="B48:B53"/>
    <mergeCell ref="B23:B29"/>
    <mergeCell ref="C23:C25"/>
    <mergeCell ref="C26:C28"/>
    <mergeCell ref="B31:B46"/>
    <mergeCell ref="C31:C37"/>
    <mergeCell ref="C38:C45"/>
    <mergeCell ref="B3:G3"/>
    <mergeCell ref="B5:G5"/>
    <mergeCell ref="B7:D7"/>
    <mergeCell ref="B8:B22"/>
    <mergeCell ref="C8:C11"/>
    <mergeCell ref="C12:C21"/>
  </mergeCells>
  <phoneticPr fontId="2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BADFB-7C55-405F-845B-43D5F9A6B829}">
  <sheetPr>
    <pageSetUpPr fitToPage="1"/>
  </sheetPr>
  <dimension ref="B1:G147"/>
  <sheetViews>
    <sheetView showGridLines="0" workbookViewId="0"/>
  </sheetViews>
  <sheetFormatPr defaultRowHeight="18.75"/>
  <cols>
    <col min="1" max="3" width="2.875" customWidth="1"/>
    <col min="4" max="4" width="59.75" customWidth="1"/>
    <col min="5" max="7" width="20.75" customWidth="1"/>
  </cols>
  <sheetData>
    <row r="1" spans="2:7" ht="21">
      <c r="B1" s="1"/>
      <c r="C1" s="1"/>
      <c r="D1" s="1"/>
      <c r="E1" s="2"/>
      <c r="F1" s="2"/>
      <c r="G1" s="3" t="s">
        <v>0</v>
      </c>
    </row>
    <row r="2" spans="2:7" ht="21">
      <c r="B2" s="31" t="s">
        <v>158</v>
      </c>
      <c r="C2" s="31"/>
      <c r="D2" s="31"/>
      <c r="E2" s="31"/>
      <c r="F2" s="31"/>
      <c r="G2" s="31"/>
    </row>
    <row r="3" spans="2:7" ht="21">
      <c r="B3" s="32" t="s">
        <v>2</v>
      </c>
      <c r="C3" s="32"/>
      <c r="D3" s="32"/>
      <c r="E3" s="32"/>
      <c r="F3" s="32"/>
      <c r="G3" s="32"/>
    </row>
    <row r="4" spans="2:7">
      <c r="B4" s="4"/>
      <c r="C4" s="4"/>
      <c r="D4" s="4"/>
      <c r="E4" s="4"/>
      <c r="F4" s="2"/>
      <c r="G4" s="4" t="s">
        <v>3</v>
      </c>
    </row>
    <row r="5" spans="2:7">
      <c r="B5" s="33" t="s">
        <v>4</v>
      </c>
      <c r="C5" s="33"/>
      <c r="D5" s="33"/>
      <c r="E5" s="5" t="s">
        <v>5</v>
      </c>
      <c r="F5" s="5" t="s">
        <v>6</v>
      </c>
      <c r="G5" s="5" t="s">
        <v>7</v>
      </c>
    </row>
    <row r="6" spans="2:7">
      <c r="B6" s="28" t="s">
        <v>8</v>
      </c>
      <c r="C6" s="28" t="s">
        <v>9</v>
      </c>
      <c r="D6" s="6" t="s">
        <v>10</v>
      </c>
      <c r="E6" s="7">
        <f>+E7</f>
        <v>5069260</v>
      </c>
      <c r="F6" s="7">
        <f>+F7</f>
        <v>4465628</v>
      </c>
      <c r="G6" s="7">
        <f>E6-F6</f>
        <v>603632</v>
      </c>
    </row>
    <row r="7" spans="2:7">
      <c r="B7" s="29"/>
      <c r="C7" s="29"/>
      <c r="D7" s="8" t="s">
        <v>11</v>
      </c>
      <c r="E7" s="9">
        <f>+E8</f>
        <v>5069260</v>
      </c>
      <c r="F7" s="9">
        <f>+F8</f>
        <v>4465628</v>
      </c>
      <c r="G7" s="9">
        <f t="shared" ref="G7:G70" si="0">E7-F7</f>
        <v>603632</v>
      </c>
    </row>
    <row r="8" spans="2:7">
      <c r="B8" s="29"/>
      <c r="C8" s="29"/>
      <c r="D8" s="8" t="s">
        <v>12</v>
      </c>
      <c r="E8" s="9">
        <v>5069260</v>
      </c>
      <c r="F8" s="9">
        <v>4465628</v>
      </c>
      <c r="G8" s="9">
        <f t="shared" si="0"/>
        <v>603632</v>
      </c>
    </row>
    <row r="9" spans="2:7">
      <c r="B9" s="29"/>
      <c r="C9" s="29"/>
      <c r="D9" s="8" t="s">
        <v>13</v>
      </c>
      <c r="E9" s="9">
        <f>+E10+E14+E15+E17+E18</f>
        <v>42857502</v>
      </c>
      <c r="F9" s="9">
        <f>+F10+F14+F15+F17+F18</f>
        <v>39639508</v>
      </c>
      <c r="G9" s="9">
        <f t="shared" si="0"/>
        <v>3217994</v>
      </c>
    </row>
    <row r="10" spans="2:7">
      <c r="B10" s="29"/>
      <c r="C10" s="29"/>
      <c r="D10" s="8" t="s">
        <v>14</v>
      </c>
      <c r="E10" s="9">
        <f>+E11+E12+E13</f>
        <v>42360597</v>
      </c>
      <c r="F10" s="9">
        <f>+F11+F12+F13</f>
        <v>39299257</v>
      </c>
      <c r="G10" s="9">
        <f t="shared" si="0"/>
        <v>3061340</v>
      </c>
    </row>
    <row r="11" spans="2:7">
      <c r="B11" s="29"/>
      <c r="C11" s="29"/>
      <c r="D11" s="8" t="s">
        <v>15</v>
      </c>
      <c r="E11" s="9"/>
      <c r="F11" s="9"/>
      <c r="G11" s="9">
        <f t="shared" si="0"/>
        <v>0</v>
      </c>
    </row>
    <row r="12" spans="2:7">
      <c r="B12" s="29"/>
      <c r="C12" s="29"/>
      <c r="D12" s="8" t="s">
        <v>16</v>
      </c>
      <c r="E12" s="9">
        <v>42360597</v>
      </c>
      <c r="F12" s="9">
        <v>39299257</v>
      </c>
      <c r="G12" s="9">
        <f t="shared" si="0"/>
        <v>3061340</v>
      </c>
    </row>
    <row r="13" spans="2:7">
      <c r="B13" s="29"/>
      <c r="C13" s="29"/>
      <c r="D13" s="8" t="s">
        <v>17</v>
      </c>
      <c r="E13" s="9"/>
      <c r="F13" s="9"/>
      <c r="G13" s="9">
        <f t="shared" si="0"/>
        <v>0</v>
      </c>
    </row>
    <row r="14" spans="2:7">
      <c r="B14" s="29"/>
      <c r="C14" s="29"/>
      <c r="D14" s="8" t="s">
        <v>18</v>
      </c>
      <c r="E14" s="9">
        <v>243105</v>
      </c>
      <c r="F14" s="9">
        <v>119451</v>
      </c>
      <c r="G14" s="9">
        <f t="shared" si="0"/>
        <v>123654</v>
      </c>
    </row>
    <row r="15" spans="2:7">
      <c r="B15" s="29"/>
      <c r="C15" s="29"/>
      <c r="D15" s="8" t="s">
        <v>19</v>
      </c>
      <c r="E15" s="9">
        <f>+E16</f>
        <v>0</v>
      </c>
      <c r="F15" s="9">
        <f>+F16</f>
        <v>0</v>
      </c>
      <c r="G15" s="9">
        <f t="shared" si="0"/>
        <v>0</v>
      </c>
    </row>
    <row r="16" spans="2:7">
      <c r="B16" s="29"/>
      <c r="C16" s="29"/>
      <c r="D16" s="8" t="s">
        <v>20</v>
      </c>
      <c r="E16" s="9"/>
      <c r="F16" s="9"/>
      <c r="G16" s="9">
        <f t="shared" si="0"/>
        <v>0</v>
      </c>
    </row>
    <row r="17" spans="2:7">
      <c r="B17" s="29"/>
      <c r="C17" s="29"/>
      <c r="D17" s="8" t="s">
        <v>21</v>
      </c>
      <c r="E17" s="9"/>
      <c r="F17" s="9"/>
      <c r="G17" s="9">
        <f t="shared" si="0"/>
        <v>0</v>
      </c>
    </row>
    <row r="18" spans="2:7">
      <c r="B18" s="29"/>
      <c r="C18" s="29"/>
      <c r="D18" s="8" t="s">
        <v>22</v>
      </c>
      <c r="E18" s="9">
        <f>+E19+E20+E21</f>
        <v>253800</v>
      </c>
      <c r="F18" s="9">
        <f>+F19+F20+F21</f>
        <v>220800</v>
      </c>
      <c r="G18" s="9">
        <f t="shared" si="0"/>
        <v>33000</v>
      </c>
    </row>
    <row r="19" spans="2:7">
      <c r="B19" s="29"/>
      <c r="C19" s="29"/>
      <c r="D19" s="8" t="s">
        <v>23</v>
      </c>
      <c r="E19" s="9">
        <v>253800</v>
      </c>
      <c r="F19" s="9">
        <v>220800</v>
      </c>
      <c r="G19" s="9">
        <f t="shared" si="0"/>
        <v>33000</v>
      </c>
    </row>
    <row r="20" spans="2:7">
      <c r="B20" s="29"/>
      <c r="C20" s="29"/>
      <c r="D20" s="8" t="s">
        <v>24</v>
      </c>
      <c r="E20" s="9"/>
      <c r="F20" s="9"/>
      <c r="G20" s="9">
        <f t="shared" si="0"/>
        <v>0</v>
      </c>
    </row>
    <row r="21" spans="2:7">
      <c r="B21" s="29"/>
      <c r="C21" s="29"/>
      <c r="D21" s="8" t="s">
        <v>25</v>
      </c>
      <c r="E21" s="9"/>
      <c r="F21" s="9"/>
      <c r="G21" s="9">
        <f t="shared" si="0"/>
        <v>0</v>
      </c>
    </row>
    <row r="22" spans="2:7">
      <c r="B22" s="29"/>
      <c r="C22" s="29"/>
      <c r="D22" s="8" t="s">
        <v>26</v>
      </c>
      <c r="E22" s="9">
        <v>32000</v>
      </c>
      <c r="F22" s="9">
        <v>560000</v>
      </c>
      <c r="G22" s="9">
        <f t="shared" si="0"/>
        <v>-528000</v>
      </c>
    </row>
    <row r="23" spans="2:7">
      <c r="B23" s="29"/>
      <c r="C23" s="30"/>
      <c r="D23" s="10" t="s">
        <v>27</v>
      </c>
      <c r="E23" s="11">
        <f>+E6+E9+E22</f>
        <v>47958762</v>
      </c>
      <c r="F23" s="11">
        <f>+F6+F9+F22</f>
        <v>44665136</v>
      </c>
      <c r="G23" s="11">
        <f t="shared" si="0"/>
        <v>3293626</v>
      </c>
    </row>
    <row r="24" spans="2:7">
      <c r="B24" s="29"/>
      <c r="C24" s="28" t="s">
        <v>28</v>
      </c>
      <c r="D24" s="8" t="s">
        <v>29</v>
      </c>
      <c r="E24" s="9">
        <f>+E25+E26+E27+E28+E29+E30+E31</f>
        <v>26696928</v>
      </c>
      <c r="F24" s="9">
        <f>+F25+F26+F27+F28+F29+F30+F31</f>
        <v>23431394</v>
      </c>
      <c r="G24" s="9">
        <f t="shared" si="0"/>
        <v>3265534</v>
      </c>
    </row>
    <row r="25" spans="2:7">
      <c r="B25" s="29"/>
      <c r="C25" s="29"/>
      <c r="D25" s="8" t="s">
        <v>30</v>
      </c>
      <c r="E25" s="9"/>
      <c r="F25" s="9"/>
      <c r="G25" s="9">
        <f t="shared" si="0"/>
        <v>0</v>
      </c>
    </row>
    <row r="26" spans="2:7">
      <c r="B26" s="29"/>
      <c r="C26" s="29"/>
      <c r="D26" s="8" t="s">
        <v>31</v>
      </c>
      <c r="E26" s="9">
        <v>17962506</v>
      </c>
      <c r="F26" s="9">
        <v>16160009</v>
      </c>
      <c r="G26" s="9">
        <f t="shared" si="0"/>
        <v>1802497</v>
      </c>
    </row>
    <row r="27" spans="2:7">
      <c r="B27" s="29"/>
      <c r="C27" s="29"/>
      <c r="D27" s="8" t="s">
        <v>32</v>
      </c>
      <c r="E27" s="9">
        <v>2170300</v>
      </c>
      <c r="F27" s="9">
        <v>2025000</v>
      </c>
      <c r="G27" s="9">
        <f t="shared" si="0"/>
        <v>145300</v>
      </c>
    </row>
    <row r="28" spans="2:7">
      <c r="B28" s="29"/>
      <c r="C28" s="29"/>
      <c r="D28" s="8" t="s">
        <v>33</v>
      </c>
      <c r="E28" s="9">
        <v>1556000</v>
      </c>
      <c r="F28" s="9">
        <v>1345700</v>
      </c>
      <c r="G28" s="9">
        <f t="shared" si="0"/>
        <v>210300</v>
      </c>
    </row>
    <row r="29" spans="2:7">
      <c r="B29" s="29"/>
      <c r="C29" s="29"/>
      <c r="D29" s="8" t="s">
        <v>34</v>
      </c>
      <c r="E29" s="9">
        <v>1125279</v>
      </c>
      <c r="F29" s="9">
        <v>614291</v>
      </c>
      <c r="G29" s="9">
        <f t="shared" si="0"/>
        <v>510988</v>
      </c>
    </row>
    <row r="30" spans="2:7">
      <c r="B30" s="29"/>
      <c r="C30" s="29"/>
      <c r="D30" s="8" t="s">
        <v>35</v>
      </c>
      <c r="E30" s="9">
        <v>623000</v>
      </c>
      <c r="F30" s="9">
        <v>400500</v>
      </c>
      <c r="G30" s="9">
        <f t="shared" si="0"/>
        <v>222500</v>
      </c>
    </row>
    <row r="31" spans="2:7">
      <c r="B31" s="29"/>
      <c r="C31" s="29"/>
      <c r="D31" s="8" t="s">
        <v>36</v>
      </c>
      <c r="E31" s="9">
        <v>3259843</v>
      </c>
      <c r="F31" s="9">
        <v>2885894</v>
      </c>
      <c r="G31" s="9">
        <f t="shared" si="0"/>
        <v>373949</v>
      </c>
    </row>
    <row r="32" spans="2:7">
      <c r="B32" s="29"/>
      <c r="C32" s="29"/>
      <c r="D32" s="8" t="s">
        <v>37</v>
      </c>
      <c r="E32" s="9">
        <f>+E33+E34+E35+E36+E37+E38+E39+E40+E41+E42+E43</f>
        <v>1174709</v>
      </c>
      <c r="F32" s="9">
        <f>+F33+F34+F35+F36+F37+F38+F39+F40+F41+F42+F43</f>
        <v>1035348</v>
      </c>
      <c r="G32" s="9">
        <f t="shared" si="0"/>
        <v>139361</v>
      </c>
    </row>
    <row r="33" spans="2:7">
      <c r="B33" s="29"/>
      <c r="C33" s="29"/>
      <c r="D33" s="8" t="s">
        <v>38</v>
      </c>
      <c r="E33" s="9"/>
      <c r="F33" s="9"/>
      <c r="G33" s="9">
        <f t="shared" si="0"/>
        <v>0</v>
      </c>
    </row>
    <row r="34" spans="2:7">
      <c r="B34" s="29"/>
      <c r="C34" s="29"/>
      <c r="D34" s="8" t="s">
        <v>39</v>
      </c>
      <c r="E34" s="9">
        <v>59417</v>
      </c>
      <c r="F34" s="9">
        <v>94000</v>
      </c>
      <c r="G34" s="9">
        <f t="shared" si="0"/>
        <v>-34583</v>
      </c>
    </row>
    <row r="35" spans="2:7">
      <c r="B35" s="29"/>
      <c r="C35" s="29"/>
      <c r="D35" s="8" t="s">
        <v>40</v>
      </c>
      <c r="E35" s="9">
        <v>2057</v>
      </c>
      <c r="F35" s="9">
        <v>660</v>
      </c>
      <c r="G35" s="9">
        <f t="shared" si="0"/>
        <v>1397</v>
      </c>
    </row>
    <row r="36" spans="2:7">
      <c r="B36" s="29"/>
      <c r="C36" s="29"/>
      <c r="D36" s="8" t="s">
        <v>41</v>
      </c>
      <c r="E36" s="9">
        <v>254544</v>
      </c>
      <c r="F36" s="9">
        <v>219868</v>
      </c>
      <c r="G36" s="9">
        <f t="shared" si="0"/>
        <v>34676</v>
      </c>
    </row>
    <row r="37" spans="2:7">
      <c r="B37" s="29"/>
      <c r="C37" s="29"/>
      <c r="D37" s="8" t="s">
        <v>42</v>
      </c>
      <c r="E37" s="9">
        <v>246452</v>
      </c>
      <c r="F37" s="9">
        <v>142764</v>
      </c>
      <c r="G37" s="9">
        <f t="shared" si="0"/>
        <v>103688</v>
      </c>
    </row>
    <row r="38" spans="2:7">
      <c r="B38" s="29"/>
      <c r="C38" s="29"/>
      <c r="D38" s="8" t="s">
        <v>43</v>
      </c>
      <c r="E38" s="9">
        <v>114756</v>
      </c>
      <c r="F38" s="9">
        <v>230787</v>
      </c>
      <c r="G38" s="9">
        <f t="shared" si="0"/>
        <v>-116031</v>
      </c>
    </row>
    <row r="39" spans="2:7">
      <c r="B39" s="29"/>
      <c r="C39" s="29"/>
      <c r="D39" s="8" t="s">
        <v>44</v>
      </c>
      <c r="E39" s="9">
        <v>25918</v>
      </c>
      <c r="F39" s="9">
        <v>23760</v>
      </c>
      <c r="G39" s="9">
        <f t="shared" si="0"/>
        <v>2158</v>
      </c>
    </row>
    <row r="40" spans="2:7">
      <c r="B40" s="29"/>
      <c r="C40" s="29"/>
      <c r="D40" s="8" t="s">
        <v>45</v>
      </c>
      <c r="E40" s="9"/>
      <c r="F40" s="9"/>
      <c r="G40" s="9">
        <f t="shared" si="0"/>
        <v>0</v>
      </c>
    </row>
    <row r="41" spans="2:7">
      <c r="B41" s="29"/>
      <c r="C41" s="29"/>
      <c r="D41" s="8" t="s">
        <v>46</v>
      </c>
      <c r="E41" s="9">
        <v>131966</v>
      </c>
      <c r="F41" s="9">
        <v>128000</v>
      </c>
      <c r="G41" s="9">
        <f t="shared" si="0"/>
        <v>3966</v>
      </c>
    </row>
    <row r="42" spans="2:7">
      <c r="B42" s="29"/>
      <c r="C42" s="29"/>
      <c r="D42" s="8" t="s">
        <v>47</v>
      </c>
      <c r="E42" s="9">
        <v>259599</v>
      </c>
      <c r="F42" s="9">
        <v>117696</v>
      </c>
      <c r="G42" s="9">
        <f t="shared" si="0"/>
        <v>141903</v>
      </c>
    </row>
    <row r="43" spans="2:7">
      <c r="B43" s="29"/>
      <c r="C43" s="29"/>
      <c r="D43" s="8" t="s">
        <v>48</v>
      </c>
      <c r="E43" s="9">
        <v>80000</v>
      </c>
      <c r="F43" s="9">
        <v>77813</v>
      </c>
      <c r="G43" s="9">
        <f t="shared" si="0"/>
        <v>2187</v>
      </c>
    </row>
    <row r="44" spans="2:7">
      <c r="B44" s="29"/>
      <c r="C44" s="29"/>
      <c r="D44" s="8" t="s">
        <v>49</v>
      </c>
      <c r="E44" s="9">
        <f>+E45+E46+E47+E48+E49+E50+E51+E52+E53+E54+E55+E56+E57+E58+E59+E60+E61+E62+E63+E64+E65+E66</f>
        <v>3046440</v>
      </c>
      <c r="F44" s="9">
        <f>+F45+F46+F47+F48+F49+F50+F51+F52+F53+F54+F55+F56+F57+F58+F59+F60+F61+F62+F63+F64+F65+F66</f>
        <v>3085087</v>
      </c>
      <c r="G44" s="9">
        <f t="shared" si="0"/>
        <v>-38647</v>
      </c>
    </row>
    <row r="45" spans="2:7">
      <c r="B45" s="29"/>
      <c r="C45" s="29"/>
      <c r="D45" s="8" t="s">
        <v>50</v>
      </c>
      <c r="E45" s="9">
        <v>36035</v>
      </c>
      <c r="F45" s="9">
        <v>28517</v>
      </c>
      <c r="G45" s="9">
        <f t="shared" si="0"/>
        <v>7518</v>
      </c>
    </row>
    <row r="46" spans="2:7">
      <c r="B46" s="29"/>
      <c r="C46" s="29"/>
      <c r="D46" s="8" t="s">
        <v>51</v>
      </c>
      <c r="E46" s="9">
        <v>3900</v>
      </c>
      <c r="F46" s="9"/>
      <c r="G46" s="9">
        <f t="shared" si="0"/>
        <v>3900</v>
      </c>
    </row>
    <row r="47" spans="2:7">
      <c r="B47" s="29"/>
      <c r="C47" s="29"/>
      <c r="D47" s="8" t="s">
        <v>52</v>
      </c>
      <c r="E47" s="9">
        <v>43530</v>
      </c>
      <c r="F47" s="9">
        <v>28700</v>
      </c>
      <c r="G47" s="9">
        <f t="shared" si="0"/>
        <v>14830</v>
      </c>
    </row>
    <row r="48" spans="2:7">
      <c r="B48" s="29"/>
      <c r="C48" s="29"/>
      <c r="D48" s="8" t="s">
        <v>53</v>
      </c>
      <c r="E48" s="9">
        <v>59400</v>
      </c>
      <c r="F48" s="9">
        <v>58000</v>
      </c>
      <c r="G48" s="9">
        <f t="shared" si="0"/>
        <v>1400</v>
      </c>
    </row>
    <row r="49" spans="2:7">
      <c r="B49" s="29"/>
      <c r="C49" s="29"/>
      <c r="D49" s="8" t="s">
        <v>54</v>
      </c>
      <c r="E49" s="9">
        <v>38253</v>
      </c>
      <c r="F49" s="9">
        <v>76930</v>
      </c>
      <c r="G49" s="9">
        <f t="shared" si="0"/>
        <v>-38677</v>
      </c>
    </row>
    <row r="50" spans="2:7">
      <c r="B50" s="29"/>
      <c r="C50" s="29"/>
      <c r="D50" s="8" t="s">
        <v>55</v>
      </c>
      <c r="E50" s="9">
        <v>171452</v>
      </c>
      <c r="F50" s="9">
        <v>141009</v>
      </c>
      <c r="G50" s="9">
        <f t="shared" si="0"/>
        <v>30443</v>
      </c>
    </row>
    <row r="51" spans="2:7">
      <c r="B51" s="29"/>
      <c r="C51" s="29"/>
      <c r="D51" s="8" t="s">
        <v>42</v>
      </c>
      <c r="E51" s="9">
        <v>82151</v>
      </c>
      <c r="F51" s="9">
        <v>47588</v>
      </c>
      <c r="G51" s="9">
        <f t="shared" si="0"/>
        <v>34563</v>
      </c>
    </row>
    <row r="52" spans="2:7">
      <c r="B52" s="29"/>
      <c r="C52" s="29"/>
      <c r="D52" s="8" t="s">
        <v>56</v>
      </c>
      <c r="E52" s="9">
        <v>103835</v>
      </c>
      <c r="F52" s="9">
        <v>208239</v>
      </c>
      <c r="G52" s="9">
        <f t="shared" si="0"/>
        <v>-104404</v>
      </c>
    </row>
    <row r="53" spans="2:7">
      <c r="B53" s="29"/>
      <c r="C53" s="29"/>
      <c r="D53" s="8" t="s">
        <v>57</v>
      </c>
      <c r="E53" s="9">
        <v>197323</v>
      </c>
      <c r="F53" s="9">
        <v>213094</v>
      </c>
      <c r="G53" s="9">
        <f t="shared" si="0"/>
        <v>-15771</v>
      </c>
    </row>
    <row r="54" spans="2:7">
      <c r="B54" s="29"/>
      <c r="C54" s="29"/>
      <c r="D54" s="8" t="s">
        <v>58</v>
      </c>
      <c r="E54" s="9">
        <v>1404</v>
      </c>
      <c r="F54" s="9">
        <v>1188</v>
      </c>
      <c r="G54" s="9">
        <f t="shared" si="0"/>
        <v>216</v>
      </c>
    </row>
    <row r="55" spans="2:7">
      <c r="B55" s="29"/>
      <c r="C55" s="29"/>
      <c r="D55" s="8" t="s">
        <v>59</v>
      </c>
      <c r="E55" s="9"/>
      <c r="F55" s="9"/>
      <c r="G55" s="9">
        <f t="shared" si="0"/>
        <v>0</v>
      </c>
    </row>
    <row r="56" spans="2:7">
      <c r="B56" s="29"/>
      <c r="C56" s="29"/>
      <c r="D56" s="8" t="s">
        <v>60</v>
      </c>
      <c r="E56" s="9">
        <v>150396</v>
      </c>
      <c r="F56" s="9">
        <v>97908</v>
      </c>
      <c r="G56" s="9">
        <f t="shared" si="0"/>
        <v>52488</v>
      </c>
    </row>
    <row r="57" spans="2:7">
      <c r="B57" s="29"/>
      <c r="C57" s="29"/>
      <c r="D57" s="8" t="s">
        <v>61</v>
      </c>
      <c r="E57" s="9">
        <v>9223</v>
      </c>
      <c r="F57" s="9">
        <v>12252</v>
      </c>
      <c r="G57" s="9">
        <f t="shared" si="0"/>
        <v>-3029</v>
      </c>
    </row>
    <row r="58" spans="2:7">
      <c r="B58" s="29"/>
      <c r="C58" s="29"/>
      <c r="D58" s="8" t="s">
        <v>44</v>
      </c>
      <c r="E58" s="9">
        <v>158126</v>
      </c>
      <c r="F58" s="9">
        <v>107626</v>
      </c>
      <c r="G58" s="9">
        <f t="shared" si="0"/>
        <v>50500</v>
      </c>
    </row>
    <row r="59" spans="2:7">
      <c r="B59" s="29"/>
      <c r="C59" s="29"/>
      <c r="D59" s="8" t="s">
        <v>45</v>
      </c>
      <c r="E59" s="9">
        <v>243048</v>
      </c>
      <c r="F59" s="9">
        <v>242915</v>
      </c>
      <c r="G59" s="9">
        <f t="shared" si="0"/>
        <v>133</v>
      </c>
    </row>
    <row r="60" spans="2:7">
      <c r="B60" s="29"/>
      <c r="C60" s="29"/>
      <c r="D60" s="8" t="s">
        <v>62</v>
      </c>
      <c r="E60" s="9">
        <v>1588800</v>
      </c>
      <c r="F60" s="9">
        <v>1588800</v>
      </c>
      <c r="G60" s="9">
        <f t="shared" si="0"/>
        <v>0</v>
      </c>
    </row>
    <row r="61" spans="2:7">
      <c r="B61" s="29"/>
      <c r="C61" s="29"/>
      <c r="D61" s="8" t="s">
        <v>63</v>
      </c>
      <c r="E61" s="9">
        <v>44855</v>
      </c>
      <c r="F61" s="9">
        <v>138483</v>
      </c>
      <c r="G61" s="9">
        <f t="shared" si="0"/>
        <v>-93628</v>
      </c>
    </row>
    <row r="62" spans="2:7">
      <c r="B62" s="29"/>
      <c r="C62" s="29"/>
      <c r="D62" s="8" t="s">
        <v>64</v>
      </c>
      <c r="E62" s="9">
        <v>19800</v>
      </c>
      <c r="F62" s="9">
        <v>9900</v>
      </c>
      <c r="G62" s="9">
        <f t="shared" si="0"/>
        <v>9900</v>
      </c>
    </row>
    <row r="63" spans="2:7">
      <c r="B63" s="29"/>
      <c r="C63" s="29"/>
      <c r="D63" s="8" t="s">
        <v>65</v>
      </c>
      <c r="E63" s="9"/>
      <c r="F63" s="9"/>
      <c r="G63" s="9">
        <f t="shared" si="0"/>
        <v>0</v>
      </c>
    </row>
    <row r="64" spans="2:7">
      <c r="B64" s="29"/>
      <c r="C64" s="29"/>
      <c r="D64" s="8" t="s">
        <v>66</v>
      </c>
      <c r="E64" s="9">
        <v>64900</v>
      </c>
      <c r="F64" s="9">
        <v>58000</v>
      </c>
      <c r="G64" s="9">
        <f t="shared" si="0"/>
        <v>6900</v>
      </c>
    </row>
    <row r="65" spans="2:7">
      <c r="B65" s="29"/>
      <c r="C65" s="29"/>
      <c r="D65" s="8" t="s">
        <v>48</v>
      </c>
      <c r="E65" s="9">
        <v>30009</v>
      </c>
      <c r="F65" s="9">
        <v>25938</v>
      </c>
      <c r="G65" s="9">
        <f t="shared" si="0"/>
        <v>4071</v>
      </c>
    </row>
    <row r="66" spans="2:7">
      <c r="B66" s="29"/>
      <c r="C66" s="29"/>
      <c r="D66" s="8" t="s">
        <v>67</v>
      </c>
      <c r="E66" s="9"/>
      <c r="F66" s="9"/>
      <c r="G66" s="9">
        <f t="shared" si="0"/>
        <v>0</v>
      </c>
    </row>
    <row r="67" spans="2:7">
      <c r="B67" s="29"/>
      <c r="C67" s="29"/>
      <c r="D67" s="8" t="s">
        <v>68</v>
      </c>
      <c r="E67" s="9">
        <f>+E68</f>
        <v>5085047</v>
      </c>
      <c r="F67" s="9">
        <f>+F68</f>
        <v>4487556</v>
      </c>
      <c r="G67" s="9">
        <f t="shared" si="0"/>
        <v>597491</v>
      </c>
    </row>
    <row r="68" spans="2:7">
      <c r="B68" s="29"/>
      <c r="C68" s="29"/>
      <c r="D68" s="8" t="s">
        <v>69</v>
      </c>
      <c r="E68" s="9">
        <f>+E69+E70+E71-E72</f>
        <v>5085047</v>
      </c>
      <c r="F68" s="9">
        <f>+F69+F70+F71-F72</f>
        <v>4487556</v>
      </c>
      <c r="G68" s="9">
        <f t="shared" si="0"/>
        <v>597491</v>
      </c>
    </row>
    <row r="69" spans="2:7">
      <c r="B69" s="29"/>
      <c r="C69" s="29"/>
      <c r="D69" s="8" t="s">
        <v>70</v>
      </c>
      <c r="E69" s="9">
        <v>90426</v>
      </c>
      <c r="F69" s="9">
        <v>45850</v>
      </c>
      <c r="G69" s="9">
        <f t="shared" si="0"/>
        <v>44576</v>
      </c>
    </row>
    <row r="70" spans="2:7">
      <c r="B70" s="29"/>
      <c r="C70" s="29"/>
      <c r="D70" s="8" t="s">
        <v>71</v>
      </c>
      <c r="E70" s="9">
        <v>5069521</v>
      </c>
      <c r="F70" s="9">
        <v>4532132</v>
      </c>
      <c r="G70" s="9">
        <f t="shared" si="0"/>
        <v>537389</v>
      </c>
    </row>
    <row r="71" spans="2:7">
      <c r="B71" s="29"/>
      <c r="C71" s="29"/>
      <c r="D71" s="8" t="s">
        <v>72</v>
      </c>
      <c r="E71" s="9"/>
      <c r="F71" s="9"/>
      <c r="G71" s="9">
        <f t="shared" ref="G71:G134" si="1">E71-F71</f>
        <v>0</v>
      </c>
    </row>
    <row r="72" spans="2:7">
      <c r="B72" s="29"/>
      <c r="C72" s="29"/>
      <c r="D72" s="8" t="s">
        <v>73</v>
      </c>
      <c r="E72" s="9">
        <v>74900</v>
      </c>
      <c r="F72" s="9">
        <v>90426</v>
      </c>
      <c r="G72" s="9">
        <f t="shared" si="1"/>
        <v>-15526</v>
      </c>
    </row>
    <row r="73" spans="2:7">
      <c r="B73" s="29"/>
      <c r="C73" s="29"/>
      <c r="D73" s="8" t="s">
        <v>74</v>
      </c>
      <c r="E73" s="9">
        <v>1355107</v>
      </c>
      <c r="F73" s="9">
        <v>1201654</v>
      </c>
      <c r="G73" s="9">
        <f t="shared" si="1"/>
        <v>153453</v>
      </c>
    </row>
    <row r="74" spans="2:7">
      <c r="B74" s="29"/>
      <c r="C74" s="29"/>
      <c r="D74" s="8" t="s">
        <v>75</v>
      </c>
      <c r="E74" s="9">
        <v>-15864</v>
      </c>
      <c r="F74" s="9">
        <v>-17535</v>
      </c>
      <c r="G74" s="9">
        <f t="shared" si="1"/>
        <v>1671</v>
      </c>
    </row>
    <row r="75" spans="2:7">
      <c r="B75" s="29"/>
      <c r="C75" s="29"/>
      <c r="D75" s="8" t="s">
        <v>76</v>
      </c>
      <c r="E75" s="9"/>
      <c r="F75" s="9"/>
      <c r="G75" s="9">
        <f t="shared" si="1"/>
        <v>0</v>
      </c>
    </row>
    <row r="76" spans="2:7">
      <c r="B76" s="29"/>
      <c r="C76" s="29"/>
      <c r="D76" s="8" t="s">
        <v>77</v>
      </c>
      <c r="E76" s="9"/>
      <c r="F76" s="9"/>
      <c r="G76" s="9">
        <f t="shared" si="1"/>
        <v>0</v>
      </c>
    </row>
    <row r="77" spans="2:7">
      <c r="B77" s="29"/>
      <c r="C77" s="29"/>
      <c r="D77" s="8" t="s">
        <v>78</v>
      </c>
      <c r="E77" s="9"/>
      <c r="F77" s="9"/>
      <c r="G77" s="9">
        <f t="shared" si="1"/>
        <v>0</v>
      </c>
    </row>
    <row r="78" spans="2:7">
      <c r="B78" s="29"/>
      <c r="C78" s="30"/>
      <c r="D78" s="10" t="s">
        <v>79</v>
      </c>
      <c r="E78" s="11">
        <f>+E24+E32+E44+E67+E73+E74+E75+E76+E77</f>
        <v>37342367</v>
      </c>
      <c r="F78" s="11">
        <f>+F24+F32+F44+F67+F73+F74+F75+F76+F77</f>
        <v>33223504</v>
      </c>
      <c r="G78" s="11">
        <f t="shared" si="1"/>
        <v>4118863</v>
      </c>
    </row>
    <row r="79" spans="2:7">
      <c r="B79" s="30"/>
      <c r="C79" s="12" t="s">
        <v>80</v>
      </c>
      <c r="D79" s="13"/>
      <c r="E79" s="14">
        <f xml:space="preserve"> +E23 - E78</f>
        <v>10616395</v>
      </c>
      <c r="F79" s="14">
        <f xml:space="preserve"> +F23 - F78</f>
        <v>11441632</v>
      </c>
      <c r="G79" s="14">
        <f t="shared" si="1"/>
        <v>-825237</v>
      </c>
    </row>
    <row r="80" spans="2:7">
      <c r="B80" s="28" t="s">
        <v>81</v>
      </c>
      <c r="C80" s="28" t="s">
        <v>9</v>
      </c>
      <c r="D80" s="8" t="s">
        <v>82</v>
      </c>
      <c r="E80" s="9">
        <v>46</v>
      </c>
      <c r="F80" s="9">
        <v>75</v>
      </c>
      <c r="G80" s="9">
        <f t="shared" si="1"/>
        <v>-29</v>
      </c>
    </row>
    <row r="81" spans="2:7">
      <c r="B81" s="29"/>
      <c r="C81" s="29"/>
      <c r="D81" s="8" t="s">
        <v>83</v>
      </c>
      <c r="E81" s="9">
        <f>+E82+E83+E84</f>
        <v>22000</v>
      </c>
      <c r="F81" s="9">
        <f>+F82+F83+F84</f>
        <v>16500</v>
      </c>
      <c r="G81" s="9">
        <f t="shared" si="1"/>
        <v>5500</v>
      </c>
    </row>
    <row r="82" spans="2:7">
      <c r="B82" s="29"/>
      <c r="C82" s="29"/>
      <c r="D82" s="8" t="s">
        <v>84</v>
      </c>
      <c r="E82" s="9">
        <v>10000</v>
      </c>
      <c r="F82" s="9">
        <v>9000</v>
      </c>
      <c r="G82" s="9">
        <f t="shared" si="1"/>
        <v>1000</v>
      </c>
    </row>
    <row r="83" spans="2:7">
      <c r="B83" s="29"/>
      <c r="C83" s="29"/>
      <c r="D83" s="8" t="s">
        <v>85</v>
      </c>
      <c r="E83" s="9"/>
      <c r="F83" s="9"/>
      <c r="G83" s="9">
        <f t="shared" si="1"/>
        <v>0</v>
      </c>
    </row>
    <row r="84" spans="2:7">
      <c r="B84" s="29"/>
      <c r="C84" s="29"/>
      <c r="D84" s="8" t="s">
        <v>86</v>
      </c>
      <c r="E84" s="9">
        <v>12000</v>
      </c>
      <c r="F84" s="9">
        <v>7500</v>
      </c>
      <c r="G84" s="9">
        <f t="shared" si="1"/>
        <v>4500</v>
      </c>
    </row>
    <row r="85" spans="2:7">
      <c r="B85" s="29"/>
      <c r="C85" s="30"/>
      <c r="D85" s="10" t="s">
        <v>87</v>
      </c>
      <c r="E85" s="11">
        <f>+E80+E81</f>
        <v>22046</v>
      </c>
      <c r="F85" s="11">
        <f>+F80+F81</f>
        <v>16575</v>
      </c>
      <c r="G85" s="11">
        <f t="shared" si="1"/>
        <v>5471</v>
      </c>
    </row>
    <row r="86" spans="2:7">
      <c r="B86" s="29"/>
      <c r="C86" s="28" t="s">
        <v>28</v>
      </c>
      <c r="D86" s="8" t="s">
        <v>88</v>
      </c>
      <c r="E86" s="9"/>
      <c r="F86" s="9"/>
      <c r="G86" s="9">
        <f t="shared" si="1"/>
        <v>0</v>
      </c>
    </row>
    <row r="87" spans="2:7">
      <c r="B87" s="29"/>
      <c r="C87" s="29"/>
      <c r="D87" s="8" t="s">
        <v>89</v>
      </c>
      <c r="E87" s="9">
        <f>+E88+E89+E90</f>
        <v>0</v>
      </c>
      <c r="F87" s="9">
        <f>+F88+F89+F90</f>
        <v>0</v>
      </c>
      <c r="G87" s="9">
        <f t="shared" si="1"/>
        <v>0</v>
      </c>
    </row>
    <row r="88" spans="2:7">
      <c r="B88" s="29"/>
      <c r="C88" s="29"/>
      <c r="D88" s="8" t="s">
        <v>90</v>
      </c>
      <c r="E88" s="9"/>
      <c r="F88" s="9"/>
      <c r="G88" s="9">
        <f t="shared" si="1"/>
        <v>0</v>
      </c>
    </row>
    <row r="89" spans="2:7">
      <c r="B89" s="29"/>
      <c r="C89" s="29"/>
      <c r="D89" s="8" t="s">
        <v>91</v>
      </c>
      <c r="E89" s="9"/>
      <c r="F89" s="9"/>
      <c r="G89" s="9">
        <f t="shared" si="1"/>
        <v>0</v>
      </c>
    </row>
    <row r="90" spans="2:7">
      <c r="B90" s="29"/>
      <c r="C90" s="29"/>
      <c r="D90" s="8" t="s">
        <v>92</v>
      </c>
      <c r="E90" s="9"/>
      <c r="F90" s="9"/>
      <c r="G90" s="9">
        <f t="shared" si="1"/>
        <v>0</v>
      </c>
    </row>
    <row r="91" spans="2:7">
      <c r="B91" s="29"/>
      <c r="C91" s="30"/>
      <c r="D91" s="10" t="s">
        <v>93</v>
      </c>
      <c r="E91" s="11">
        <f>+E86+E87</f>
        <v>0</v>
      </c>
      <c r="F91" s="11">
        <f>+F86+F87</f>
        <v>0</v>
      </c>
      <c r="G91" s="11">
        <f t="shared" si="1"/>
        <v>0</v>
      </c>
    </row>
    <row r="92" spans="2:7">
      <c r="B92" s="30"/>
      <c r="C92" s="12" t="s">
        <v>94</v>
      </c>
      <c r="D92" s="15"/>
      <c r="E92" s="16">
        <f xml:space="preserve"> +E85 - E91</f>
        <v>22046</v>
      </c>
      <c r="F92" s="16">
        <f xml:space="preserve"> +F85 - F91</f>
        <v>16575</v>
      </c>
      <c r="G92" s="16">
        <f t="shared" si="1"/>
        <v>5471</v>
      </c>
    </row>
    <row r="93" spans="2:7">
      <c r="B93" s="12" t="s">
        <v>95</v>
      </c>
      <c r="C93" s="17"/>
      <c r="D93" s="13"/>
      <c r="E93" s="14">
        <f xml:space="preserve"> +E79 +E92</f>
        <v>10638441</v>
      </c>
      <c r="F93" s="14">
        <f xml:space="preserve"> +F79 +F92</f>
        <v>11458207</v>
      </c>
      <c r="G93" s="14">
        <f t="shared" si="1"/>
        <v>-819766</v>
      </c>
    </row>
    <row r="94" spans="2:7">
      <c r="B94" s="28" t="s">
        <v>96</v>
      </c>
      <c r="C94" s="28" t="s">
        <v>9</v>
      </c>
      <c r="D94" s="8" t="s">
        <v>97</v>
      </c>
      <c r="E94" s="9">
        <f>+E95+E96+E97</f>
        <v>0</v>
      </c>
      <c r="F94" s="9">
        <f>+F95+F96+F97</f>
        <v>0</v>
      </c>
      <c r="G94" s="9">
        <f t="shared" si="1"/>
        <v>0</v>
      </c>
    </row>
    <row r="95" spans="2:7">
      <c r="B95" s="29"/>
      <c r="C95" s="29"/>
      <c r="D95" s="8" t="s">
        <v>98</v>
      </c>
      <c r="E95" s="9"/>
      <c r="F95" s="9"/>
      <c r="G95" s="9">
        <f t="shared" si="1"/>
        <v>0</v>
      </c>
    </row>
    <row r="96" spans="2:7">
      <c r="B96" s="29"/>
      <c r="C96" s="29"/>
      <c r="D96" s="8" t="s">
        <v>99</v>
      </c>
      <c r="E96" s="9"/>
      <c r="F96" s="9"/>
      <c r="G96" s="9">
        <f t="shared" si="1"/>
        <v>0</v>
      </c>
    </row>
    <row r="97" spans="2:7">
      <c r="B97" s="29"/>
      <c r="C97" s="29"/>
      <c r="D97" s="8" t="s">
        <v>100</v>
      </c>
      <c r="E97" s="9"/>
      <c r="F97" s="9"/>
      <c r="G97" s="9">
        <f t="shared" si="1"/>
        <v>0</v>
      </c>
    </row>
    <row r="98" spans="2:7">
      <c r="B98" s="29"/>
      <c r="C98" s="29"/>
      <c r="D98" s="8" t="s">
        <v>101</v>
      </c>
      <c r="E98" s="9">
        <f>+E99+E100</f>
        <v>0</v>
      </c>
      <c r="F98" s="9">
        <f>+F99+F100</f>
        <v>0</v>
      </c>
      <c r="G98" s="9">
        <f t="shared" si="1"/>
        <v>0</v>
      </c>
    </row>
    <row r="99" spans="2:7">
      <c r="B99" s="29"/>
      <c r="C99" s="29"/>
      <c r="D99" s="8" t="s">
        <v>102</v>
      </c>
      <c r="E99" s="9"/>
      <c r="F99" s="9"/>
      <c r="G99" s="9">
        <f t="shared" si="1"/>
        <v>0</v>
      </c>
    </row>
    <row r="100" spans="2:7">
      <c r="B100" s="29"/>
      <c r="C100" s="29"/>
      <c r="D100" s="8" t="s">
        <v>103</v>
      </c>
      <c r="E100" s="9"/>
      <c r="F100" s="9"/>
      <c r="G100" s="9">
        <f t="shared" si="1"/>
        <v>0</v>
      </c>
    </row>
    <row r="101" spans="2:7">
      <c r="B101" s="29"/>
      <c r="C101" s="29"/>
      <c r="D101" s="8" t="s">
        <v>104</v>
      </c>
      <c r="E101" s="9"/>
      <c r="F101" s="9"/>
      <c r="G101" s="9">
        <f t="shared" si="1"/>
        <v>0</v>
      </c>
    </row>
    <row r="102" spans="2:7">
      <c r="B102" s="29"/>
      <c r="C102" s="29"/>
      <c r="D102" s="8" t="s">
        <v>105</v>
      </c>
      <c r="E102" s="9">
        <f>+E103+E104+E105+E106</f>
        <v>0</v>
      </c>
      <c r="F102" s="9">
        <f>+F103+F104+F105+F106</f>
        <v>104000</v>
      </c>
      <c r="G102" s="9">
        <f t="shared" si="1"/>
        <v>-104000</v>
      </c>
    </row>
    <row r="103" spans="2:7">
      <c r="B103" s="29"/>
      <c r="C103" s="29"/>
      <c r="D103" s="8" t="s">
        <v>106</v>
      </c>
      <c r="E103" s="9"/>
      <c r="F103" s="9"/>
      <c r="G103" s="9">
        <f t="shared" si="1"/>
        <v>0</v>
      </c>
    </row>
    <row r="104" spans="2:7">
      <c r="B104" s="29"/>
      <c r="C104" s="29"/>
      <c r="D104" s="8" t="s">
        <v>107</v>
      </c>
      <c r="E104" s="9"/>
      <c r="F104" s="9"/>
      <c r="G104" s="9">
        <f t="shared" si="1"/>
        <v>0</v>
      </c>
    </row>
    <row r="105" spans="2:7">
      <c r="B105" s="29"/>
      <c r="C105" s="29"/>
      <c r="D105" s="8" t="s">
        <v>108</v>
      </c>
      <c r="E105" s="9"/>
      <c r="F105" s="9">
        <v>104000</v>
      </c>
      <c r="G105" s="9">
        <f t="shared" si="1"/>
        <v>-104000</v>
      </c>
    </row>
    <row r="106" spans="2:7">
      <c r="B106" s="29"/>
      <c r="C106" s="29"/>
      <c r="D106" s="8" t="s">
        <v>109</v>
      </c>
      <c r="E106" s="9"/>
      <c r="F106" s="9"/>
      <c r="G106" s="9">
        <f t="shared" si="1"/>
        <v>0</v>
      </c>
    </row>
    <row r="107" spans="2:7">
      <c r="B107" s="29"/>
      <c r="C107" s="29"/>
      <c r="D107" s="8" t="s">
        <v>110</v>
      </c>
      <c r="E107" s="9">
        <f>+E108+E109</f>
        <v>0</v>
      </c>
      <c r="F107" s="9">
        <f>+F108+F109</f>
        <v>0</v>
      </c>
      <c r="G107" s="9">
        <f t="shared" si="1"/>
        <v>0</v>
      </c>
    </row>
    <row r="108" spans="2:7">
      <c r="B108" s="29"/>
      <c r="C108" s="29"/>
      <c r="D108" s="8" t="s">
        <v>111</v>
      </c>
      <c r="E108" s="9"/>
      <c r="F108" s="9"/>
      <c r="G108" s="9">
        <f t="shared" si="1"/>
        <v>0</v>
      </c>
    </row>
    <row r="109" spans="2:7">
      <c r="B109" s="29"/>
      <c r="C109" s="29"/>
      <c r="D109" s="8" t="s">
        <v>112</v>
      </c>
      <c r="E109" s="9"/>
      <c r="F109" s="9"/>
      <c r="G109" s="9">
        <f t="shared" si="1"/>
        <v>0</v>
      </c>
    </row>
    <row r="110" spans="2:7">
      <c r="B110" s="29"/>
      <c r="C110" s="29"/>
      <c r="D110" s="8" t="s">
        <v>113</v>
      </c>
      <c r="E110" s="9"/>
      <c r="F110" s="9"/>
      <c r="G110" s="9">
        <f t="shared" si="1"/>
        <v>0</v>
      </c>
    </row>
    <row r="111" spans="2:7">
      <c r="B111" s="29"/>
      <c r="C111" s="29"/>
      <c r="D111" s="8" t="s">
        <v>114</v>
      </c>
      <c r="E111" s="9"/>
      <c r="F111" s="9"/>
      <c r="G111" s="9">
        <f t="shared" si="1"/>
        <v>0</v>
      </c>
    </row>
    <row r="112" spans="2:7">
      <c r="B112" s="29"/>
      <c r="C112" s="29"/>
      <c r="D112" s="8" t="s">
        <v>115</v>
      </c>
      <c r="E112" s="9"/>
      <c r="F112" s="9"/>
      <c r="G112" s="9">
        <f t="shared" si="1"/>
        <v>0</v>
      </c>
    </row>
    <row r="113" spans="2:7">
      <c r="B113" s="29"/>
      <c r="C113" s="29"/>
      <c r="D113" s="8" t="s">
        <v>116</v>
      </c>
      <c r="E113" s="9"/>
      <c r="F113" s="9"/>
      <c r="G113" s="9">
        <f t="shared" si="1"/>
        <v>0</v>
      </c>
    </row>
    <row r="114" spans="2:7">
      <c r="B114" s="29"/>
      <c r="C114" s="29"/>
      <c r="D114" s="8" t="s">
        <v>117</v>
      </c>
      <c r="E114" s="9">
        <f>+E115+E116</f>
        <v>0</v>
      </c>
      <c r="F114" s="9">
        <f>+F115+F116</f>
        <v>0</v>
      </c>
      <c r="G114" s="9">
        <f t="shared" si="1"/>
        <v>0</v>
      </c>
    </row>
    <row r="115" spans="2:7">
      <c r="B115" s="29"/>
      <c r="C115" s="29"/>
      <c r="D115" s="8" t="s">
        <v>118</v>
      </c>
      <c r="E115" s="9"/>
      <c r="F115" s="9"/>
      <c r="G115" s="9">
        <f t="shared" si="1"/>
        <v>0</v>
      </c>
    </row>
    <row r="116" spans="2:7">
      <c r="B116" s="29"/>
      <c r="C116" s="29"/>
      <c r="D116" s="8" t="s">
        <v>119</v>
      </c>
      <c r="E116" s="9"/>
      <c r="F116" s="9"/>
      <c r="G116" s="9">
        <f t="shared" si="1"/>
        <v>0</v>
      </c>
    </row>
    <row r="117" spans="2:7">
      <c r="B117" s="29"/>
      <c r="C117" s="30"/>
      <c r="D117" s="10" t="s">
        <v>120</v>
      </c>
      <c r="E117" s="11">
        <f>+E94+E98+E101+E102+E107+E110+E111+E112+E113+E114</f>
        <v>0</v>
      </c>
      <c r="F117" s="11">
        <f>+F94+F98+F101+F102+F107+F110+F111+F112+F113+F114</f>
        <v>104000</v>
      </c>
      <c r="G117" s="11">
        <f t="shared" si="1"/>
        <v>-104000</v>
      </c>
    </row>
    <row r="118" spans="2:7">
      <c r="B118" s="29"/>
      <c r="C118" s="28" t="s">
        <v>28</v>
      </c>
      <c r="D118" s="8" t="s">
        <v>121</v>
      </c>
      <c r="E118" s="9"/>
      <c r="F118" s="9"/>
      <c r="G118" s="9">
        <f t="shared" si="1"/>
        <v>0</v>
      </c>
    </row>
    <row r="119" spans="2:7">
      <c r="B119" s="29"/>
      <c r="C119" s="29"/>
      <c r="D119" s="8" t="s">
        <v>122</v>
      </c>
      <c r="E119" s="9"/>
      <c r="F119" s="9"/>
      <c r="G119" s="9">
        <f t="shared" si="1"/>
        <v>0</v>
      </c>
    </row>
    <row r="120" spans="2:7">
      <c r="B120" s="29"/>
      <c r="C120" s="29"/>
      <c r="D120" s="8" t="s">
        <v>123</v>
      </c>
      <c r="E120" s="9">
        <f>+E121+E122+E123+E124</f>
        <v>0</v>
      </c>
      <c r="F120" s="9">
        <f>+F121+F122+F123+F124</f>
        <v>0</v>
      </c>
      <c r="G120" s="9">
        <f t="shared" si="1"/>
        <v>0</v>
      </c>
    </row>
    <row r="121" spans="2:7">
      <c r="B121" s="29"/>
      <c r="C121" s="29"/>
      <c r="D121" s="8" t="s">
        <v>124</v>
      </c>
      <c r="E121" s="9"/>
      <c r="F121" s="9"/>
      <c r="G121" s="9">
        <f t="shared" si="1"/>
        <v>0</v>
      </c>
    </row>
    <row r="122" spans="2:7">
      <c r="B122" s="29"/>
      <c r="C122" s="29"/>
      <c r="D122" s="8" t="s">
        <v>125</v>
      </c>
      <c r="E122" s="9"/>
      <c r="F122" s="9"/>
      <c r="G122" s="9">
        <f t="shared" si="1"/>
        <v>0</v>
      </c>
    </row>
    <row r="123" spans="2:7">
      <c r="B123" s="29"/>
      <c r="C123" s="29"/>
      <c r="D123" s="8" t="s">
        <v>126</v>
      </c>
      <c r="E123" s="9"/>
      <c r="F123" s="9"/>
      <c r="G123" s="9">
        <f t="shared" si="1"/>
        <v>0</v>
      </c>
    </row>
    <row r="124" spans="2:7">
      <c r="B124" s="29"/>
      <c r="C124" s="29"/>
      <c r="D124" s="8" t="s">
        <v>127</v>
      </c>
      <c r="E124" s="9"/>
      <c r="F124" s="9"/>
      <c r="G124" s="9">
        <f t="shared" si="1"/>
        <v>0</v>
      </c>
    </row>
    <row r="125" spans="2:7">
      <c r="B125" s="29"/>
      <c r="C125" s="29"/>
      <c r="D125" s="8" t="s">
        <v>128</v>
      </c>
      <c r="E125" s="9"/>
      <c r="F125" s="9"/>
      <c r="G125" s="9">
        <f t="shared" si="1"/>
        <v>0</v>
      </c>
    </row>
    <row r="126" spans="2:7">
      <c r="B126" s="29"/>
      <c r="C126" s="29"/>
      <c r="D126" s="8" t="s">
        <v>129</v>
      </c>
      <c r="E126" s="9"/>
      <c r="F126" s="9"/>
      <c r="G126" s="9">
        <f t="shared" si="1"/>
        <v>0</v>
      </c>
    </row>
    <row r="127" spans="2:7">
      <c r="B127" s="29"/>
      <c r="C127" s="29"/>
      <c r="D127" s="8" t="s">
        <v>130</v>
      </c>
      <c r="E127" s="9"/>
      <c r="F127" s="9"/>
      <c r="G127" s="9">
        <f t="shared" si="1"/>
        <v>0</v>
      </c>
    </row>
    <row r="128" spans="2:7">
      <c r="B128" s="29"/>
      <c r="C128" s="29"/>
      <c r="D128" s="8" t="s">
        <v>131</v>
      </c>
      <c r="E128" s="9"/>
      <c r="F128" s="9"/>
      <c r="G128" s="9">
        <f t="shared" si="1"/>
        <v>0</v>
      </c>
    </row>
    <row r="129" spans="2:7">
      <c r="B129" s="29"/>
      <c r="C129" s="29"/>
      <c r="D129" s="8" t="s">
        <v>132</v>
      </c>
      <c r="E129" s="9">
        <v>12203000</v>
      </c>
      <c r="F129" s="9">
        <v>12037000</v>
      </c>
      <c r="G129" s="9">
        <f t="shared" si="1"/>
        <v>166000</v>
      </c>
    </row>
    <row r="130" spans="2:7">
      <c r="B130" s="29"/>
      <c r="C130" s="29"/>
      <c r="D130" s="8" t="s">
        <v>133</v>
      </c>
      <c r="E130" s="9"/>
      <c r="F130" s="9"/>
      <c r="G130" s="9">
        <f t="shared" si="1"/>
        <v>0</v>
      </c>
    </row>
    <row r="131" spans="2:7">
      <c r="B131" s="29"/>
      <c r="C131" s="29"/>
      <c r="D131" s="8" t="s">
        <v>134</v>
      </c>
      <c r="E131" s="9"/>
      <c r="F131" s="9"/>
      <c r="G131" s="9">
        <f t="shared" si="1"/>
        <v>0</v>
      </c>
    </row>
    <row r="132" spans="2:7">
      <c r="B132" s="29"/>
      <c r="C132" s="29"/>
      <c r="D132" s="8" t="s">
        <v>135</v>
      </c>
      <c r="E132" s="9"/>
      <c r="F132" s="9"/>
      <c r="G132" s="9">
        <f t="shared" si="1"/>
        <v>0</v>
      </c>
    </row>
    <row r="133" spans="2:7">
      <c r="B133" s="29"/>
      <c r="C133" s="30"/>
      <c r="D133" s="10" t="s">
        <v>136</v>
      </c>
      <c r="E133" s="11">
        <f>+E118+E119+E120+E125+E126+E127+E128+E129+E130+E131+E132</f>
        <v>12203000</v>
      </c>
      <c r="F133" s="11">
        <f>+F118+F119+F120+F125+F126+F127+F128+F129+F130+F131+F132</f>
        <v>12037000</v>
      </c>
      <c r="G133" s="11">
        <f t="shared" si="1"/>
        <v>166000</v>
      </c>
    </row>
    <row r="134" spans="2:7">
      <c r="B134" s="30"/>
      <c r="C134" s="18" t="s">
        <v>137</v>
      </c>
      <c r="D134" s="19"/>
      <c r="E134" s="20">
        <f xml:space="preserve"> +E117 - E133</f>
        <v>-12203000</v>
      </c>
      <c r="F134" s="20">
        <f xml:space="preserve"> +F117 - F133</f>
        <v>-11933000</v>
      </c>
      <c r="G134" s="20">
        <f t="shared" si="1"/>
        <v>-270000</v>
      </c>
    </row>
    <row r="135" spans="2:7">
      <c r="B135" s="12" t="s">
        <v>138</v>
      </c>
      <c r="C135" s="21"/>
      <c r="D135" s="22"/>
      <c r="E135" s="23">
        <f xml:space="preserve"> +E93 +E134</f>
        <v>-1564559</v>
      </c>
      <c r="F135" s="23">
        <f xml:space="preserve"> +F93 +F134</f>
        <v>-474793</v>
      </c>
      <c r="G135" s="23">
        <f t="shared" ref="G135:G147" si="2">E135-F135</f>
        <v>-1089766</v>
      </c>
    </row>
    <row r="136" spans="2:7">
      <c r="B136" s="25" t="s">
        <v>139</v>
      </c>
      <c r="C136" s="21" t="s">
        <v>140</v>
      </c>
      <c r="D136" s="22"/>
      <c r="E136" s="23">
        <v>-9360903</v>
      </c>
      <c r="F136" s="23">
        <v>-11886110</v>
      </c>
      <c r="G136" s="23">
        <f t="shared" si="2"/>
        <v>2525207</v>
      </c>
    </row>
    <row r="137" spans="2:7">
      <c r="B137" s="26"/>
      <c r="C137" s="21" t="s">
        <v>141</v>
      </c>
      <c r="D137" s="22"/>
      <c r="E137" s="23">
        <f xml:space="preserve"> +E135 +E136</f>
        <v>-10925462</v>
      </c>
      <c r="F137" s="23">
        <f xml:space="preserve"> +F135 +F136</f>
        <v>-12360903</v>
      </c>
      <c r="G137" s="23">
        <f t="shared" si="2"/>
        <v>1435441</v>
      </c>
    </row>
    <row r="138" spans="2:7">
      <c r="B138" s="26"/>
      <c r="C138" s="21" t="s">
        <v>142</v>
      </c>
      <c r="D138" s="22"/>
      <c r="E138" s="23"/>
      <c r="F138" s="23"/>
      <c r="G138" s="23">
        <f t="shared" si="2"/>
        <v>0</v>
      </c>
    </row>
    <row r="139" spans="2:7">
      <c r="B139" s="26"/>
      <c r="C139" s="21" t="s">
        <v>143</v>
      </c>
      <c r="D139" s="22"/>
      <c r="E139" s="23">
        <f>+E140+E141+E142</f>
        <v>0</v>
      </c>
      <c r="F139" s="23">
        <f>+F140+F141+F142</f>
        <v>3000000</v>
      </c>
      <c r="G139" s="23">
        <f t="shared" si="2"/>
        <v>-3000000</v>
      </c>
    </row>
    <row r="140" spans="2:7">
      <c r="B140" s="26"/>
      <c r="C140" s="24" t="s">
        <v>144</v>
      </c>
      <c r="D140" s="19"/>
      <c r="E140" s="20"/>
      <c r="F140" s="20">
        <v>3000000</v>
      </c>
      <c r="G140" s="20">
        <f t="shared" si="2"/>
        <v>-3000000</v>
      </c>
    </row>
    <row r="141" spans="2:7">
      <c r="B141" s="26"/>
      <c r="C141" s="24" t="s">
        <v>145</v>
      </c>
      <c r="D141" s="19"/>
      <c r="E141" s="20"/>
      <c r="F141" s="20"/>
      <c r="G141" s="20">
        <f t="shared" si="2"/>
        <v>0</v>
      </c>
    </row>
    <row r="142" spans="2:7">
      <c r="B142" s="26"/>
      <c r="C142" s="24" t="s">
        <v>146</v>
      </c>
      <c r="D142" s="19"/>
      <c r="E142" s="20"/>
      <c r="F142" s="20"/>
      <c r="G142" s="20">
        <f t="shared" si="2"/>
        <v>0</v>
      </c>
    </row>
    <row r="143" spans="2:7">
      <c r="B143" s="26"/>
      <c r="C143" s="21" t="s">
        <v>147</v>
      </c>
      <c r="D143" s="22"/>
      <c r="E143" s="23">
        <f>+E144+E145+E146</f>
        <v>0</v>
      </c>
      <c r="F143" s="23">
        <f>+F144+F145+F146</f>
        <v>0</v>
      </c>
      <c r="G143" s="23">
        <f t="shared" si="2"/>
        <v>0</v>
      </c>
    </row>
    <row r="144" spans="2:7">
      <c r="B144" s="26"/>
      <c r="C144" s="24" t="s">
        <v>148</v>
      </c>
      <c r="D144" s="19"/>
      <c r="E144" s="20"/>
      <c r="F144" s="20"/>
      <c r="G144" s="20">
        <f t="shared" si="2"/>
        <v>0</v>
      </c>
    </row>
    <row r="145" spans="2:7">
      <c r="B145" s="26"/>
      <c r="C145" s="24" t="s">
        <v>149</v>
      </c>
      <c r="D145" s="19"/>
      <c r="E145" s="20"/>
      <c r="F145" s="20"/>
      <c r="G145" s="20">
        <f t="shared" si="2"/>
        <v>0</v>
      </c>
    </row>
    <row r="146" spans="2:7">
      <c r="B146" s="26"/>
      <c r="C146" s="24" t="s">
        <v>150</v>
      </c>
      <c r="D146" s="19"/>
      <c r="E146" s="20"/>
      <c r="F146" s="20"/>
      <c r="G146" s="20">
        <f t="shared" si="2"/>
        <v>0</v>
      </c>
    </row>
    <row r="147" spans="2:7">
      <c r="B147" s="27"/>
      <c r="C147" s="21" t="s">
        <v>151</v>
      </c>
      <c r="D147" s="22"/>
      <c r="E147" s="23">
        <f xml:space="preserve"> +E137 +E138 +E139 - E143</f>
        <v>-10925462</v>
      </c>
      <c r="F147" s="23">
        <f xml:space="preserve"> +F137 +F138 +F139 - F143</f>
        <v>-9360903</v>
      </c>
      <c r="G147" s="23">
        <f t="shared" si="2"/>
        <v>-1564559</v>
      </c>
    </row>
  </sheetData>
  <mergeCells count="13">
    <mergeCell ref="B2:G2"/>
    <mergeCell ref="B3:G3"/>
    <mergeCell ref="B5:D5"/>
    <mergeCell ref="B6:B79"/>
    <mergeCell ref="C6:C23"/>
    <mergeCell ref="C24:C78"/>
    <mergeCell ref="B136:B147"/>
    <mergeCell ref="B80:B92"/>
    <mergeCell ref="C80:C85"/>
    <mergeCell ref="C86:C91"/>
    <mergeCell ref="B94:B134"/>
    <mergeCell ref="C94:C117"/>
    <mergeCell ref="C118:C133"/>
  </mergeCells>
  <phoneticPr fontId="2"/>
  <pageMargins left="0.7" right="0.7" top="0.75" bottom="0.75" header="0.3" footer="0.3"/>
  <pageSetup paperSize="9" fitToHeight="0" orientation="portrait" verticalDpi="0" r:id="rId1"/>
  <headerFooter>
    <oddHeader>&amp;L静岡手をつなぐ育成の会</oddHead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83ABF-5F75-4E91-81BC-83B47852BFF9}">
  <sheetPr>
    <pageSetUpPr fitToPage="1"/>
  </sheetPr>
  <dimension ref="B1:G147"/>
  <sheetViews>
    <sheetView showGridLines="0" workbookViewId="0"/>
  </sheetViews>
  <sheetFormatPr defaultRowHeight="18.75"/>
  <cols>
    <col min="1" max="3" width="2.875" customWidth="1"/>
    <col min="4" max="4" width="59.75" customWidth="1"/>
    <col min="5" max="7" width="20.75" customWidth="1"/>
  </cols>
  <sheetData>
    <row r="1" spans="2:7" ht="21">
      <c r="B1" s="1"/>
      <c r="C1" s="1"/>
      <c r="D1" s="1"/>
      <c r="E1" s="2"/>
      <c r="F1" s="2"/>
      <c r="G1" s="3" t="s">
        <v>0</v>
      </c>
    </row>
    <row r="2" spans="2:7" ht="21">
      <c r="B2" s="31" t="s">
        <v>159</v>
      </c>
      <c r="C2" s="31"/>
      <c r="D2" s="31"/>
      <c r="E2" s="31"/>
      <c r="F2" s="31"/>
      <c r="G2" s="31"/>
    </row>
    <row r="3" spans="2:7" ht="21">
      <c r="B3" s="32" t="s">
        <v>2</v>
      </c>
      <c r="C3" s="32"/>
      <c r="D3" s="32"/>
      <c r="E3" s="32"/>
      <c r="F3" s="32"/>
      <c r="G3" s="32"/>
    </row>
    <row r="4" spans="2:7">
      <c r="B4" s="4"/>
      <c r="C4" s="4"/>
      <c r="D4" s="4"/>
      <c r="E4" s="4"/>
      <c r="F4" s="2"/>
      <c r="G4" s="4" t="s">
        <v>3</v>
      </c>
    </row>
    <row r="5" spans="2:7">
      <c r="B5" s="33" t="s">
        <v>4</v>
      </c>
      <c r="C5" s="33"/>
      <c r="D5" s="33"/>
      <c r="E5" s="5" t="s">
        <v>5</v>
      </c>
      <c r="F5" s="5" t="s">
        <v>6</v>
      </c>
      <c r="G5" s="5" t="s">
        <v>7</v>
      </c>
    </row>
    <row r="6" spans="2:7">
      <c r="B6" s="28" t="s">
        <v>8</v>
      </c>
      <c r="C6" s="28" t="s">
        <v>9</v>
      </c>
      <c r="D6" s="6" t="s">
        <v>10</v>
      </c>
      <c r="E6" s="7">
        <f>+E7</f>
        <v>11076004</v>
      </c>
      <c r="F6" s="7">
        <f>+F7</f>
        <v>10231031</v>
      </c>
      <c r="G6" s="7">
        <f>E6-F6</f>
        <v>844973</v>
      </c>
    </row>
    <row r="7" spans="2:7">
      <c r="B7" s="29"/>
      <c r="C7" s="29"/>
      <c r="D7" s="8" t="s">
        <v>11</v>
      </c>
      <c r="E7" s="9">
        <f>+E8</f>
        <v>11076004</v>
      </c>
      <c r="F7" s="9">
        <f>+F8</f>
        <v>10231031</v>
      </c>
      <c r="G7" s="9">
        <f t="shared" ref="G7:G70" si="0">E7-F7</f>
        <v>844973</v>
      </c>
    </row>
    <row r="8" spans="2:7">
      <c r="B8" s="29"/>
      <c r="C8" s="29"/>
      <c r="D8" s="8" t="s">
        <v>12</v>
      </c>
      <c r="E8" s="9">
        <v>11076004</v>
      </c>
      <c r="F8" s="9">
        <v>10231031</v>
      </c>
      <c r="G8" s="9">
        <f t="shared" si="0"/>
        <v>844973</v>
      </c>
    </row>
    <row r="9" spans="2:7">
      <c r="B9" s="29"/>
      <c r="C9" s="29"/>
      <c r="D9" s="8" t="s">
        <v>13</v>
      </c>
      <c r="E9" s="9">
        <f>+E10+E14+E15+E17+E18</f>
        <v>39243597</v>
      </c>
      <c r="F9" s="9">
        <f>+F10+F14+F15+F17+F18</f>
        <v>39704769</v>
      </c>
      <c r="G9" s="9">
        <f t="shared" si="0"/>
        <v>-461172</v>
      </c>
    </row>
    <row r="10" spans="2:7">
      <c r="B10" s="29"/>
      <c r="C10" s="29"/>
      <c r="D10" s="8" t="s">
        <v>14</v>
      </c>
      <c r="E10" s="9">
        <f>+E11+E12+E13</f>
        <v>38615529</v>
      </c>
      <c r="F10" s="9">
        <f>+F11+F12+F13</f>
        <v>39329283</v>
      </c>
      <c r="G10" s="9">
        <f t="shared" si="0"/>
        <v>-713754</v>
      </c>
    </row>
    <row r="11" spans="2:7">
      <c r="B11" s="29"/>
      <c r="C11" s="29"/>
      <c r="D11" s="8" t="s">
        <v>15</v>
      </c>
      <c r="E11" s="9"/>
      <c r="F11" s="9"/>
      <c r="G11" s="9">
        <f t="shared" si="0"/>
        <v>0</v>
      </c>
    </row>
    <row r="12" spans="2:7">
      <c r="B12" s="29"/>
      <c r="C12" s="29"/>
      <c r="D12" s="8" t="s">
        <v>16</v>
      </c>
      <c r="E12" s="9">
        <v>38615529</v>
      </c>
      <c r="F12" s="9">
        <v>39329283</v>
      </c>
      <c r="G12" s="9">
        <f t="shared" si="0"/>
        <v>-713754</v>
      </c>
    </row>
    <row r="13" spans="2:7">
      <c r="B13" s="29"/>
      <c r="C13" s="29"/>
      <c r="D13" s="8" t="s">
        <v>17</v>
      </c>
      <c r="E13" s="9"/>
      <c r="F13" s="9"/>
      <c r="G13" s="9">
        <f t="shared" si="0"/>
        <v>0</v>
      </c>
    </row>
    <row r="14" spans="2:7">
      <c r="B14" s="29"/>
      <c r="C14" s="29"/>
      <c r="D14" s="8" t="s">
        <v>18</v>
      </c>
      <c r="E14" s="9">
        <v>337508</v>
      </c>
      <c r="F14" s="9">
        <v>89766</v>
      </c>
      <c r="G14" s="9">
        <f t="shared" si="0"/>
        <v>247742</v>
      </c>
    </row>
    <row r="15" spans="2:7">
      <c r="B15" s="29"/>
      <c r="C15" s="29"/>
      <c r="D15" s="8" t="s">
        <v>19</v>
      </c>
      <c r="E15" s="9">
        <f>+E16</f>
        <v>0</v>
      </c>
      <c r="F15" s="9">
        <f>+F16</f>
        <v>0</v>
      </c>
      <c r="G15" s="9">
        <f t="shared" si="0"/>
        <v>0</v>
      </c>
    </row>
    <row r="16" spans="2:7">
      <c r="B16" s="29"/>
      <c r="C16" s="29"/>
      <c r="D16" s="8" t="s">
        <v>20</v>
      </c>
      <c r="E16" s="9"/>
      <c r="F16" s="9"/>
      <c r="G16" s="9">
        <f t="shared" si="0"/>
        <v>0</v>
      </c>
    </row>
    <row r="17" spans="2:7">
      <c r="B17" s="29"/>
      <c r="C17" s="29"/>
      <c r="D17" s="8" t="s">
        <v>21</v>
      </c>
      <c r="E17" s="9"/>
      <c r="F17" s="9"/>
      <c r="G17" s="9">
        <f t="shared" si="0"/>
        <v>0</v>
      </c>
    </row>
    <row r="18" spans="2:7">
      <c r="B18" s="29"/>
      <c r="C18" s="29"/>
      <c r="D18" s="8" t="s">
        <v>22</v>
      </c>
      <c r="E18" s="9">
        <f>+E19+E20+E21</f>
        <v>290560</v>
      </c>
      <c r="F18" s="9">
        <f>+F19+F20+F21</f>
        <v>285720</v>
      </c>
      <c r="G18" s="9">
        <f t="shared" si="0"/>
        <v>4840</v>
      </c>
    </row>
    <row r="19" spans="2:7">
      <c r="B19" s="29"/>
      <c r="C19" s="29"/>
      <c r="D19" s="8" t="s">
        <v>23</v>
      </c>
      <c r="E19" s="9">
        <v>281760</v>
      </c>
      <c r="F19" s="9">
        <v>198720</v>
      </c>
      <c r="G19" s="9">
        <f t="shared" si="0"/>
        <v>83040</v>
      </c>
    </row>
    <row r="20" spans="2:7">
      <c r="B20" s="29"/>
      <c r="C20" s="29"/>
      <c r="D20" s="8" t="s">
        <v>24</v>
      </c>
      <c r="E20" s="9">
        <v>8800</v>
      </c>
      <c r="F20" s="9">
        <v>87000</v>
      </c>
      <c r="G20" s="9">
        <f t="shared" si="0"/>
        <v>-78200</v>
      </c>
    </row>
    <row r="21" spans="2:7">
      <c r="B21" s="29"/>
      <c r="C21" s="29"/>
      <c r="D21" s="8" t="s">
        <v>25</v>
      </c>
      <c r="E21" s="9"/>
      <c r="F21" s="9"/>
      <c r="G21" s="9">
        <f t="shared" si="0"/>
        <v>0</v>
      </c>
    </row>
    <row r="22" spans="2:7">
      <c r="B22" s="29"/>
      <c r="C22" s="29"/>
      <c r="D22" s="8" t="s">
        <v>26</v>
      </c>
      <c r="E22" s="9">
        <v>64000</v>
      </c>
      <c r="F22" s="9">
        <v>75000</v>
      </c>
      <c r="G22" s="9">
        <f t="shared" si="0"/>
        <v>-11000</v>
      </c>
    </row>
    <row r="23" spans="2:7">
      <c r="B23" s="29"/>
      <c r="C23" s="30"/>
      <c r="D23" s="10" t="s">
        <v>27</v>
      </c>
      <c r="E23" s="11">
        <f>+E6+E9+E22</f>
        <v>50383601</v>
      </c>
      <c r="F23" s="11">
        <f>+F6+F9+F22</f>
        <v>50010800</v>
      </c>
      <c r="G23" s="11">
        <f t="shared" si="0"/>
        <v>372801</v>
      </c>
    </row>
    <row r="24" spans="2:7">
      <c r="B24" s="29"/>
      <c r="C24" s="28" t="s">
        <v>28</v>
      </c>
      <c r="D24" s="8" t="s">
        <v>29</v>
      </c>
      <c r="E24" s="9">
        <f>+E25+E26+E27+E28+E29+E30+E31</f>
        <v>36881278</v>
      </c>
      <c r="F24" s="9">
        <f>+F25+F26+F27+F28+F29+F30+F31</f>
        <v>34423564</v>
      </c>
      <c r="G24" s="9">
        <f t="shared" si="0"/>
        <v>2457714</v>
      </c>
    </row>
    <row r="25" spans="2:7">
      <c r="B25" s="29"/>
      <c r="C25" s="29"/>
      <c r="D25" s="8" t="s">
        <v>30</v>
      </c>
      <c r="E25" s="9"/>
      <c r="F25" s="9"/>
      <c r="G25" s="9">
        <f t="shared" si="0"/>
        <v>0</v>
      </c>
    </row>
    <row r="26" spans="2:7">
      <c r="B26" s="29"/>
      <c r="C26" s="29"/>
      <c r="D26" s="8" t="s">
        <v>31</v>
      </c>
      <c r="E26" s="9">
        <v>19537465</v>
      </c>
      <c r="F26" s="9">
        <v>17943940</v>
      </c>
      <c r="G26" s="9">
        <f t="shared" si="0"/>
        <v>1593525</v>
      </c>
    </row>
    <row r="27" spans="2:7">
      <c r="B27" s="29"/>
      <c r="C27" s="29"/>
      <c r="D27" s="8" t="s">
        <v>32</v>
      </c>
      <c r="E27" s="9">
        <v>2886600</v>
      </c>
      <c r="F27" s="9">
        <v>2434300</v>
      </c>
      <c r="G27" s="9">
        <f t="shared" si="0"/>
        <v>452300</v>
      </c>
    </row>
    <row r="28" spans="2:7">
      <c r="B28" s="29"/>
      <c r="C28" s="29"/>
      <c r="D28" s="8" t="s">
        <v>33</v>
      </c>
      <c r="E28" s="9">
        <v>2032800</v>
      </c>
      <c r="F28" s="9">
        <v>1989900</v>
      </c>
      <c r="G28" s="9">
        <f t="shared" si="0"/>
        <v>42900</v>
      </c>
    </row>
    <row r="29" spans="2:7">
      <c r="B29" s="29"/>
      <c r="C29" s="29"/>
      <c r="D29" s="8" t="s">
        <v>34</v>
      </c>
      <c r="E29" s="9">
        <v>7012821</v>
      </c>
      <c r="F29" s="9">
        <v>7120766</v>
      </c>
      <c r="G29" s="9">
        <f t="shared" si="0"/>
        <v>-107945</v>
      </c>
    </row>
    <row r="30" spans="2:7">
      <c r="B30" s="29"/>
      <c r="C30" s="29"/>
      <c r="D30" s="8" t="s">
        <v>35</v>
      </c>
      <c r="E30" s="9">
        <v>934500</v>
      </c>
      <c r="F30" s="9">
        <v>801000</v>
      </c>
      <c r="G30" s="9">
        <f t="shared" si="0"/>
        <v>133500</v>
      </c>
    </row>
    <row r="31" spans="2:7">
      <c r="B31" s="29"/>
      <c r="C31" s="29"/>
      <c r="D31" s="8" t="s">
        <v>36</v>
      </c>
      <c r="E31" s="9">
        <v>4477092</v>
      </c>
      <c r="F31" s="9">
        <v>4133658</v>
      </c>
      <c r="G31" s="9">
        <f t="shared" si="0"/>
        <v>343434</v>
      </c>
    </row>
    <row r="32" spans="2:7">
      <c r="B32" s="29"/>
      <c r="C32" s="29"/>
      <c r="D32" s="8" t="s">
        <v>37</v>
      </c>
      <c r="E32" s="9">
        <f>+E33+E34+E35+E36+E37+E38+E39+E40+E41+E42+E43</f>
        <v>1629501</v>
      </c>
      <c r="F32" s="9">
        <f>+F33+F34+F35+F36+F37+F38+F39+F40+F41+F42+F43</f>
        <v>945210</v>
      </c>
      <c r="G32" s="9">
        <f t="shared" si="0"/>
        <v>684291</v>
      </c>
    </row>
    <row r="33" spans="2:7">
      <c r="B33" s="29"/>
      <c r="C33" s="29"/>
      <c r="D33" s="8" t="s">
        <v>38</v>
      </c>
      <c r="E33" s="9"/>
      <c r="F33" s="9"/>
      <c r="G33" s="9">
        <f t="shared" si="0"/>
        <v>0</v>
      </c>
    </row>
    <row r="34" spans="2:7">
      <c r="B34" s="29"/>
      <c r="C34" s="29"/>
      <c r="D34" s="8" t="s">
        <v>39</v>
      </c>
      <c r="E34" s="9">
        <v>41246</v>
      </c>
      <c r="F34" s="9">
        <v>58049</v>
      </c>
      <c r="G34" s="9">
        <f t="shared" si="0"/>
        <v>-16803</v>
      </c>
    </row>
    <row r="35" spans="2:7">
      <c r="B35" s="29"/>
      <c r="C35" s="29"/>
      <c r="D35" s="8" t="s">
        <v>40</v>
      </c>
      <c r="E35" s="9"/>
      <c r="F35" s="9"/>
      <c r="G35" s="9">
        <f t="shared" si="0"/>
        <v>0</v>
      </c>
    </row>
    <row r="36" spans="2:7">
      <c r="B36" s="29"/>
      <c r="C36" s="29"/>
      <c r="D36" s="8" t="s">
        <v>41</v>
      </c>
      <c r="E36" s="9">
        <v>347809</v>
      </c>
      <c r="F36" s="9">
        <v>209966</v>
      </c>
      <c r="G36" s="9">
        <f t="shared" si="0"/>
        <v>137843</v>
      </c>
    </row>
    <row r="37" spans="2:7">
      <c r="B37" s="29"/>
      <c r="C37" s="29"/>
      <c r="D37" s="8" t="s">
        <v>42</v>
      </c>
      <c r="E37" s="9">
        <v>438027</v>
      </c>
      <c r="F37" s="9">
        <v>202751</v>
      </c>
      <c r="G37" s="9">
        <f t="shared" si="0"/>
        <v>235276</v>
      </c>
    </row>
    <row r="38" spans="2:7">
      <c r="B38" s="29"/>
      <c r="C38" s="29"/>
      <c r="D38" s="8" t="s">
        <v>43</v>
      </c>
      <c r="E38" s="9">
        <v>203676</v>
      </c>
      <c r="F38" s="9">
        <v>130553</v>
      </c>
      <c r="G38" s="9">
        <f t="shared" si="0"/>
        <v>73123</v>
      </c>
    </row>
    <row r="39" spans="2:7">
      <c r="B39" s="29"/>
      <c r="C39" s="29"/>
      <c r="D39" s="8" t="s">
        <v>44</v>
      </c>
      <c r="E39" s="9">
        <v>25820</v>
      </c>
      <c r="F39" s="9">
        <v>23564</v>
      </c>
      <c r="G39" s="9">
        <f t="shared" si="0"/>
        <v>2256</v>
      </c>
    </row>
    <row r="40" spans="2:7">
      <c r="B40" s="29"/>
      <c r="C40" s="29"/>
      <c r="D40" s="8" t="s">
        <v>45</v>
      </c>
      <c r="E40" s="9"/>
      <c r="F40" s="9"/>
      <c r="G40" s="9">
        <f t="shared" si="0"/>
        <v>0</v>
      </c>
    </row>
    <row r="41" spans="2:7">
      <c r="B41" s="29"/>
      <c r="C41" s="29"/>
      <c r="D41" s="8" t="s">
        <v>46</v>
      </c>
      <c r="E41" s="9">
        <v>71999</v>
      </c>
      <c r="F41" s="9">
        <v>88000</v>
      </c>
      <c r="G41" s="9">
        <f t="shared" si="0"/>
        <v>-16001</v>
      </c>
    </row>
    <row r="42" spans="2:7">
      <c r="B42" s="29"/>
      <c r="C42" s="29"/>
      <c r="D42" s="8" t="s">
        <v>47</v>
      </c>
      <c r="E42" s="9">
        <v>360924</v>
      </c>
      <c r="F42" s="9">
        <v>153697</v>
      </c>
      <c r="G42" s="9">
        <f t="shared" si="0"/>
        <v>207227</v>
      </c>
    </row>
    <row r="43" spans="2:7">
      <c r="B43" s="29"/>
      <c r="C43" s="29"/>
      <c r="D43" s="8" t="s">
        <v>48</v>
      </c>
      <c r="E43" s="9">
        <v>140000</v>
      </c>
      <c r="F43" s="9">
        <v>78630</v>
      </c>
      <c r="G43" s="9">
        <f t="shared" si="0"/>
        <v>61370</v>
      </c>
    </row>
    <row r="44" spans="2:7">
      <c r="B44" s="29"/>
      <c r="C44" s="29"/>
      <c r="D44" s="8" t="s">
        <v>49</v>
      </c>
      <c r="E44" s="9">
        <f>+E45+E46+E47+E48+E49+E50+E51+E52+E53+E54+E55+E56+E57+E58+E59+E60+E61+E62+E63+E64+E65+E66</f>
        <v>2756133</v>
      </c>
      <c r="F44" s="9">
        <f>+F45+F46+F47+F48+F49+F50+F51+F52+F53+F54+F55+F56+F57+F58+F59+F60+F61+F62+F63+F64+F65+F66</f>
        <v>2267278</v>
      </c>
      <c r="G44" s="9">
        <f t="shared" si="0"/>
        <v>488855</v>
      </c>
    </row>
    <row r="45" spans="2:7">
      <c r="B45" s="29"/>
      <c r="C45" s="29"/>
      <c r="D45" s="8" t="s">
        <v>50</v>
      </c>
      <c r="E45" s="9">
        <v>46678</v>
      </c>
      <c r="F45" s="9">
        <v>78552</v>
      </c>
      <c r="G45" s="9">
        <f t="shared" si="0"/>
        <v>-31874</v>
      </c>
    </row>
    <row r="46" spans="2:7">
      <c r="B46" s="29"/>
      <c r="C46" s="29"/>
      <c r="D46" s="8" t="s">
        <v>51</v>
      </c>
      <c r="E46" s="9">
        <v>27720</v>
      </c>
      <c r="F46" s="9"/>
      <c r="G46" s="9">
        <f t="shared" si="0"/>
        <v>27720</v>
      </c>
    </row>
    <row r="47" spans="2:7">
      <c r="B47" s="29"/>
      <c r="C47" s="29"/>
      <c r="D47" s="8" t="s">
        <v>52</v>
      </c>
      <c r="E47" s="9">
        <v>18000</v>
      </c>
      <c r="F47" s="9">
        <v>8630</v>
      </c>
      <c r="G47" s="9">
        <f t="shared" si="0"/>
        <v>9370</v>
      </c>
    </row>
    <row r="48" spans="2:7">
      <c r="B48" s="29"/>
      <c r="C48" s="29"/>
      <c r="D48" s="8" t="s">
        <v>53</v>
      </c>
      <c r="E48" s="9">
        <v>144800</v>
      </c>
      <c r="F48" s="9">
        <v>75000</v>
      </c>
      <c r="G48" s="9">
        <f t="shared" si="0"/>
        <v>69800</v>
      </c>
    </row>
    <row r="49" spans="2:7">
      <c r="B49" s="29"/>
      <c r="C49" s="29"/>
      <c r="D49" s="8" t="s">
        <v>54</v>
      </c>
      <c r="E49" s="9">
        <v>98982</v>
      </c>
      <c r="F49" s="9">
        <v>55144</v>
      </c>
      <c r="G49" s="9">
        <f t="shared" si="0"/>
        <v>43838</v>
      </c>
    </row>
    <row r="50" spans="2:7">
      <c r="B50" s="29"/>
      <c r="C50" s="29"/>
      <c r="D50" s="8" t="s">
        <v>55</v>
      </c>
      <c r="E50" s="9">
        <v>102445</v>
      </c>
      <c r="F50" s="9">
        <v>48964</v>
      </c>
      <c r="G50" s="9">
        <f t="shared" si="0"/>
        <v>53481</v>
      </c>
    </row>
    <row r="51" spans="2:7">
      <c r="B51" s="29"/>
      <c r="C51" s="29"/>
      <c r="D51" s="8" t="s">
        <v>42</v>
      </c>
      <c r="E51" s="9">
        <v>187728</v>
      </c>
      <c r="F51" s="9">
        <v>86895</v>
      </c>
      <c r="G51" s="9">
        <f t="shared" si="0"/>
        <v>100833</v>
      </c>
    </row>
    <row r="52" spans="2:7">
      <c r="B52" s="29"/>
      <c r="C52" s="29"/>
      <c r="D52" s="8" t="s">
        <v>56</v>
      </c>
      <c r="E52" s="9">
        <v>137714</v>
      </c>
      <c r="F52" s="9">
        <v>504350</v>
      </c>
      <c r="G52" s="9">
        <f t="shared" si="0"/>
        <v>-366636</v>
      </c>
    </row>
    <row r="53" spans="2:7">
      <c r="B53" s="29"/>
      <c r="C53" s="29"/>
      <c r="D53" s="8" t="s">
        <v>57</v>
      </c>
      <c r="E53" s="9">
        <v>297064</v>
      </c>
      <c r="F53" s="9">
        <v>188878</v>
      </c>
      <c r="G53" s="9">
        <f t="shared" si="0"/>
        <v>108186</v>
      </c>
    </row>
    <row r="54" spans="2:7">
      <c r="B54" s="29"/>
      <c r="C54" s="29"/>
      <c r="D54" s="8" t="s">
        <v>58</v>
      </c>
      <c r="E54" s="9"/>
      <c r="F54" s="9"/>
      <c r="G54" s="9">
        <f t="shared" si="0"/>
        <v>0</v>
      </c>
    </row>
    <row r="55" spans="2:7">
      <c r="B55" s="29"/>
      <c r="C55" s="29"/>
      <c r="D55" s="8" t="s">
        <v>59</v>
      </c>
      <c r="E55" s="9">
        <v>31342</v>
      </c>
      <c r="F55" s="9">
        <v>71500</v>
      </c>
      <c r="G55" s="9">
        <f t="shared" si="0"/>
        <v>-40158</v>
      </c>
    </row>
    <row r="56" spans="2:7">
      <c r="B56" s="29"/>
      <c r="C56" s="29"/>
      <c r="D56" s="8" t="s">
        <v>60</v>
      </c>
      <c r="E56" s="9">
        <v>206784</v>
      </c>
      <c r="F56" s="9">
        <v>195816</v>
      </c>
      <c r="G56" s="9">
        <f t="shared" si="0"/>
        <v>10968</v>
      </c>
    </row>
    <row r="57" spans="2:7">
      <c r="B57" s="29"/>
      <c r="C57" s="29"/>
      <c r="D57" s="8" t="s">
        <v>61</v>
      </c>
      <c r="E57" s="9">
        <v>11990</v>
      </c>
      <c r="F57" s="9">
        <v>10890</v>
      </c>
      <c r="G57" s="9">
        <f t="shared" si="0"/>
        <v>1100</v>
      </c>
    </row>
    <row r="58" spans="2:7">
      <c r="B58" s="29"/>
      <c r="C58" s="29"/>
      <c r="D58" s="8" t="s">
        <v>44</v>
      </c>
      <c r="E58" s="9">
        <v>342126</v>
      </c>
      <c r="F58" s="9">
        <v>333136</v>
      </c>
      <c r="G58" s="9">
        <f t="shared" si="0"/>
        <v>8990</v>
      </c>
    </row>
    <row r="59" spans="2:7">
      <c r="B59" s="29"/>
      <c r="C59" s="29"/>
      <c r="D59" s="8" t="s">
        <v>45</v>
      </c>
      <c r="E59" s="9">
        <v>636672</v>
      </c>
      <c r="F59" s="9">
        <v>214404</v>
      </c>
      <c r="G59" s="9">
        <f t="shared" si="0"/>
        <v>422268</v>
      </c>
    </row>
    <row r="60" spans="2:7">
      <c r="B60" s="29"/>
      <c r="C60" s="29"/>
      <c r="D60" s="8" t="s">
        <v>62</v>
      </c>
      <c r="E60" s="9"/>
      <c r="F60" s="9"/>
      <c r="G60" s="9">
        <f t="shared" si="0"/>
        <v>0</v>
      </c>
    </row>
    <row r="61" spans="2:7">
      <c r="B61" s="29"/>
      <c r="C61" s="29"/>
      <c r="D61" s="8" t="s">
        <v>63</v>
      </c>
      <c r="E61" s="9">
        <v>257976</v>
      </c>
      <c r="F61" s="9">
        <v>209505</v>
      </c>
      <c r="G61" s="9">
        <f t="shared" si="0"/>
        <v>48471</v>
      </c>
    </row>
    <row r="62" spans="2:7">
      <c r="B62" s="29"/>
      <c r="C62" s="29"/>
      <c r="D62" s="8" t="s">
        <v>64</v>
      </c>
      <c r="E62" s="9">
        <v>33440</v>
      </c>
      <c r="F62" s="9">
        <v>49500</v>
      </c>
      <c r="G62" s="9">
        <f t="shared" si="0"/>
        <v>-16060</v>
      </c>
    </row>
    <row r="63" spans="2:7">
      <c r="B63" s="29"/>
      <c r="C63" s="29"/>
      <c r="D63" s="8" t="s">
        <v>65</v>
      </c>
      <c r="E63" s="9"/>
      <c r="F63" s="9"/>
      <c r="G63" s="9">
        <f t="shared" si="0"/>
        <v>0</v>
      </c>
    </row>
    <row r="64" spans="2:7">
      <c r="B64" s="29"/>
      <c r="C64" s="29"/>
      <c r="D64" s="8" t="s">
        <v>66</v>
      </c>
      <c r="E64" s="9">
        <v>99000</v>
      </c>
      <c r="F64" s="9">
        <v>104000</v>
      </c>
      <c r="G64" s="9">
        <f t="shared" si="0"/>
        <v>-5000</v>
      </c>
    </row>
    <row r="65" spans="2:7">
      <c r="B65" s="29"/>
      <c r="C65" s="29"/>
      <c r="D65" s="8" t="s">
        <v>48</v>
      </c>
      <c r="E65" s="9">
        <v>75672</v>
      </c>
      <c r="F65" s="9">
        <v>32114</v>
      </c>
      <c r="G65" s="9">
        <f t="shared" si="0"/>
        <v>43558</v>
      </c>
    </row>
    <row r="66" spans="2:7">
      <c r="B66" s="29"/>
      <c r="C66" s="29"/>
      <c r="D66" s="8" t="s">
        <v>67</v>
      </c>
      <c r="E66" s="9"/>
      <c r="F66" s="9"/>
      <c r="G66" s="9">
        <f t="shared" si="0"/>
        <v>0</v>
      </c>
    </row>
    <row r="67" spans="2:7">
      <c r="B67" s="29"/>
      <c r="C67" s="29"/>
      <c r="D67" s="8" t="s">
        <v>68</v>
      </c>
      <c r="E67" s="9">
        <f>+E68</f>
        <v>11166255</v>
      </c>
      <c r="F67" s="9">
        <f>+F68</f>
        <v>10162607</v>
      </c>
      <c r="G67" s="9">
        <f t="shared" si="0"/>
        <v>1003648</v>
      </c>
    </row>
    <row r="68" spans="2:7">
      <c r="B68" s="29"/>
      <c r="C68" s="29"/>
      <c r="D68" s="8" t="s">
        <v>69</v>
      </c>
      <c r="E68" s="9">
        <f>+E69+E70+E71-E72</f>
        <v>11166255</v>
      </c>
      <c r="F68" s="9">
        <f>+F69+F70+F71-F72</f>
        <v>10162607</v>
      </c>
      <c r="G68" s="9">
        <f t="shared" si="0"/>
        <v>1003648</v>
      </c>
    </row>
    <row r="69" spans="2:7">
      <c r="B69" s="29"/>
      <c r="C69" s="29"/>
      <c r="D69" s="8" t="s">
        <v>70</v>
      </c>
      <c r="E69" s="9">
        <v>62363</v>
      </c>
      <c r="F69" s="9">
        <v>59249</v>
      </c>
      <c r="G69" s="9">
        <f t="shared" si="0"/>
        <v>3114</v>
      </c>
    </row>
    <row r="70" spans="2:7">
      <c r="B70" s="29"/>
      <c r="C70" s="29"/>
      <c r="D70" s="8" t="s">
        <v>71</v>
      </c>
      <c r="E70" s="9">
        <v>11161712</v>
      </c>
      <c r="F70" s="9">
        <v>10165721</v>
      </c>
      <c r="G70" s="9">
        <f t="shared" si="0"/>
        <v>995991</v>
      </c>
    </row>
    <row r="71" spans="2:7">
      <c r="B71" s="29"/>
      <c r="C71" s="29"/>
      <c r="D71" s="8" t="s">
        <v>72</v>
      </c>
      <c r="E71" s="9"/>
      <c r="F71" s="9"/>
      <c r="G71" s="9">
        <f t="shared" ref="G71:G134" si="1">E71-F71</f>
        <v>0</v>
      </c>
    </row>
    <row r="72" spans="2:7">
      <c r="B72" s="29"/>
      <c r="C72" s="29"/>
      <c r="D72" s="8" t="s">
        <v>73</v>
      </c>
      <c r="E72" s="9">
        <v>57820</v>
      </c>
      <c r="F72" s="9">
        <v>62363</v>
      </c>
      <c r="G72" s="9">
        <f t="shared" si="1"/>
        <v>-4543</v>
      </c>
    </row>
    <row r="73" spans="2:7">
      <c r="B73" s="29"/>
      <c r="C73" s="29"/>
      <c r="D73" s="8" t="s">
        <v>74</v>
      </c>
      <c r="E73" s="9">
        <v>1270578</v>
      </c>
      <c r="F73" s="9">
        <v>1631524</v>
      </c>
      <c r="G73" s="9">
        <f t="shared" si="1"/>
        <v>-360946</v>
      </c>
    </row>
    <row r="74" spans="2:7">
      <c r="B74" s="29"/>
      <c r="C74" s="29"/>
      <c r="D74" s="8" t="s">
        <v>75</v>
      </c>
      <c r="E74" s="9">
        <v>-368876</v>
      </c>
      <c r="F74" s="9">
        <v>-752194</v>
      </c>
      <c r="G74" s="9">
        <f t="shared" si="1"/>
        <v>383318</v>
      </c>
    </row>
    <row r="75" spans="2:7">
      <c r="B75" s="29"/>
      <c r="C75" s="29"/>
      <c r="D75" s="8" t="s">
        <v>76</v>
      </c>
      <c r="E75" s="9"/>
      <c r="F75" s="9"/>
      <c r="G75" s="9">
        <f t="shared" si="1"/>
        <v>0</v>
      </c>
    </row>
    <row r="76" spans="2:7">
      <c r="B76" s="29"/>
      <c r="C76" s="29"/>
      <c r="D76" s="8" t="s">
        <v>77</v>
      </c>
      <c r="E76" s="9"/>
      <c r="F76" s="9"/>
      <c r="G76" s="9">
        <f t="shared" si="1"/>
        <v>0</v>
      </c>
    </row>
    <row r="77" spans="2:7">
      <c r="B77" s="29"/>
      <c r="C77" s="29"/>
      <c r="D77" s="8" t="s">
        <v>78</v>
      </c>
      <c r="E77" s="9"/>
      <c r="F77" s="9"/>
      <c r="G77" s="9">
        <f t="shared" si="1"/>
        <v>0</v>
      </c>
    </row>
    <row r="78" spans="2:7">
      <c r="B78" s="29"/>
      <c r="C78" s="30"/>
      <c r="D78" s="10" t="s">
        <v>79</v>
      </c>
      <c r="E78" s="11">
        <f>+E24+E32+E44+E67+E73+E74+E75+E76+E77</f>
        <v>53334869</v>
      </c>
      <c r="F78" s="11">
        <f>+F24+F32+F44+F67+F73+F74+F75+F76+F77</f>
        <v>48677989</v>
      </c>
      <c r="G78" s="11">
        <f t="shared" si="1"/>
        <v>4656880</v>
      </c>
    </row>
    <row r="79" spans="2:7">
      <c r="B79" s="30"/>
      <c r="C79" s="12" t="s">
        <v>80</v>
      </c>
      <c r="D79" s="13"/>
      <c r="E79" s="14">
        <f xml:space="preserve"> +E23 - E78</f>
        <v>-2951268</v>
      </c>
      <c r="F79" s="14">
        <f xml:space="preserve"> +F23 - F78</f>
        <v>1332811</v>
      </c>
      <c r="G79" s="14">
        <f t="shared" si="1"/>
        <v>-4284079</v>
      </c>
    </row>
    <row r="80" spans="2:7">
      <c r="B80" s="28" t="s">
        <v>81</v>
      </c>
      <c r="C80" s="28" t="s">
        <v>9</v>
      </c>
      <c r="D80" s="8" t="s">
        <v>82</v>
      </c>
      <c r="E80" s="9">
        <v>26</v>
      </c>
      <c r="F80" s="9">
        <v>26</v>
      </c>
      <c r="G80" s="9">
        <f t="shared" si="1"/>
        <v>0</v>
      </c>
    </row>
    <row r="81" spans="2:7">
      <c r="B81" s="29"/>
      <c r="C81" s="29"/>
      <c r="D81" s="8" t="s">
        <v>83</v>
      </c>
      <c r="E81" s="9">
        <f>+E82+E83+E84</f>
        <v>54000</v>
      </c>
      <c r="F81" s="9">
        <f>+F82+F83+F84</f>
        <v>34000</v>
      </c>
      <c r="G81" s="9">
        <f t="shared" si="1"/>
        <v>20000</v>
      </c>
    </row>
    <row r="82" spans="2:7">
      <c r="B82" s="29"/>
      <c r="C82" s="29"/>
      <c r="D82" s="8" t="s">
        <v>84</v>
      </c>
      <c r="E82" s="9">
        <v>20000</v>
      </c>
      <c r="F82" s="9">
        <v>19000</v>
      </c>
      <c r="G82" s="9">
        <f t="shared" si="1"/>
        <v>1000</v>
      </c>
    </row>
    <row r="83" spans="2:7">
      <c r="B83" s="29"/>
      <c r="C83" s="29"/>
      <c r="D83" s="8" t="s">
        <v>85</v>
      </c>
      <c r="E83" s="9"/>
      <c r="F83" s="9"/>
      <c r="G83" s="9">
        <f t="shared" si="1"/>
        <v>0</v>
      </c>
    </row>
    <row r="84" spans="2:7">
      <c r="B84" s="29"/>
      <c r="C84" s="29"/>
      <c r="D84" s="8" t="s">
        <v>86</v>
      </c>
      <c r="E84" s="9">
        <v>34000</v>
      </c>
      <c r="F84" s="9">
        <v>15000</v>
      </c>
      <c r="G84" s="9">
        <f t="shared" si="1"/>
        <v>19000</v>
      </c>
    </row>
    <row r="85" spans="2:7">
      <c r="B85" s="29"/>
      <c r="C85" s="30"/>
      <c r="D85" s="10" t="s">
        <v>87</v>
      </c>
      <c r="E85" s="11">
        <f>+E80+E81</f>
        <v>54026</v>
      </c>
      <c r="F85" s="11">
        <f>+F80+F81</f>
        <v>34026</v>
      </c>
      <c r="G85" s="11">
        <f t="shared" si="1"/>
        <v>20000</v>
      </c>
    </row>
    <row r="86" spans="2:7">
      <c r="B86" s="29"/>
      <c r="C86" s="28" t="s">
        <v>28</v>
      </c>
      <c r="D86" s="8" t="s">
        <v>88</v>
      </c>
      <c r="E86" s="9"/>
      <c r="F86" s="9"/>
      <c r="G86" s="9">
        <f t="shared" si="1"/>
        <v>0</v>
      </c>
    </row>
    <row r="87" spans="2:7">
      <c r="B87" s="29"/>
      <c r="C87" s="29"/>
      <c r="D87" s="8" t="s">
        <v>89</v>
      </c>
      <c r="E87" s="9">
        <f>+E88+E89+E90</f>
        <v>0</v>
      </c>
      <c r="F87" s="9">
        <f>+F88+F89+F90</f>
        <v>0</v>
      </c>
      <c r="G87" s="9">
        <f t="shared" si="1"/>
        <v>0</v>
      </c>
    </row>
    <row r="88" spans="2:7">
      <c r="B88" s="29"/>
      <c r="C88" s="29"/>
      <c r="D88" s="8" t="s">
        <v>90</v>
      </c>
      <c r="E88" s="9"/>
      <c r="F88" s="9"/>
      <c r="G88" s="9">
        <f t="shared" si="1"/>
        <v>0</v>
      </c>
    </row>
    <row r="89" spans="2:7">
      <c r="B89" s="29"/>
      <c r="C89" s="29"/>
      <c r="D89" s="8" t="s">
        <v>91</v>
      </c>
      <c r="E89" s="9"/>
      <c r="F89" s="9"/>
      <c r="G89" s="9">
        <f t="shared" si="1"/>
        <v>0</v>
      </c>
    </row>
    <row r="90" spans="2:7">
      <c r="B90" s="29"/>
      <c r="C90" s="29"/>
      <c r="D90" s="8" t="s">
        <v>92</v>
      </c>
      <c r="E90" s="9"/>
      <c r="F90" s="9"/>
      <c r="G90" s="9">
        <f t="shared" si="1"/>
        <v>0</v>
      </c>
    </row>
    <row r="91" spans="2:7">
      <c r="B91" s="29"/>
      <c r="C91" s="30"/>
      <c r="D91" s="10" t="s">
        <v>93</v>
      </c>
      <c r="E91" s="11">
        <f>+E86+E87</f>
        <v>0</v>
      </c>
      <c r="F91" s="11">
        <f>+F86+F87</f>
        <v>0</v>
      </c>
      <c r="G91" s="11">
        <f t="shared" si="1"/>
        <v>0</v>
      </c>
    </row>
    <row r="92" spans="2:7">
      <c r="B92" s="30"/>
      <c r="C92" s="12" t="s">
        <v>94</v>
      </c>
      <c r="D92" s="15"/>
      <c r="E92" s="16">
        <f xml:space="preserve"> +E85 - E91</f>
        <v>54026</v>
      </c>
      <c r="F92" s="16">
        <f xml:space="preserve"> +F85 - F91</f>
        <v>34026</v>
      </c>
      <c r="G92" s="16">
        <f t="shared" si="1"/>
        <v>20000</v>
      </c>
    </row>
    <row r="93" spans="2:7">
      <c r="B93" s="12" t="s">
        <v>95</v>
      </c>
      <c r="C93" s="17"/>
      <c r="D93" s="13"/>
      <c r="E93" s="14">
        <f xml:space="preserve"> +E79 +E92</f>
        <v>-2897242</v>
      </c>
      <c r="F93" s="14">
        <f xml:space="preserve"> +F79 +F92</f>
        <v>1366837</v>
      </c>
      <c r="G93" s="14">
        <f t="shared" si="1"/>
        <v>-4264079</v>
      </c>
    </row>
    <row r="94" spans="2:7">
      <c r="B94" s="28" t="s">
        <v>96</v>
      </c>
      <c r="C94" s="28" t="s">
        <v>9</v>
      </c>
      <c r="D94" s="8" t="s">
        <v>97</v>
      </c>
      <c r="E94" s="9">
        <f>+E95+E96+E97</f>
        <v>100000</v>
      </c>
      <c r="F94" s="9">
        <f>+F95+F96+F97</f>
        <v>1722000</v>
      </c>
      <c r="G94" s="9">
        <f t="shared" si="1"/>
        <v>-1622000</v>
      </c>
    </row>
    <row r="95" spans="2:7">
      <c r="B95" s="29"/>
      <c r="C95" s="29"/>
      <c r="D95" s="8" t="s">
        <v>98</v>
      </c>
      <c r="E95" s="9">
        <v>100000</v>
      </c>
      <c r="F95" s="9">
        <v>1722000</v>
      </c>
      <c r="G95" s="9">
        <f t="shared" si="1"/>
        <v>-1622000</v>
      </c>
    </row>
    <row r="96" spans="2:7">
      <c r="B96" s="29"/>
      <c r="C96" s="29"/>
      <c r="D96" s="8" t="s">
        <v>99</v>
      </c>
      <c r="E96" s="9"/>
      <c r="F96" s="9"/>
      <c r="G96" s="9">
        <f t="shared" si="1"/>
        <v>0</v>
      </c>
    </row>
    <row r="97" spans="2:7">
      <c r="B97" s="29"/>
      <c r="C97" s="29"/>
      <c r="D97" s="8" t="s">
        <v>100</v>
      </c>
      <c r="E97" s="9"/>
      <c r="F97" s="9"/>
      <c r="G97" s="9">
        <f t="shared" si="1"/>
        <v>0</v>
      </c>
    </row>
    <row r="98" spans="2:7">
      <c r="B98" s="29"/>
      <c r="C98" s="29"/>
      <c r="D98" s="8" t="s">
        <v>101</v>
      </c>
      <c r="E98" s="9">
        <f>+E99+E100</f>
        <v>0</v>
      </c>
      <c r="F98" s="9">
        <f>+F99+F100</f>
        <v>0</v>
      </c>
      <c r="G98" s="9">
        <f t="shared" si="1"/>
        <v>0</v>
      </c>
    </row>
    <row r="99" spans="2:7">
      <c r="B99" s="29"/>
      <c r="C99" s="29"/>
      <c r="D99" s="8" t="s">
        <v>102</v>
      </c>
      <c r="E99" s="9"/>
      <c r="F99" s="9"/>
      <c r="G99" s="9">
        <f t="shared" si="1"/>
        <v>0</v>
      </c>
    </row>
    <row r="100" spans="2:7">
      <c r="B100" s="29"/>
      <c r="C100" s="29"/>
      <c r="D100" s="8" t="s">
        <v>103</v>
      </c>
      <c r="E100" s="9"/>
      <c r="F100" s="9"/>
      <c r="G100" s="9">
        <f t="shared" si="1"/>
        <v>0</v>
      </c>
    </row>
    <row r="101" spans="2:7">
      <c r="B101" s="29"/>
      <c r="C101" s="29"/>
      <c r="D101" s="8" t="s">
        <v>104</v>
      </c>
      <c r="E101" s="9"/>
      <c r="F101" s="9"/>
      <c r="G101" s="9">
        <f t="shared" si="1"/>
        <v>0</v>
      </c>
    </row>
    <row r="102" spans="2:7">
      <c r="B102" s="29"/>
      <c r="C102" s="29"/>
      <c r="D102" s="8" t="s">
        <v>105</v>
      </c>
      <c r="E102" s="9">
        <f>+E103+E104+E105+E106</f>
        <v>0</v>
      </c>
      <c r="F102" s="9">
        <f>+F103+F104+F105+F106</f>
        <v>0</v>
      </c>
      <c r="G102" s="9">
        <f t="shared" si="1"/>
        <v>0</v>
      </c>
    </row>
    <row r="103" spans="2:7">
      <c r="B103" s="29"/>
      <c r="C103" s="29"/>
      <c r="D103" s="8" t="s">
        <v>106</v>
      </c>
      <c r="E103" s="9"/>
      <c r="F103" s="9"/>
      <c r="G103" s="9">
        <f t="shared" si="1"/>
        <v>0</v>
      </c>
    </row>
    <row r="104" spans="2:7">
      <c r="B104" s="29"/>
      <c r="C104" s="29"/>
      <c r="D104" s="8" t="s">
        <v>107</v>
      </c>
      <c r="E104" s="9"/>
      <c r="F104" s="9"/>
      <c r="G104" s="9">
        <f t="shared" si="1"/>
        <v>0</v>
      </c>
    </row>
    <row r="105" spans="2:7">
      <c r="B105" s="29"/>
      <c r="C105" s="29"/>
      <c r="D105" s="8" t="s">
        <v>108</v>
      </c>
      <c r="E105" s="9"/>
      <c r="F105" s="9"/>
      <c r="G105" s="9">
        <f t="shared" si="1"/>
        <v>0</v>
      </c>
    </row>
    <row r="106" spans="2:7">
      <c r="B106" s="29"/>
      <c r="C106" s="29"/>
      <c r="D106" s="8" t="s">
        <v>109</v>
      </c>
      <c r="E106" s="9"/>
      <c r="F106" s="9"/>
      <c r="G106" s="9">
        <f t="shared" si="1"/>
        <v>0</v>
      </c>
    </row>
    <row r="107" spans="2:7">
      <c r="B107" s="29"/>
      <c r="C107" s="29"/>
      <c r="D107" s="8" t="s">
        <v>110</v>
      </c>
      <c r="E107" s="9">
        <f>+E108+E109</f>
        <v>0</v>
      </c>
      <c r="F107" s="9">
        <f>+F108+F109</f>
        <v>0</v>
      </c>
      <c r="G107" s="9">
        <f t="shared" si="1"/>
        <v>0</v>
      </c>
    </row>
    <row r="108" spans="2:7">
      <c r="B108" s="29"/>
      <c r="C108" s="29"/>
      <c r="D108" s="8" t="s">
        <v>111</v>
      </c>
      <c r="E108" s="9"/>
      <c r="F108" s="9"/>
      <c r="G108" s="9">
        <f t="shared" si="1"/>
        <v>0</v>
      </c>
    </row>
    <row r="109" spans="2:7">
      <c r="B109" s="29"/>
      <c r="C109" s="29"/>
      <c r="D109" s="8" t="s">
        <v>112</v>
      </c>
      <c r="E109" s="9"/>
      <c r="F109" s="9"/>
      <c r="G109" s="9">
        <f t="shared" si="1"/>
        <v>0</v>
      </c>
    </row>
    <row r="110" spans="2:7">
      <c r="B110" s="29"/>
      <c r="C110" s="29"/>
      <c r="D110" s="8" t="s">
        <v>113</v>
      </c>
      <c r="E110" s="9"/>
      <c r="F110" s="9"/>
      <c r="G110" s="9">
        <f t="shared" si="1"/>
        <v>0</v>
      </c>
    </row>
    <row r="111" spans="2:7">
      <c r="B111" s="29"/>
      <c r="C111" s="29"/>
      <c r="D111" s="8" t="s">
        <v>114</v>
      </c>
      <c r="E111" s="9">
        <v>2294000</v>
      </c>
      <c r="F111" s="9">
        <v>2860000</v>
      </c>
      <c r="G111" s="9">
        <f t="shared" si="1"/>
        <v>-566000</v>
      </c>
    </row>
    <row r="112" spans="2:7">
      <c r="B112" s="29"/>
      <c r="C112" s="29"/>
      <c r="D112" s="8" t="s">
        <v>115</v>
      </c>
      <c r="E112" s="9"/>
      <c r="F112" s="9"/>
      <c r="G112" s="9">
        <f t="shared" si="1"/>
        <v>0</v>
      </c>
    </row>
    <row r="113" spans="2:7">
      <c r="B113" s="29"/>
      <c r="C113" s="29"/>
      <c r="D113" s="8" t="s">
        <v>116</v>
      </c>
      <c r="E113" s="9"/>
      <c r="F113" s="9"/>
      <c r="G113" s="9">
        <f t="shared" si="1"/>
        <v>0</v>
      </c>
    </row>
    <row r="114" spans="2:7">
      <c r="B114" s="29"/>
      <c r="C114" s="29"/>
      <c r="D114" s="8" t="s">
        <v>117</v>
      </c>
      <c r="E114" s="9">
        <f>+E115+E116</f>
        <v>0</v>
      </c>
      <c r="F114" s="9">
        <f>+F115+F116</f>
        <v>0</v>
      </c>
      <c r="G114" s="9">
        <f t="shared" si="1"/>
        <v>0</v>
      </c>
    </row>
    <row r="115" spans="2:7">
      <c r="B115" s="29"/>
      <c r="C115" s="29"/>
      <c r="D115" s="8" t="s">
        <v>118</v>
      </c>
      <c r="E115" s="9"/>
      <c r="F115" s="9"/>
      <c r="G115" s="9">
        <f t="shared" si="1"/>
        <v>0</v>
      </c>
    </row>
    <row r="116" spans="2:7">
      <c r="B116" s="29"/>
      <c r="C116" s="29"/>
      <c r="D116" s="8" t="s">
        <v>119</v>
      </c>
      <c r="E116" s="9"/>
      <c r="F116" s="9"/>
      <c r="G116" s="9">
        <f t="shared" si="1"/>
        <v>0</v>
      </c>
    </row>
    <row r="117" spans="2:7">
      <c r="B117" s="29"/>
      <c r="C117" s="30"/>
      <c r="D117" s="10" t="s">
        <v>120</v>
      </c>
      <c r="E117" s="11">
        <f>+E94+E98+E101+E102+E107+E110+E111+E112+E113+E114</f>
        <v>2394000</v>
      </c>
      <c r="F117" s="11">
        <f>+F94+F98+F101+F102+F107+F110+F111+F112+F113+F114</f>
        <v>4582000</v>
      </c>
      <c r="G117" s="11">
        <f t="shared" si="1"/>
        <v>-2188000</v>
      </c>
    </row>
    <row r="118" spans="2:7">
      <c r="B118" s="29"/>
      <c r="C118" s="28" t="s">
        <v>28</v>
      </c>
      <c r="D118" s="8" t="s">
        <v>121</v>
      </c>
      <c r="E118" s="9"/>
      <c r="F118" s="9"/>
      <c r="G118" s="9">
        <f t="shared" si="1"/>
        <v>0</v>
      </c>
    </row>
    <row r="119" spans="2:7">
      <c r="B119" s="29"/>
      <c r="C119" s="29"/>
      <c r="D119" s="8" t="s">
        <v>122</v>
      </c>
      <c r="E119" s="9"/>
      <c r="F119" s="9"/>
      <c r="G119" s="9">
        <f t="shared" si="1"/>
        <v>0</v>
      </c>
    </row>
    <row r="120" spans="2:7">
      <c r="B120" s="29"/>
      <c r="C120" s="29"/>
      <c r="D120" s="8" t="s">
        <v>123</v>
      </c>
      <c r="E120" s="9">
        <f>+E121+E122+E123+E124</f>
        <v>0</v>
      </c>
      <c r="F120" s="9">
        <f>+F121+F122+F123+F124</f>
        <v>0</v>
      </c>
      <c r="G120" s="9">
        <f t="shared" si="1"/>
        <v>0</v>
      </c>
    </row>
    <row r="121" spans="2:7">
      <c r="B121" s="29"/>
      <c r="C121" s="29"/>
      <c r="D121" s="8" t="s">
        <v>124</v>
      </c>
      <c r="E121" s="9"/>
      <c r="F121" s="9"/>
      <c r="G121" s="9">
        <f t="shared" si="1"/>
        <v>0</v>
      </c>
    </row>
    <row r="122" spans="2:7">
      <c r="B122" s="29"/>
      <c r="C122" s="29"/>
      <c r="D122" s="8" t="s">
        <v>125</v>
      </c>
      <c r="E122" s="9"/>
      <c r="F122" s="9"/>
      <c r="G122" s="9">
        <f t="shared" si="1"/>
        <v>0</v>
      </c>
    </row>
    <row r="123" spans="2:7">
      <c r="B123" s="29"/>
      <c r="C123" s="29"/>
      <c r="D123" s="8" t="s">
        <v>126</v>
      </c>
      <c r="E123" s="9"/>
      <c r="F123" s="9"/>
      <c r="G123" s="9">
        <f t="shared" si="1"/>
        <v>0</v>
      </c>
    </row>
    <row r="124" spans="2:7">
      <c r="B124" s="29"/>
      <c r="C124" s="29"/>
      <c r="D124" s="8" t="s">
        <v>127</v>
      </c>
      <c r="E124" s="9"/>
      <c r="F124" s="9"/>
      <c r="G124" s="9">
        <f t="shared" si="1"/>
        <v>0</v>
      </c>
    </row>
    <row r="125" spans="2:7">
      <c r="B125" s="29"/>
      <c r="C125" s="29"/>
      <c r="D125" s="8" t="s">
        <v>128</v>
      </c>
      <c r="E125" s="9"/>
      <c r="F125" s="9"/>
      <c r="G125" s="9">
        <f t="shared" si="1"/>
        <v>0</v>
      </c>
    </row>
    <row r="126" spans="2:7">
      <c r="B126" s="29"/>
      <c r="C126" s="29"/>
      <c r="D126" s="8" t="s">
        <v>129</v>
      </c>
      <c r="E126" s="9">
        <v>100000</v>
      </c>
      <c r="F126" s="9">
        <v>2022000</v>
      </c>
      <c r="G126" s="9">
        <f t="shared" si="1"/>
        <v>-1922000</v>
      </c>
    </row>
    <row r="127" spans="2:7">
      <c r="B127" s="29"/>
      <c r="C127" s="29"/>
      <c r="D127" s="8" t="s">
        <v>130</v>
      </c>
      <c r="E127" s="9"/>
      <c r="F127" s="9"/>
      <c r="G127" s="9">
        <f t="shared" si="1"/>
        <v>0</v>
      </c>
    </row>
    <row r="128" spans="2:7">
      <c r="B128" s="29"/>
      <c r="C128" s="29"/>
      <c r="D128" s="8" t="s">
        <v>131</v>
      </c>
      <c r="E128" s="9"/>
      <c r="F128" s="9"/>
      <c r="G128" s="9">
        <f t="shared" si="1"/>
        <v>0</v>
      </c>
    </row>
    <row r="129" spans="2:7">
      <c r="B129" s="29"/>
      <c r="C129" s="29"/>
      <c r="D129" s="8" t="s">
        <v>132</v>
      </c>
      <c r="E129" s="9"/>
      <c r="F129" s="9">
        <v>2638000</v>
      </c>
      <c r="G129" s="9">
        <f t="shared" si="1"/>
        <v>-2638000</v>
      </c>
    </row>
    <row r="130" spans="2:7">
      <c r="B130" s="29"/>
      <c r="C130" s="29"/>
      <c r="D130" s="8" t="s">
        <v>133</v>
      </c>
      <c r="E130" s="9"/>
      <c r="F130" s="9"/>
      <c r="G130" s="9">
        <f t="shared" si="1"/>
        <v>0</v>
      </c>
    </row>
    <row r="131" spans="2:7">
      <c r="B131" s="29"/>
      <c r="C131" s="29"/>
      <c r="D131" s="8" t="s">
        <v>134</v>
      </c>
      <c r="E131" s="9"/>
      <c r="F131" s="9"/>
      <c r="G131" s="9">
        <f t="shared" si="1"/>
        <v>0</v>
      </c>
    </row>
    <row r="132" spans="2:7">
      <c r="B132" s="29"/>
      <c r="C132" s="29"/>
      <c r="D132" s="8" t="s">
        <v>135</v>
      </c>
      <c r="E132" s="9"/>
      <c r="F132" s="9"/>
      <c r="G132" s="9">
        <f t="shared" si="1"/>
        <v>0</v>
      </c>
    </row>
    <row r="133" spans="2:7">
      <c r="B133" s="29"/>
      <c r="C133" s="30"/>
      <c r="D133" s="10" t="s">
        <v>136</v>
      </c>
      <c r="E133" s="11">
        <f>+E118+E119+E120+E125+E126+E127+E128+E129+E130+E131+E132</f>
        <v>100000</v>
      </c>
      <c r="F133" s="11">
        <f>+F118+F119+F120+F125+F126+F127+F128+F129+F130+F131+F132</f>
        <v>4660000</v>
      </c>
      <c r="G133" s="11">
        <f t="shared" si="1"/>
        <v>-4560000</v>
      </c>
    </row>
    <row r="134" spans="2:7">
      <c r="B134" s="30"/>
      <c r="C134" s="18" t="s">
        <v>137</v>
      </c>
      <c r="D134" s="19"/>
      <c r="E134" s="20">
        <f xml:space="preserve"> +E117 - E133</f>
        <v>2294000</v>
      </c>
      <c r="F134" s="20">
        <f xml:space="preserve"> +F117 - F133</f>
        <v>-78000</v>
      </c>
      <c r="G134" s="20">
        <f t="shared" si="1"/>
        <v>2372000</v>
      </c>
    </row>
    <row r="135" spans="2:7">
      <c r="B135" s="12" t="s">
        <v>138</v>
      </c>
      <c r="C135" s="21"/>
      <c r="D135" s="22"/>
      <c r="E135" s="23">
        <f xml:space="preserve"> +E93 +E134</f>
        <v>-603242</v>
      </c>
      <c r="F135" s="23">
        <f xml:space="preserve"> +F93 +F134</f>
        <v>1288837</v>
      </c>
      <c r="G135" s="23">
        <f t="shared" ref="G135:G147" si="2">E135-F135</f>
        <v>-1892079</v>
      </c>
    </row>
    <row r="136" spans="2:7">
      <c r="B136" s="25" t="s">
        <v>139</v>
      </c>
      <c r="C136" s="21" t="s">
        <v>140</v>
      </c>
      <c r="D136" s="22"/>
      <c r="E136" s="23">
        <v>59597913</v>
      </c>
      <c r="F136" s="23">
        <v>58609076</v>
      </c>
      <c r="G136" s="23">
        <f t="shared" si="2"/>
        <v>988837</v>
      </c>
    </row>
    <row r="137" spans="2:7">
      <c r="B137" s="26"/>
      <c r="C137" s="21" t="s">
        <v>141</v>
      </c>
      <c r="D137" s="22"/>
      <c r="E137" s="23">
        <f xml:space="preserve"> +E135 +E136</f>
        <v>58994671</v>
      </c>
      <c r="F137" s="23">
        <f xml:space="preserve"> +F135 +F136</f>
        <v>59897913</v>
      </c>
      <c r="G137" s="23">
        <f t="shared" si="2"/>
        <v>-903242</v>
      </c>
    </row>
    <row r="138" spans="2:7">
      <c r="B138" s="26"/>
      <c r="C138" s="21" t="s">
        <v>142</v>
      </c>
      <c r="D138" s="22"/>
      <c r="E138" s="23"/>
      <c r="F138" s="23"/>
      <c r="G138" s="23">
        <f t="shared" si="2"/>
        <v>0</v>
      </c>
    </row>
    <row r="139" spans="2:7">
      <c r="B139" s="26"/>
      <c r="C139" s="21" t="s">
        <v>143</v>
      </c>
      <c r="D139" s="22"/>
      <c r="E139" s="23">
        <f>+E140+E141+E142</f>
        <v>300000</v>
      </c>
      <c r="F139" s="23">
        <f>+F140+F141+F142</f>
        <v>0</v>
      </c>
      <c r="G139" s="23">
        <f t="shared" si="2"/>
        <v>300000</v>
      </c>
    </row>
    <row r="140" spans="2:7">
      <c r="B140" s="26"/>
      <c r="C140" s="24" t="s">
        <v>144</v>
      </c>
      <c r="D140" s="19"/>
      <c r="E140" s="20">
        <v>300000</v>
      </c>
      <c r="F140" s="20"/>
      <c r="G140" s="20">
        <f t="shared" si="2"/>
        <v>300000</v>
      </c>
    </row>
    <row r="141" spans="2:7">
      <c r="B141" s="26"/>
      <c r="C141" s="24" t="s">
        <v>145</v>
      </c>
      <c r="D141" s="19"/>
      <c r="E141" s="20"/>
      <c r="F141" s="20"/>
      <c r="G141" s="20">
        <f t="shared" si="2"/>
        <v>0</v>
      </c>
    </row>
    <row r="142" spans="2:7">
      <c r="B142" s="26"/>
      <c r="C142" s="24" t="s">
        <v>146</v>
      </c>
      <c r="D142" s="19"/>
      <c r="E142" s="20"/>
      <c r="F142" s="20"/>
      <c r="G142" s="20">
        <f t="shared" si="2"/>
        <v>0</v>
      </c>
    </row>
    <row r="143" spans="2:7">
      <c r="B143" s="26"/>
      <c r="C143" s="21" t="s">
        <v>147</v>
      </c>
      <c r="D143" s="22"/>
      <c r="E143" s="23">
        <f>+E144+E145+E146</f>
        <v>0</v>
      </c>
      <c r="F143" s="23">
        <f>+F144+F145+F146</f>
        <v>300000</v>
      </c>
      <c r="G143" s="23">
        <f t="shared" si="2"/>
        <v>-300000</v>
      </c>
    </row>
    <row r="144" spans="2:7">
      <c r="B144" s="26"/>
      <c r="C144" s="24" t="s">
        <v>148</v>
      </c>
      <c r="D144" s="19"/>
      <c r="E144" s="20"/>
      <c r="F144" s="20">
        <v>300000</v>
      </c>
      <c r="G144" s="20">
        <f t="shared" si="2"/>
        <v>-300000</v>
      </c>
    </row>
    <row r="145" spans="2:7">
      <c r="B145" s="26"/>
      <c r="C145" s="24" t="s">
        <v>149</v>
      </c>
      <c r="D145" s="19"/>
      <c r="E145" s="20"/>
      <c r="F145" s="20"/>
      <c r="G145" s="20">
        <f t="shared" si="2"/>
        <v>0</v>
      </c>
    </row>
    <row r="146" spans="2:7">
      <c r="B146" s="26"/>
      <c r="C146" s="24" t="s">
        <v>150</v>
      </c>
      <c r="D146" s="19"/>
      <c r="E146" s="20"/>
      <c r="F146" s="20"/>
      <c r="G146" s="20">
        <f t="shared" si="2"/>
        <v>0</v>
      </c>
    </row>
    <row r="147" spans="2:7">
      <c r="B147" s="27"/>
      <c r="C147" s="21" t="s">
        <v>151</v>
      </c>
      <c r="D147" s="22"/>
      <c r="E147" s="23">
        <f xml:space="preserve"> +E137 +E138 +E139 - E143</f>
        <v>59294671</v>
      </c>
      <c r="F147" s="23">
        <f xml:space="preserve"> +F137 +F138 +F139 - F143</f>
        <v>59597913</v>
      </c>
      <c r="G147" s="23">
        <f t="shared" si="2"/>
        <v>-303242</v>
      </c>
    </row>
  </sheetData>
  <mergeCells count="13">
    <mergeCell ref="B2:G2"/>
    <mergeCell ref="B3:G3"/>
    <mergeCell ref="B5:D5"/>
    <mergeCell ref="B6:B79"/>
    <mergeCell ref="C6:C23"/>
    <mergeCell ref="C24:C78"/>
    <mergeCell ref="B136:B147"/>
    <mergeCell ref="B80:B92"/>
    <mergeCell ref="C80:C85"/>
    <mergeCell ref="C86:C91"/>
    <mergeCell ref="B94:B134"/>
    <mergeCell ref="C94:C117"/>
    <mergeCell ref="C118:C133"/>
  </mergeCells>
  <phoneticPr fontId="2"/>
  <pageMargins left="0.7" right="0.7" top="0.75" bottom="0.75" header="0.3" footer="0.3"/>
  <pageSetup paperSize="9" fitToHeight="0" orientation="portrait" verticalDpi="0" r:id="rId1"/>
  <headerFooter>
    <oddHeader>&amp;L静岡手をつなぐ育成の会</oddHeader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74311-02BE-4A0C-80EE-0E7AD1B3C536}">
  <sheetPr>
    <pageSetUpPr fitToPage="1"/>
  </sheetPr>
  <dimension ref="B1:G147"/>
  <sheetViews>
    <sheetView showGridLines="0" workbookViewId="0"/>
  </sheetViews>
  <sheetFormatPr defaultRowHeight="18.75"/>
  <cols>
    <col min="1" max="3" width="2.875" customWidth="1"/>
    <col min="4" max="4" width="59.75" customWidth="1"/>
    <col min="5" max="7" width="20.75" customWidth="1"/>
  </cols>
  <sheetData>
    <row r="1" spans="2:7" ht="21">
      <c r="B1" s="1"/>
      <c r="C1" s="1"/>
      <c r="D1" s="1"/>
      <c r="E1" s="2"/>
      <c r="F1" s="2"/>
      <c r="G1" s="3" t="s">
        <v>0</v>
      </c>
    </row>
    <row r="2" spans="2:7" ht="21">
      <c r="B2" s="31" t="s">
        <v>160</v>
      </c>
      <c r="C2" s="31"/>
      <c r="D2" s="31"/>
      <c r="E2" s="31"/>
      <c r="F2" s="31"/>
      <c r="G2" s="31"/>
    </row>
    <row r="3" spans="2:7" ht="21">
      <c r="B3" s="32" t="s">
        <v>2</v>
      </c>
      <c r="C3" s="32"/>
      <c r="D3" s="32"/>
      <c r="E3" s="32"/>
      <c r="F3" s="32"/>
      <c r="G3" s="32"/>
    </row>
    <row r="4" spans="2:7">
      <c r="B4" s="4"/>
      <c r="C4" s="4"/>
      <c r="D4" s="4"/>
      <c r="E4" s="4"/>
      <c r="F4" s="2"/>
      <c r="G4" s="4" t="s">
        <v>3</v>
      </c>
    </row>
    <row r="5" spans="2:7">
      <c r="B5" s="33" t="s">
        <v>4</v>
      </c>
      <c r="C5" s="33"/>
      <c r="D5" s="33"/>
      <c r="E5" s="5" t="s">
        <v>5</v>
      </c>
      <c r="F5" s="5" t="s">
        <v>6</v>
      </c>
      <c r="G5" s="5" t="s">
        <v>7</v>
      </c>
    </row>
    <row r="6" spans="2:7">
      <c r="B6" s="28" t="s">
        <v>8</v>
      </c>
      <c r="C6" s="28" t="s">
        <v>9</v>
      </c>
      <c r="D6" s="6" t="s">
        <v>10</v>
      </c>
      <c r="E6" s="7">
        <f>+E7</f>
        <v>0</v>
      </c>
      <c r="F6" s="7">
        <f>+F7</f>
        <v>0</v>
      </c>
      <c r="G6" s="7">
        <f>E6-F6</f>
        <v>0</v>
      </c>
    </row>
    <row r="7" spans="2:7">
      <c r="B7" s="29"/>
      <c r="C7" s="29"/>
      <c r="D7" s="8" t="s">
        <v>11</v>
      </c>
      <c r="E7" s="9">
        <f>+E8</f>
        <v>0</v>
      </c>
      <c r="F7" s="9">
        <f>+F8</f>
        <v>0</v>
      </c>
      <c r="G7" s="9">
        <f t="shared" ref="G7:G70" si="0">E7-F7</f>
        <v>0</v>
      </c>
    </row>
    <row r="8" spans="2:7">
      <c r="B8" s="29"/>
      <c r="C8" s="29"/>
      <c r="D8" s="8" t="s">
        <v>12</v>
      </c>
      <c r="E8" s="9"/>
      <c r="F8" s="9"/>
      <c r="G8" s="9">
        <f t="shared" si="0"/>
        <v>0</v>
      </c>
    </row>
    <row r="9" spans="2:7">
      <c r="B9" s="29"/>
      <c r="C9" s="29"/>
      <c r="D9" s="8" t="s">
        <v>13</v>
      </c>
      <c r="E9" s="9">
        <f>+E10+E14+E15+E17+E18</f>
        <v>13372999</v>
      </c>
      <c r="F9" s="9">
        <f>+F10+F14+F15+F17+F18</f>
        <v>12544607</v>
      </c>
      <c r="G9" s="9">
        <f t="shared" si="0"/>
        <v>828392</v>
      </c>
    </row>
    <row r="10" spans="2:7">
      <c r="B10" s="29"/>
      <c r="C10" s="29"/>
      <c r="D10" s="8" t="s">
        <v>14</v>
      </c>
      <c r="E10" s="9">
        <f>+E11+E12+E13</f>
        <v>13342999</v>
      </c>
      <c r="F10" s="9">
        <f>+F11+F12+F13</f>
        <v>12514607</v>
      </c>
      <c r="G10" s="9">
        <f t="shared" si="0"/>
        <v>828392</v>
      </c>
    </row>
    <row r="11" spans="2:7">
      <c r="B11" s="29"/>
      <c r="C11" s="29"/>
      <c r="D11" s="8" t="s">
        <v>15</v>
      </c>
      <c r="E11" s="9"/>
      <c r="F11" s="9"/>
      <c r="G11" s="9">
        <f t="shared" si="0"/>
        <v>0</v>
      </c>
    </row>
    <row r="12" spans="2:7">
      <c r="B12" s="29"/>
      <c r="C12" s="29"/>
      <c r="D12" s="8" t="s">
        <v>16</v>
      </c>
      <c r="E12" s="9"/>
      <c r="F12" s="9"/>
      <c r="G12" s="9">
        <f t="shared" si="0"/>
        <v>0</v>
      </c>
    </row>
    <row r="13" spans="2:7">
      <c r="B13" s="29"/>
      <c r="C13" s="29"/>
      <c r="D13" s="8" t="s">
        <v>17</v>
      </c>
      <c r="E13" s="9">
        <v>13342999</v>
      </c>
      <c r="F13" s="9">
        <v>12514607</v>
      </c>
      <c r="G13" s="9">
        <f t="shared" si="0"/>
        <v>828392</v>
      </c>
    </row>
    <row r="14" spans="2:7">
      <c r="B14" s="29"/>
      <c r="C14" s="29"/>
      <c r="D14" s="8" t="s">
        <v>18</v>
      </c>
      <c r="E14" s="9"/>
      <c r="F14" s="9"/>
      <c r="G14" s="9">
        <f t="shared" si="0"/>
        <v>0</v>
      </c>
    </row>
    <row r="15" spans="2:7">
      <c r="B15" s="29"/>
      <c r="C15" s="29"/>
      <c r="D15" s="8" t="s">
        <v>19</v>
      </c>
      <c r="E15" s="9">
        <f>+E16</f>
        <v>0</v>
      </c>
      <c r="F15" s="9">
        <f>+F16</f>
        <v>0</v>
      </c>
      <c r="G15" s="9">
        <f t="shared" si="0"/>
        <v>0</v>
      </c>
    </row>
    <row r="16" spans="2:7">
      <c r="B16" s="29"/>
      <c r="C16" s="29"/>
      <c r="D16" s="8" t="s">
        <v>20</v>
      </c>
      <c r="E16" s="9"/>
      <c r="F16" s="9"/>
      <c r="G16" s="9">
        <f t="shared" si="0"/>
        <v>0</v>
      </c>
    </row>
    <row r="17" spans="2:7">
      <c r="B17" s="29"/>
      <c r="C17" s="29"/>
      <c r="D17" s="8" t="s">
        <v>21</v>
      </c>
      <c r="E17" s="9"/>
      <c r="F17" s="9"/>
      <c r="G17" s="9">
        <f t="shared" si="0"/>
        <v>0</v>
      </c>
    </row>
    <row r="18" spans="2:7">
      <c r="B18" s="29"/>
      <c r="C18" s="29"/>
      <c r="D18" s="8" t="s">
        <v>22</v>
      </c>
      <c r="E18" s="9">
        <f>+E19+E20+E21</f>
        <v>30000</v>
      </c>
      <c r="F18" s="9">
        <f>+F19+F20+F21</f>
        <v>30000</v>
      </c>
      <c r="G18" s="9">
        <f t="shared" si="0"/>
        <v>0</v>
      </c>
    </row>
    <row r="19" spans="2:7">
      <c r="B19" s="29"/>
      <c r="C19" s="29"/>
      <c r="D19" s="8" t="s">
        <v>23</v>
      </c>
      <c r="E19" s="9">
        <v>30000</v>
      </c>
      <c r="F19" s="9">
        <v>30000</v>
      </c>
      <c r="G19" s="9">
        <f t="shared" si="0"/>
        <v>0</v>
      </c>
    </row>
    <row r="20" spans="2:7">
      <c r="B20" s="29"/>
      <c r="C20" s="29"/>
      <c r="D20" s="8" t="s">
        <v>24</v>
      </c>
      <c r="E20" s="9"/>
      <c r="F20" s="9"/>
      <c r="G20" s="9">
        <f t="shared" si="0"/>
        <v>0</v>
      </c>
    </row>
    <row r="21" spans="2:7">
      <c r="B21" s="29"/>
      <c r="C21" s="29"/>
      <c r="D21" s="8" t="s">
        <v>25</v>
      </c>
      <c r="E21" s="9"/>
      <c r="F21" s="9"/>
      <c r="G21" s="9">
        <f t="shared" si="0"/>
        <v>0</v>
      </c>
    </row>
    <row r="22" spans="2:7">
      <c r="B22" s="29"/>
      <c r="C22" s="29"/>
      <c r="D22" s="8" t="s">
        <v>26</v>
      </c>
      <c r="E22" s="9"/>
      <c r="F22" s="9"/>
      <c r="G22" s="9">
        <f t="shared" si="0"/>
        <v>0</v>
      </c>
    </row>
    <row r="23" spans="2:7">
      <c r="B23" s="29"/>
      <c r="C23" s="30"/>
      <c r="D23" s="10" t="s">
        <v>27</v>
      </c>
      <c r="E23" s="11">
        <f>+E6+E9+E22</f>
        <v>13372999</v>
      </c>
      <c r="F23" s="11">
        <f>+F6+F9+F22</f>
        <v>12544607</v>
      </c>
      <c r="G23" s="11">
        <f t="shared" si="0"/>
        <v>828392</v>
      </c>
    </row>
    <row r="24" spans="2:7">
      <c r="B24" s="29"/>
      <c r="C24" s="28" t="s">
        <v>28</v>
      </c>
      <c r="D24" s="8" t="s">
        <v>29</v>
      </c>
      <c r="E24" s="9">
        <f>+E25+E26+E27+E28+E29+E30+E31</f>
        <v>13952645</v>
      </c>
      <c r="F24" s="9">
        <f>+F25+F26+F27+F28+F29+F30+F31</f>
        <v>13819214</v>
      </c>
      <c r="G24" s="9">
        <f t="shared" si="0"/>
        <v>133431</v>
      </c>
    </row>
    <row r="25" spans="2:7">
      <c r="B25" s="29"/>
      <c r="C25" s="29"/>
      <c r="D25" s="8" t="s">
        <v>30</v>
      </c>
      <c r="E25" s="9"/>
      <c r="F25" s="9"/>
      <c r="G25" s="9">
        <f t="shared" si="0"/>
        <v>0</v>
      </c>
    </row>
    <row r="26" spans="2:7">
      <c r="B26" s="29"/>
      <c r="C26" s="29"/>
      <c r="D26" s="8" t="s">
        <v>31</v>
      </c>
      <c r="E26" s="9">
        <v>7479945</v>
      </c>
      <c r="F26" s="9">
        <v>7386464</v>
      </c>
      <c r="G26" s="9">
        <f t="shared" si="0"/>
        <v>93481</v>
      </c>
    </row>
    <row r="27" spans="2:7">
      <c r="B27" s="29"/>
      <c r="C27" s="29"/>
      <c r="D27" s="8" t="s">
        <v>32</v>
      </c>
      <c r="E27" s="9">
        <v>1079300</v>
      </c>
      <c r="F27" s="9">
        <v>1124300</v>
      </c>
      <c r="G27" s="9">
        <f t="shared" si="0"/>
        <v>-45000</v>
      </c>
    </row>
    <row r="28" spans="2:7">
      <c r="B28" s="29"/>
      <c r="C28" s="29"/>
      <c r="D28" s="8" t="s">
        <v>33</v>
      </c>
      <c r="E28" s="9">
        <v>838380</v>
      </c>
      <c r="F28" s="9">
        <v>826400</v>
      </c>
      <c r="G28" s="9">
        <f t="shared" si="0"/>
        <v>11980</v>
      </c>
    </row>
    <row r="29" spans="2:7">
      <c r="B29" s="29"/>
      <c r="C29" s="29"/>
      <c r="D29" s="8" t="s">
        <v>34</v>
      </c>
      <c r="E29" s="9">
        <v>2465855</v>
      </c>
      <c r="F29" s="9">
        <v>2485705</v>
      </c>
      <c r="G29" s="9">
        <f t="shared" si="0"/>
        <v>-19850</v>
      </c>
    </row>
    <row r="30" spans="2:7">
      <c r="B30" s="29"/>
      <c r="C30" s="29"/>
      <c r="D30" s="8" t="s">
        <v>35</v>
      </c>
      <c r="E30" s="9">
        <v>267000</v>
      </c>
      <c r="F30" s="9">
        <v>267000</v>
      </c>
      <c r="G30" s="9">
        <f t="shared" si="0"/>
        <v>0</v>
      </c>
    </row>
    <row r="31" spans="2:7">
      <c r="B31" s="29"/>
      <c r="C31" s="29"/>
      <c r="D31" s="8" t="s">
        <v>36</v>
      </c>
      <c r="E31" s="9">
        <v>1822165</v>
      </c>
      <c r="F31" s="9">
        <v>1729345</v>
      </c>
      <c r="G31" s="9">
        <f t="shared" si="0"/>
        <v>92820</v>
      </c>
    </row>
    <row r="32" spans="2:7">
      <c r="B32" s="29"/>
      <c r="C32" s="29"/>
      <c r="D32" s="8" t="s">
        <v>37</v>
      </c>
      <c r="E32" s="9">
        <f>+E33+E34+E35+E36+E37+E38+E39+E40+E41+E42+E43</f>
        <v>275235</v>
      </c>
      <c r="F32" s="9">
        <f>+F33+F34+F35+F36+F37+F38+F39+F40+F41+F42+F43</f>
        <v>222324</v>
      </c>
      <c r="G32" s="9">
        <f t="shared" si="0"/>
        <v>52911</v>
      </c>
    </row>
    <row r="33" spans="2:7">
      <c r="B33" s="29"/>
      <c r="C33" s="29"/>
      <c r="D33" s="8" t="s">
        <v>38</v>
      </c>
      <c r="E33" s="9"/>
      <c r="F33" s="9"/>
      <c r="G33" s="9">
        <f t="shared" si="0"/>
        <v>0</v>
      </c>
    </row>
    <row r="34" spans="2:7">
      <c r="B34" s="29"/>
      <c r="C34" s="29"/>
      <c r="D34" s="8" t="s">
        <v>39</v>
      </c>
      <c r="E34" s="9"/>
      <c r="F34" s="9">
        <v>19800</v>
      </c>
      <c r="G34" s="9">
        <f t="shared" si="0"/>
        <v>-19800</v>
      </c>
    </row>
    <row r="35" spans="2:7">
      <c r="B35" s="29"/>
      <c r="C35" s="29"/>
      <c r="D35" s="8" t="s">
        <v>40</v>
      </c>
      <c r="E35" s="9"/>
      <c r="F35" s="9"/>
      <c r="G35" s="9">
        <f t="shared" si="0"/>
        <v>0</v>
      </c>
    </row>
    <row r="36" spans="2:7">
      <c r="B36" s="29"/>
      <c r="C36" s="29"/>
      <c r="D36" s="8" t="s">
        <v>41</v>
      </c>
      <c r="E36" s="9"/>
      <c r="F36" s="9"/>
      <c r="G36" s="9">
        <f t="shared" si="0"/>
        <v>0</v>
      </c>
    </row>
    <row r="37" spans="2:7">
      <c r="B37" s="29"/>
      <c r="C37" s="29"/>
      <c r="D37" s="8" t="s">
        <v>42</v>
      </c>
      <c r="E37" s="9"/>
      <c r="F37" s="9"/>
      <c r="G37" s="9">
        <f t="shared" si="0"/>
        <v>0</v>
      </c>
    </row>
    <row r="38" spans="2:7">
      <c r="B38" s="29"/>
      <c r="C38" s="29"/>
      <c r="D38" s="8" t="s">
        <v>43</v>
      </c>
      <c r="E38" s="9">
        <v>68200</v>
      </c>
      <c r="F38" s="9"/>
      <c r="G38" s="9">
        <f t="shared" si="0"/>
        <v>68200</v>
      </c>
    </row>
    <row r="39" spans="2:7">
      <c r="B39" s="29"/>
      <c r="C39" s="29"/>
      <c r="D39" s="8" t="s">
        <v>44</v>
      </c>
      <c r="E39" s="9">
        <v>4640</v>
      </c>
      <c r="F39" s="9">
        <v>4570</v>
      </c>
      <c r="G39" s="9">
        <f t="shared" si="0"/>
        <v>70</v>
      </c>
    </row>
    <row r="40" spans="2:7">
      <c r="B40" s="29"/>
      <c r="C40" s="29"/>
      <c r="D40" s="8" t="s">
        <v>45</v>
      </c>
      <c r="E40" s="9"/>
      <c r="F40" s="9"/>
      <c r="G40" s="9">
        <f t="shared" si="0"/>
        <v>0</v>
      </c>
    </row>
    <row r="41" spans="2:7">
      <c r="B41" s="29"/>
      <c r="C41" s="29"/>
      <c r="D41" s="8" t="s">
        <v>46</v>
      </c>
      <c r="E41" s="9"/>
      <c r="F41" s="9"/>
      <c r="G41" s="9">
        <f t="shared" si="0"/>
        <v>0</v>
      </c>
    </row>
    <row r="42" spans="2:7">
      <c r="B42" s="29"/>
      <c r="C42" s="29"/>
      <c r="D42" s="8" t="s">
        <v>47</v>
      </c>
      <c r="E42" s="9">
        <v>202395</v>
      </c>
      <c r="F42" s="9">
        <v>197954</v>
      </c>
      <c r="G42" s="9">
        <f t="shared" si="0"/>
        <v>4441</v>
      </c>
    </row>
    <row r="43" spans="2:7">
      <c r="B43" s="29"/>
      <c r="C43" s="29"/>
      <c r="D43" s="8" t="s">
        <v>48</v>
      </c>
      <c r="E43" s="9"/>
      <c r="F43" s="9"/>
      <c r="G43" s="9">
        <f t="shared" si="0"/>
        <v>0</v>
      </c>
    </row>
    <row r="44" spans="2:7">
      <c r="B44" s="29"/>
      <c r="C44" s="29"/>
      <c r="D44" s="8" t="s">
        <v>49</v>
      </c>
      <c r="E44" s="9">
        <f>+E45+E46+E47+E48+E49+E50+E51+E52+E53+E54+E55+E56+E57+E58+E59+E60+E61+E62+E63+E64+E65+E66</f>
        <v>917616</v>
      </c>
      <c r="F44" s="9">
        <f>+F45+F46+F47+F48+F49+F50+F51+F52+F53+F54+F55+F56+F57+F58+F59+F60+F61+F62+F63+F64+F65+F66</f>
        <v>875640</v>
      </c>
      <c r="G44" s="9">
        <f t="shared" si="0"/>
        <v>41976</v>
      </c>
    </row>
    <row r="45" spans="2:7">
      <c r="B45" s="29"/>
      <c r="C45" s="29"/>
      <c r="D45" s="8" t="s">
        <v>50</v>
      </c>
      <c r="E45" s="9">
        <v>15729</v>
      </c>
      <c r="F45" s="9">
        <v>21507</v>
      </c>
      <c r="G45" s="9">
        <f t="shared" si="0"/>
        <v>-5778</v>
      </c>
    </row>
    <row r="46" spans="2:7">
      <c r="B46" s="29"/>
      <c r="C46" s="29"/>
      <c r="D46" s="8" t="s">
        <v>51</v>
      </c>
      <c r="E46" s="9"/>
      <c r="F46" s="9"/>
      <c r="G46" s="9">
        <f t="shared" si="0"/>
        <v>0</v>
      </c>
    </row>
    <row r="47" spans="2:7">
      <c r="B47" s="29"/>
      <c r="C47" s="29"/>
      <c r="D47" s="8" t="s">
        <v>52</v>
      </c>
      <c r="E47" s="9">
        <v>45830</v>
      </c>
      <c r="F47" s="9">
        <v>55980</v>
      </c>
      <c r="G47" s="9">
        <f t="shared" si="0"/>
        <v>-10150</v>
      </c>
    </row>
    <row r="48" spans="2:7">
      <c r="B48" s="29"/>
      <c r="C48" s="29"/>
      <c r="D48" s="8" t="s">
        <v>53</v>
      </c>
      <c r="E48" s="9">
        <v>129400</v>
      </c>
      <c r="F48" s="9">
        <v>113420</v>
      </c>
      <c r="G48" s="9">
        <f t="shared" si="0"/>
        <v>15980</v>
      </c>
    </row>
    <row r="49" spans="2:7">
      <c r="B49" s="29"/>
      <c r="C49" s="29"/>
      <c r="D49" s="8" t="s">
        <v>54</v>
      </c>
      <c r="E49" s="9">
        <v>9622</v>
      </c>
      <c r="F49" s="9">
        <v>8703</v>
      </c>
      <c r="G49" s="9">
        <f t="shared" si="0"/>
        <v>919</v>
      </c>
    </row>
    <row r="50" spans="2:7">
      <c r="B50" s="29"/>
      <c r="C50" s="29"/>
      <c r="D50" s="8" t="s">
        <v>55</v>
      </c>
      <c r="E50" s="9">
        <v>16520</v>
      </c>
      <c r="F50" s="9"/>
      <c r="G50" s="9">
        <f t="shared" si="0"/>
        <v>16520</v>
      </c>
    </row>
    <row r="51" spans="2:7">
      <c r="B51" s="29"/>
      <c r="C51" s="29"/>
      <c r="D51" s="8" t="s">
        <v>42</v>
      </c>
      <c r="E51" s="9">
        <v>117399</v>
      </c>
      <c r="F51" s="9">
        <v>106411</v>
      </c>
      <c r="G51" s="9">
        <f t="shared" si="0"/>
        <v>10988</v>
      </c>
    </row>
    <row r="52" spans="2:7">
      <c r="B52" s="29"/>
      <c r="C52" s="29"/>
      <c r="D52" s="8" t="s">
        <v>56</v>
      </c>
      <c r="E52" s="9"/>
      <c r="F52" s="9">
        <v>9900</v>
      </c>
      <c r="G52" s="9">
        <f t="shared" si="0"/>
        <v>-9900</v>
      </c>
    </row>
    <row r="53" spans="2:7">
      <c r="B53" s="29"/>
      <c r="C53" s="29"/>
      <c r="D53" s="8" t="s">
        <v>57</v>
      </c>
      <c r="E53" s="9">
        <v>243275</v>
      </c>
      <c r="F53" s="9">
        <v>293703</v>
      </c>
      <c r="G53" s="9">
        <f t="shared" si="0"/>
        <v>-50428</v>
      </c>
    </row>
    <row r="54" spans="2:7">
      <c r="B54" s="29"/>
      <c r="C54" s="29"/>
      <c r="D54" s="8" t="s">
        <v>58</v>
      </c>
      <c r="E54" s="9">
        <v>16000</v>
      </c>
      <c r="F54" s="9"/>
      <c r="G54" s="9">
        <f t="shared" si="0"/>
        <v>16000</v>
      </c>
    </row>
    <row r="55" spans="2:7">
      <c r="B55" s="29"/>
      <c r="C55" s="29"/>
      <c r="D55" s="8" t="s">
        <v>59</v>
      </c>
      <c r="E55" s="9"/>
      <c r="F55" s="9"/>
      <c r="G55" s="9">
        <f t="shared" si="0"/>
        <v>0</v>
      </c>
    </row>
    <row r="56" spans="2:7">
      <c r="B56" s="29"/>
      <c r="C56" s="29"/>
      <c r="D56" s="8" t="s">
        <v>60</v>
      </c>
      <c r="E56" s="9">
        <v>56400</v>
      </c>
      <c r="F56" s="9">
        <v>58752</v>
      </c>
      <c r="G56" s="9">
        <f t="shared" si="0"/>
        <v>-2352</v>
      </c>
    </row>
    <row r="57" spans="2:7">
      <c r="B57" s="29"/>
      <c r="C57" s="29"/>
      <c r="D57" s="8" t="s">
        <v>61</v>
      </c>
      <c r="E57" s="9">
        <v>4180</v>
      </c>
      <c r="F57" s="9">
        <v>3740</v>
      </c>
      <c r="G57" s="9">
        <f t="shared" si="0"/>
        <v>440</v>
      </c>
    </row>
    <row r="58" spans="2:7">
      <c r="B58" s="29"/>
      <c r="C58" s="29"/>
      <c r="D58" s="8" t="s">
        <v>44</v>
      </c>
      <c r="E58" s="9">
        <v>89100</v>
      </c>
      <c r="F58" s="9">
        <v>88955</v>
      </c>
      <c r="G58" s="9">
        <f t="shared" si="0"/>
        <v>145</v>
      </c>
    </row>
    <row r="59" spans="2:7">
      <c r="B59" s="29"/>
      <c r="C59" s="29"/>
      <c r="D59" s="8" t="s">
        <v>45</v>
      </c>
      <c r="E59" s="9">
        <v>136188</v>
      </c>
      <c r="F59" s="9">
        <v>102079</v>
      </c>
      <c r="G59" s="9">
        <f t="shared" si="0"/>
        <v>34109</v>
      </c>
    </row>
    <row r="60" spans="2:7">
      <c r="B60" s="29"/>
      <c r="C60" s="29"/>
      <c r="D60" s="8" t="s">
        <v>62</v>
      </c>
      <c r="E60" s="9"/>
      <c r="F60" s="9"/>
      <c r="G60" s="9">
        <f t="shared" si="0"/>
        <v>0</v>
      </c>
    </row>
    <row r="61" spans="2:7">
      <c r="B61" s="29"/>
      <c r="C61" s="29"/>
      <c r="D61" s="8" t="s">
        <v>63</v>
      </c>
      <c r="E61" s="9">
        <v>7200</v>
      </c>
      <c r="F61" s="9">
        <v>10000</v>
      </c>
      <c r="G61" s="9">
        <f t="shared" si="0"/>
        <v>-2800</v>
      </c>
    </row>
    <row r="62" spans="2:7">
      <c r="B62" s="29"/>
      <c r="C62" s="29"/>
      <c r="D62" s="8" t="s">
        <v>64</v>
      </c>
      <c r="E62" s="9"/>
      <c r="F62" s="9"/>
      <c r="G62" s="9">
        <f t="shared" si="0"/>
        <v>0</v>
      </c>
    </row>
    <row r="63" spans="2:7">
      <c r="B63" s="29"/>
      <c r="C63" s="29"/>
      <c r="D63" s="8" t="s">
        <v>65</v>
      </c>
      <c r="E63" s="9"/>
      <c r="F63" s="9"/>
      <c r="G63" s="9">
        <f t="shared" si="0"/>
        <v>0</v>
      </c>
    </row>
    <row r="64" spans="2:7">
      <c r="B64" s="29"/>
      <c r="C64" s="29"/>
      <c r="D64" s="8" t="s">
        <v>66</v>
      </c>
      <c r="E64" s="9"/>
      <c r="F64" s="9"/>
      <c r="G64" s="9">
        <f t="shared" si="0"/>
        <v>0</v>
      </c>
    </row>
    <row r="65" spans="2:7">
      <c r="B65" s="29"/>
      <c r="C65" s="29"/>
      <c r="D65" s="8" t="s">
        <v>48</v>
      </c>
      <c r="E65" s="9">
        <v>30773</v>
      </c>
      <c r="F65" s="9">
        <v>2490</v>
      </c>
      <c r="G65" s="9">
        <f t="shared" si="0"/>
        <v>28283</v>
      </c>
    </row>
    <row r="66" spans="2:7">
      <c r="B66" s="29"/>
      <c r="C66" s="29"/>
      <c r="D66" s="8" t="s">
        <v>67</v>
      </c>
      <c r="E66" s="9"/>
      <c r="F66" s="9"/>
      <c r="G66" s="9">
        <f t="shared" si="0"/>
        <v>0</v>
      </c>
    </row>
    <row r="67" spans="2:7">
      <c r="B67" s="29"/>
      <c r="C67" s="29"/>
      <c r="D67" s="8" t="s">
        <v>68</v>
      </c>
      <c r="E67" s="9">
        <f>+E68</f>
        <v>0</v>
      </c>
      <c r="F67" s="9">
        <f>+F68</f>
        <v>0</v>
      </c>
      <c r="G67" s="9">
        <f t="shared" si="0"/>
        <v>0</v>
      </c>
    </row>
    <row r="68" spans="2:7">
      <c r="B68" s="29"/>
      <c r="C68" s="29"/>
      <c r="D68" s="8" t="s">
        <v>69</v>
      </c>
      <c r="E68" s="9">
        <f>+E69+E70+E71-E72</f>
        <v>0</v>
      </c>
      <c r="F68" s="9">
        <f>+F69+F70+F71-F72</f>
        <v>0</v>
      </c>
      <c r="G68" s="9">
        <f t="shared" si="0"/>
        <v>0</v>
      </c>
    </row>
    <row r="69" spans="2:7">
      <c r="B69" s="29"/>
      <c r="C69" s="29"/>
      <c r="D69" s="8" t="s">
        <v>70</v>
      </c>
      <c r="E69" s="9"/>
      <c r="F69" s="9"/>
      <c r="G69" s="9">
        <f t="shared" si="0"/>
        <v>0</v>
      </c>
    </row>
    <row r="70" spans="2:7">
      <c r="B70" s="29"/>
      <c r="C70" s="29"/>
      <c r="D70" s="8" t="s">
        <v>71</v>
      </c>
      <c r="E70" s="9"/>
      <c r="F70" s="9"/>
      <c r="G70" s="9">
        <f t="shared" si="0"/>
        <v>0</v>
      </c>
    </row>
    <row r="71" spans="2:7">
      <c r="B71" s="29"/>
      <c r="C71" s="29"/>
      <c r="D71" s="8" t="s">
        <v>72</v>
      </c>
      <c r="E71" s="9"/>
      <c r="F71" s="9"/>
      <c r="G71" s="9">
        <f t="shared" ref="G71:G134" si="1">E71-F71</f>
        <v>0</v>
      </c>
    </row>
    <row r="72" spans="2:7">
      <c r="B72" s="29"/>
      <c r="C72" s="29"/>
      <c r="D72" s="8" t="s">
        <v>73</v>
      </c>
      <c r="E72" s="9"/>
      <c r="F72" s="9"/>
      <c r="G72" s="9">
        <f t="shared" si="1"/>
        <v>0</v>
      </c>
    </row>
    <row r="73" spans="2:7">
      <c r="B73" s="29"/>
      <c r="C73" s="29"/>
      <c r="D73" s="8" t="s">
        <v>74</v>
      </c>
      <c r="E73" s="9"/>
      <c r="F73" s="9"/>
      <c r="G73" s="9">
        <f t="shared" si="1"/>
        <v>0</v>
      </c>
    </row>
    <row r="74" spans="2:7">
      <c r="B74" s="29"/>
      <c r="C74" s="29"/>
      <c r="D74" s="8" t="s">
        <v>75</v>
      </c>
      <c r="E74" s="9"/>
      <c r="F74" s="9"/>
      <c r="G74" s="9">
        <f t="shared" si="1"/>
        <v>0</v>
      </c>
    </row>
    <row r="75" spans="2:7">
      <c r="B75" s="29"/>
      <c r="C75" s="29"/>
      <c r="D75" s="8" t="s">
        <v>76</v>
      </c>
      <c r="E75" s="9"/>
      <c r="F75" s="9"/>
      <c r="G75" s="9">
        <f t="shared" si="1"/>
        <v>0</v>
      </c>
    </row>
    <row r="76" spans="2:7">
      <c r="B76" s="29"/>
      <c r="C76" s="29"/>
      <c r="D76" s="8" t="s">
        <v>77</v>
      </c>
      <c r="E76" s="9"/>
      <c r="F76" s="9"/>
      <c r="G76" s="9">
        <f t="shared" si="1"/>
        <v>0</v>
      </c>
    </row>
    <row r="77" spans="2:7">
      <c r="B77" s="29"/>
      <c r="C77" s="29"/>
      <c r="D77" s="8" t="s">
        <v>78</v>
      </c>
      <c r="E77" s="9"/>
      <c r="F77" s="9"/>
      <c r="G77" s="9">
        <f t="shared" si="1"/>
        <v>0</v>
      </c>
    </row>
    <row r="78" spans="2:7">
      <c r="B78" s="29"/>
      <c r="C78" s="30"/>
      <c r="D78" s="10" t="s">
        <v>79</v>
      </c>
      <c r="E78" s="11">
        <f>+E24+E32+E44+E67+E73+E74+E75+E76+E77</f>
        <v>15145496</v>
      </c>
      <c r="F78" s="11">
        <f>+F24+F32+F44+F67+F73+F74+F75+F76+F77</f>
        <v>14917178</v>
      </c>
      <c r="G78" s="11">
        <f t="shared" si="1"/>
        <v>228318</v>
      </c>
    </row>
    <row r="79" spans="2:7">
      <c r="B79" s="30"/>
      <c r="C79" s="12" t="s">
        <v>80</v>
      </c>
      <c r="D79" s="13"/>
      <c r="E79" s="14">
        <f xml:space="preserve"> +E23 - E78</f>
        <v>-1772497</v>
      </c>
      <c r="F79" s="14">
        <f xml:space="preserve"> +F23 - F78</f>
        <v>-2372571</v>
      </c>
      <c r="G79" s="14">
        <f t="shared" si="1"/>
        <v>600074</v>
      </c>
    </row>
    <row r="80" spans="2:7">
      <c r="B80" s="28" t="s">
        <v>81</v>
      </c>
      <c r="C80" s="28" t="s">
        <v>9</v>
      </c>
      <c r="D80" s="8" t="s">
        <v>82</v>
      </c>
      <c r="E80" s="9">
        <v>10</v>
      </c>
      <c r="F80" s="9">
        <v>10</v>
      </c>
      <c r="G80" s="9">
        <f t="shared" si="1"/>
        <v>0</v>
      </c>
    </row>
    <row r="81" spans="2:7">
      <c r="B81" s="29"/>
      <c r="C81" s="29"/>
      <c r="D81" s="8" t="s">
        <v>83</v>
      </c>
      <c r="E81" s="9">
        <f>+E82+E83+E84</f>
        <v>118200</v>
      </c>
      <c r="F81" s="9">
        <f>+F82+F83+F84</f>
        <v>29000</v>
      </c>
      <c r="G81" s="9">
        <f t="shared" si="1"/>
        <v>89200</v>
      </c>
    </row>
    <row r="82" spans="2:7">
      <c r="B82" s="29"/>
      <c r="C82" s="29"/>
      <c r="D82" s="8" t="s">
        <v>84</v>
      </c>
      <c r="E82" s="9"/>
      <c r="F82" s="9"/>
      <c r="G82" s="9">
        <f t="shared" si="1"/>
        <v>0</v>
      </c>
    </row>
    <row r="83" spans="2:7">
      <c r="B83" s="29"/>
      <c r="C83" s="29"/>
      <c r="D83" s="8" t="s">
        <v>85</v>
      </c>
      <c r="E83" s="9"/>
      <c r="F83" s="9"/>
      <c r="G83" s="9">
        <f t="shared" si="1"/>
        <v>0</v>
      </c>
    </row>
    <row r="84" spans="2:7">
      <c r="B84" s="29"/>
      <c r="C84" s="29"/>
      <c r="D84" s="8" t="s">
        <v>86</v>
      </c>
      <c r="E84" s="9">
        <v>118200</v>
      </c>
      <c r="F84" s="9">
        <v>29000</v>
      </c>
      <c r="G84" s="9">
        <f t="shared" si="1"/>
        <v>89200</v>
      </c>
    </row>
    <row r="85" spans="2:7">
      <c r="B85" s="29"/>
      <c r="C85" s="30"/>
      <c r="D85" s="10" t="s">
        <v>87</v>
      </c>
      <c r="E85" s="11">
        <f>+E80+E81</f>
        <v>118210</v>
      </c>
      <c r="F85" s="11">
        <f>+F80+F81</f>
        <v>29010</v>
      </c>
      <c r="G85" s="11">
        <f t="shared" si="1"/>
        <v>89200</v>
      </c>
    </row>
    <row r="86" spans="2:7">
      <c r="B86" s="29"/>
      <c r="C86" s="28" t="s">
        <v>28</v>
      </c>
      <c r="D86" s="8" t="s">
        <v>88</v>
      </c>
      <c r="E86" s="9"/>
      <c r="F86" s="9"/>
      <c r="G86" s="9">
        <f t="shared" si="1"/>
        <v>0</v>
      </c>
    </row>
    <row r="87" spans="2:7">
      <c r="B87" s="29"/>
      <c r="C87" s="29"/>
      <c r="D87" s="8" t="s">
        <v>89</v>
      </c>
      <c r="E87" s="9">
        <f>+E88+E89+E90</f>
        <v>0</v>
      </c>
      <c r="F87" s="9">
        <f>+F88+F89+F90</f>
        <v>0</v>
      </c>
      <c r="G87" s="9">
        <f t="shared" si="1"/>
        <v>0</v>
      </c>
    </row>
    <row r="88" spans="2:7">
      <c r="B88" s="29"/>
      <c r="C88" s="29"/>
      <c r="D88" s="8" t="s">
        <v>90</v>
      </c>
      <c r="E88" s="9"/>
      <c r="F88" s="9"/>
      <c r="G88" s="9">
        <f t="shared" si="1"/>
        <v>0</v>
      </c>
    </row>
    <row r="89" spans="2:7">
      <c r="B89" s="29"/>
      <c r="C89" s="29"/>
      <c r="D89" s="8" t="s">
        <v>91</v>
      </c>
      <c r="E89" s="9"/>
      <c r="F89" s="9"/>
      <c r="G89" s="9">
        <f t="shared" si="1"/>
        <v>0</v>
      </c>
    </row>
    <row r="90" spans="2:7">
      <c r="B90" s="29"/>
      <c r="C90" s="29"/>
      <c r="D90" s="8" t="s">
        <v>92</v>
      </c>
      <c r="E90" s="9"/>
      <c r="F90" s="9"/>
      <c r="G90" s="9">
        <f t="shared" si="1"/>
        <v>0</v>
      </c>
    </row>
    <row r="91" spans="2:7">
      <c r="B91" s="29"/>
      <c r="C91" s="30"/>
      <c r="D91" s="10" t="s">
        <v>93</v>
      </c>
      <c r="E91" s="11">
        <f>+E86+E87</f>
        <v>0</v>
      </c>
      <c r="F91" s="11">
        <f>+F86+F87</f>
        <v>0</v>
      </c>
      <c r="G91" s="11">
        <f t="shared" si="1"/>
        <v>0</v>
      </c>
    </row>
    <row r="92" spans="2:7">
      <c r="B92" s="30"/>
      <c r="C92" s="12" t="s">
        <v>94</v>
      </c>
      <c r="D92" s="15"/>
      <c r="E92" s="16">
        <f xml:space="preserve"> +E85 - E91</f>
        <v>118210</v>
      </c>
      <c r="F92" s="16">
        <f xml:space="preserve"> +F85 - F91</f>
        <v>29010</v>
      </c>
      <c r="G92" s="16">
        <f t="shared" si="1"/>
        <v>89200</v>
      </c>
    </row>
    <row r="93" spans="2:7">
      <c r="B93" s="12" t="s">
        <v>95</v>
      </c>
      <c r="C93" s="17"/>
      <c r="D93" s="13"/>
      <c r="E93" s="14">
        <f xml:space="preserve"> +E79 +E92</f>
        <v>-1654287</v>
      </c>
      <c r="F93" s="14">
        <f xml:space="preserve"> +F79 +F92</f>
        <v>-2343561</v>
      </c>
      <c r="G93" s="14">
        <f t="shared" si="1"/>
        <v>689274</v>
      </c>
    </row>
    <row r="94" spans="2:7">
      <c r="B94" s="28" t="s">
        <v>96</v>
      </c>
      <c r="C94" s="28" t="s">
        <v>9</v>
      </c>
      <c r="D94" s="8" t="s">
        <v>97</v>
      </c>
      <c r="E94" s="9">
        <f>+E95+E96+E97</f>
        <v>0</v>
      </c>
      <c r="F94" s="9">
        <f>+F95+F96+F97</f>
        <v>0</v>
      </c>
      <c r="G94" s="9">
        <f t="shared" si="1"/>
        <v>0</v>
      </c>
    </row>
    <row r="95" spans="2:7">
      <c r="B95" s="29"/>
      <c r="C95" s="29"/>
      <c r="D95" s="8" t="s">
        <v>98</v>
      </c>
      <c r="E95" s="9"/>
      <c r="F95" s="9"/>
      <c r="G95" s="9">
        <f t="shared" si="1"/>
        <v>0</v>
      </c>
    </row>
    <row r="96" spans="2:7">
      <c r="B96" s="29"/>
      <c r="C96" s="29"/>
      <c r="D96" s="8" t="s">
        <v>99</v>
      </c>
      <c r="E96" s="9"/>
      <c r="F96" s="9"/>
      <c r="G96" s="9">
        <f t="shared" si="1"/>
        <v>0</v>
      </c>
    </row>
    <row r="97" spans="2:7">
      <c r="B97" s="29"/>
      <c r="C97" s="29"/>
      <c r="D97" s="8" t="s">
        <v>100</v>
      </c>
      <c r="E97" s="9"/>
      <c r="F97" s="9"/>
      <c r="G97" s="9">
        <f t="shared" si="1"/>
        <v>0</v>
      </c>
    </row>
    <row r="98" spans="2:7">
      <c r="B98" s="29"/>
      <c r="C98" s="29"/>
      <c r="D98" s="8" t="s">
        <v>101</v>
      </c>
      <c r="E98" s="9">
        <f>+E99+E100</f>
        <v>0</v>
      </c>
      <c r="F98" s="9">
        <f>+F99+F100</f>
        <v>0</v>
      </c>
      <c r="G98" s="9">
        <f t="shared" si="1"/>
        <v>0</v>
      </c>
    </row>
    <row r="99" spans="2:7">
      <c r="B99" s="29"/>
      <c r="C99" s="29"/>
      <c r="D99" s="8" t="s">
        <v>102</v>
      </c>
      <c r="E99" s="9"/>
      <c r="F99" s="9"/>
      <c r="G99" s="9">
        <f t="shared" si="1"/>
        <v>0</v>
      </c>
    </row>
    <row r="100" spans="2:7">
      <c r="B100" s="29"/>
      <c r="C100" s="29"/>
      <c r="D100" s="8" t="s">
        <v>103</v>
      </c>
      <c r="E100" s="9"/>
      <c r="F100" s="9"/>
      <c r="G100" s="9">
        <f t="shared" si="1"/>
        <v>0</v>
      </c>
    </row>
    <row r="101" spans="2:7">
      <c r="B101" s="29"/>
      <c r="C101" s="29"/>
      <c r="D101" s="8" t="s">
        <v>104</v>
      </c>
      <c r="E101" s="9"/>
      <c r="F101" s="9"/>
      <c r="G101" s="9">
        <f t="shared" si="1"/>
        <v>0</v>
      </c>
    </row>
    <row r="102" spans="2:7">
      <c r="B102" s="29"/>
      <c r="C102" s="29"/>
      <c r="D102" s="8" t="s">
        <v>105</v>
      </c>
      <c r="E102" s="9">
        <f>+E103+E104+E105+E106</f>
        <v>0</v>
      </c>
      <c r="F102" s="9">
        <f>+F103+F104+F105+F106</f>
        <v>0</v>
      </c>
      <c r="G102" s="9">
        <f t="shared" si="1"/>
        <v>0</v>
      </c>
    </row>
    <row r="103" spans="2:7">
      <c r="B103" s="29"/>
      <c r="C103" s="29"/>
      <c r="D103" s="8" t="s">
        <v>106</v>
      </c>
      <c r="E103" s="9"/>
      <c r="F103" s="9"/>
      <c r="G103" s="9">
        <f t="shared" si="1"/>
        <v>0</v>
      </c>
    </row>
    <row r="104" spans="2:7">
      <c r="B104" s="29"/>
      <c r="C104" s="29"/>
      <c r="D104" s="8" t="s">
        <v>107</v>
      </c>
      <c r="E104" s="9"/>
      <c r="F104" s="9"/>
      <c r="G104" s="9">
        <f t="shared" si="1"/>
        <v>0</v>
      </c>
    </row>
    <row r="105" spans="2:7">
      <c r="B105" s="29"/>
      <c r="C105" s="29"/>
      <c r="D105" s="8" t="s">
        <v>108</v>
      </c>
      <c r="E105" s="9"/>
      <c r="F105" s="9"/>
      <c r="G105" s="9">
        <f t="shared" si="1"/>
        <v>0</v>
      </c>
    </row>
    <row r="106" spans="2:7">
      <c r="B106" s="29"/>
      <c r="C106" s="29"/>
      <c r="D106" s="8" t="s">
        <v>109</v>
      </c>
      <c r="E106" s="9"/>
      <c r="F106" s="9"/>
      <c r="G106" s="9">
        <f t="shared" si="1"/>
        <v>0</v>
      </c>
    </row>
    <row r="107" spans="2:7">
      <c r="B107" s="29"/>
      <c r="C107" s="29"/>
      <c r="D107" s="8" t="s">
        <v>110</v>
      </c>
      <c r="E107" s="9">
        <f>+E108+E109</f>
        <v>0</v>
      </c>
      <c r="F107" s="9">
        <f>+F108+F109</f>
        <v>0</v>
      </c>
      <c r="G107" s="9">
        <f t="shared" si="1"/>
        <v>0</v>
      </c>
    </row>
    <row r="108" spans="2:7">
      <c r="B108" s="29"/>
      <c r="C108" s="29"/>
      <c r="D108" s="8" t="s">
        <v>111</v>
      </c>
      <c r="E108" s="9"/>
      <c r="F108" s="9"/>
      <c r="G108" s="9">
        <f t="shared" si="1"/>
        <v>0</v>
      </c>
    </row>
    <row r="109" spans="2:7">
      <c r="B109" s="29"/>
      <c r="C109" s="29"/>
      <c r="D109" s="8" t="s">
        <v>112</v>
      </c>
      <c r="E109" s="9"/>
      <c r="F109" s="9"/>
      <c r="G109" s="9">
        <f t="shared" si="1"/>
        <v>0</v>
      </c>
    </row>
    <row r="110" spans="2:7">
      <c r="B110" s="29"/>
      <c r="C110" s="29"/>
      <c r="D110" s="8" t="s">
        <v>113</v>
      </c>
      <c r="E110" s="9"/>
      <c r="F110" s="9"/>
      <c r="G110" s="9">
        <f t="shared" si="1"/>
        <v>0</v>
      </c>
    </row>
    <row r="111" spans="2:7">
      <c r="B111" s="29"/>
      <c r="C111" s="29"/>
      <c r="D111" s="8" t="s">
        <v>114</v>
      </c>
      <c r="E111" s="9">
        <v>1643000</v>
      </c>
      <c r="F111" s="9">
        <v>2307000</v>
      </c>
      <c r="G111" s="9">
        <f t="shared" si="1"/>
        <v>-664000</v>
      </c>
    </row>
    <row r="112" spans="2:7">
      <c r="B112" s="29"/>
      <c r="C112" s="29"/>
      <c r="D112" s="8" t="s">
        <v>115</v>
      </c>
      <c r="E112" s="9"/>
      <c r="F112" s="9"/>
      <c r="G112" s="9">
        <f t="shared" si="1"/>
        <v>0</v>
      </c>
    </row>
    <row r="113" spans="2:7">
      <c r="B113" s="29"/>
      <c r="C113" s="29"/>
      <c r="D113" s="8" t="s">
        <v>116</v>
      </c>
      <c r="E113" s="9"/>
      <c r="F113" s="9"/>
      <c r="G113" s="9">
        <f t="shared" si="1"/>
        <v>0</v>
      </c>
    </row>
    <row r="114" spans="2:7">
      <c r="B114" s="29"/>
      <c r="C114" s="29"/>
      <c r="D114" s="8" t="s">
        <v>117</v>
      </c>
      <c r="E114" s="9">
        <f>+E115+E116</f>
        <v>0</v>
      </c>
      <c r="F114" s="9">
        <f>+F115+F116</f>
        <v>0</v>
      </c>
      <c r="G114" s="9">
        <f t="shared" si="1"/>
        <v>0</v>
      </c>
    </row>
    <row r="115" spans="2:7">
      <c r="B115" s="29"/>
      <c r="C115" s="29"/>
      <c r="D115" s="8" t="s">
        <v>118</v>
      </c>
      <c r="E115" s="9"/>
      <c r="F115" s="9"/>
      <c r="G115" s="9">
        <f t="shared" si="1"/>
        <v>0</v>
      </c>
    </row>
    <row r="116" spans="2:7">
      <c r="B116" s="29"/>
      <c r="C116" s="29"/>
      <c r="D116" s="8" t="s">
        <v>119</v>
      </c>
      <c r="E116" s="9"/>
      <c r="F116" s="9"/>
      <c r="G116" s="9">
        <f t="shared" si="1"/>
        <v>0</v>
      </c>
    </row>
    <row r="117" spans="2:7">
      <c r="B117" s="29"/>
      <c r="C117" s="30"/>
      <c r="D117" s="10" t="s">
        <v>120</v>
      </c>
      <c r="E117" s="11">
        <f>+E94+E98+E101+E102+E107+E110+E111+E112+E113+E114</f>
        <v>1643000</v>
      </c>
      <c r="F117" s="11">
        <f>+F94+F98+F101+F102+F107+F110+F111+F112+F113+F114</f>
        <v>2307000</v>
      </c>
      <c r="G117" s="11">
        <f t="shared" si="1"/>
        <v>-664000</v>
      </c>
    </row>
    <row r="118" spans="2:7">
      <c r="B118" s="29"/>
      <c r="C118" s="28" t="s">
        <v>28</v>
      </c>
      <c r="D118" s="8" t="s">
        <v>121</v>
      </c>
      <c r="E118" s="9"/>
      <c r="F118" s="9"/>
      <c r="G118" s="9">
        <f t="shared" si="1"/>
        <v>0</v>
      </c>
    </row>
    <row r="119" spans="2:7">
      <c r="B119" s="29"/>
      <c r="C119" s="29"/>
      <c r="D119" s="8" t="s">
        <v>122</v>
      </c>
      <c r="E119" s="9"/>
      <c r="F119" s="9"/>
      <c r="G119" s="9">
        <f t="shared" si="1"/>
        <v>0</v>
      </c>
    </row>
    <row r="120" spans="2:7">
      <c r="B120" s="29"/>
      <c r="C120" s="29"/>
      <c r="D120" s="8" t="s">
        <v>123</v>
      </c>
      <c r="E120" s="9">
        <f>+E121+E122+E123+E124</f>
        <v>0</v>
      </c>
      <c r="F120" s="9">
        <f>+F121+F122+F123+F124</f>
        <v>0</v>
      </c>
      <c r="G120" s="9">
        <f t="shared" si="1"/>
        <v>0</v>
      </c>
    </row>
    <row r="121" spans="2:7">
      <c r="B121" s="29"/>
      <c r="C121" s="29"/>
      <c r="D121" s="8" t="s">
        <v>124</v>
      </c>
      <c r="E121" s="9"/>
      <c r="F121" s="9"/>
      <c r="G121" s="9">
        <f t="shared" si="1"/>
        <v>0</v>
      </c>
    </row>
    <row r="122" spans="2:7">
      <c r="B122" s="29"/>
      <c r="C122" s="29"/>
      <c r="D122" s="8" t="s">
        <v>125</v>
      </c>
      <c r="E122" s="9"/>
      <c r="F122" s="9"/>
      <c r="G122" s="9">
        <f t="shared" si="1"/>
        <v>0</v>
      </c>
    </row>
    <row r="123" spans="2:7">
      <c r="B123" s="29"/>
      <c r="C123" s="29"/>
      <c r="D123" s="8" t="s">
        <v>126</v>
      </c>
      <c r="E123" s="9"/>
      <c r="F123" s="9"/>
      <c r="G123" s="9">
        <f t="shared" si="1"/>
        <v>0</v>
      </c>
    </row>
    <row r="124" spans="2:7">
      <c r="B124" s="29"/>
      <c r="C124" s="29"/>
      <c r="D124" s="8" t="s">
        <v>127</v>
      </c>
      <c r="E124" s="9"/>
      <c r="F124" s="9"/>
      <c r="G124" s="9">
        <f t="shared" si="1"/>
        <v>0</v>
      </c>
    </row>
    <row r="125" spans="2:7">
      <c r="B125" s="29"/>
      <c r="C125" s="29"/>
      <c r="D125" s="8" t="s">
        <v>128</v>
      </c>
      <c r="E125" s="9"/>
      <c r="F125" s="9"/>
      <c r="G125" s="9">
        <f t="shared" si="1"/>
        <v>0</v>
      </c>
    </row>
    <row r="126" spans="2:7">
      <c r="B126" s="29"/>
      <c r="C126" s="29"/>
      <c r="D126" s="8" t="s">
        <v>129</v>
      </c>
      <c r="E126" s="9"/>
      <c r="F126" s="9"/>
      <c r="G126" s="9">
        <f t="shared" si="1"/>
        <v>0</v>
      </c>
    </row>
    <row r="127" spans="2:7">
      <c r="B127" s="29"/>
      <c r="C127" s="29"/>
      <c r="D127" s="8" t="s">
        <v>130</v>
      </c>
      <c r="E127" s="9"/>
      <c r="F127" s="9"/>
      <c r="G127" s="9">
        <f t="shared" si="1"/>
        <v>0</v>
      </c>
    </row>
    <row r="128" spans="2:7">
      <c r="B128" s="29"/>
      <c r="C128" s="29"/>
      <c r="D128" s="8" t="s">
        <v>131</v>
      </c>
      <c r="E128" s="9"/>
      <c r="F128" s="9"/>
      <c r="G128" s="9">
        <f t="shared" si="1"/>
        <v>0</v>
      </c>
    </row>
    <row r="129" spans="2:7">
      <c r="B129" s="29"/>
      <c r="C129" s="29"/>
      <c r="D129" s="8" t="s">
        <v>132</v>
      </c>
      <c r="E129" s="9"/>
      <c r="F129" s="9"/>
      <c r="G129" s="9">
        <f t="shared" si="1"/>
        <v>0</v>
      </c>
    </row>
    <row r="130" spans="2:7">
      <c r="B130" s="29"/>
      <c r="C130" s="29"/>
      <c r="D130" s="8" t="s">
        <v>133</v>
      </c>
      <c r="E130" s="9"/>
      <c r="F130" s="9"/>
      <c r="G130" s="9">
        <f t="shared" si="1"/>
        <v>0</v>
      </c>
    </row>
    <row r="131" spans="2:7">
      <c r="B131" s="29"/>
      <c r="C131" s="29"/>
      <c r="D131" s="8" t="s">
        <v>134</v>
      </c>
      <c r="E131" s="9"/>
      <c r="F131" s="9"/>
      <c r="G131" s="9">
        <f t="shared" si="1"/>
        <v>0</v>
      </c>
    </row>
    <row r="132" spans="2:7">
      <c r="B132" s="29"/>
      <c r="C132" s="29"/>
      <c r="D132" s="8" t="s">
        <v>135</v>
      </c>
      <c r="E132" s="9"/>
      <c r="F132" s="9"/>
      <c r="G132" s="9">
        <f t="shared" si="1"/>
        <v>0</v>
      </c>
    </row>
    <row r="133" spans="2:7">
      <c r="B133" s="29"/>
      <c r="C133" s="30"/>
      <c r="D133" s="10" t="s">
        <v>136</v>
      </c>
      <c r="E133" s="11">
        <f>+E118+E119+E120+E125+E126+E127+E128+E129+E130+E131+E132</f>
        <v>0</v>
      </c>
      <c r="F133" s="11">
        <f>+F118+F119+F120+F125+F126+F127+F128+F129+F130+F131+F132</f>
        <v>0</v>
      </c>
      <c r="G133" s="11">
        <f t="shared" si="1"/>
        <v>0</v>
      </c>
    </row>
    <row r="134" spans="2:7">
      <c r="B134" s="30"/>
      <c r="C134" s="18" t="s">
        <v>137</v>
      </c>
      <c r="D134" s="19"/>
      <c r="E134" s="20">
        <f xml:space="preserve"> +E117 - E133</f>
        <v>1643000</v>
      </c>
      <c r="F134" s="20">
        <f xml:space="preserve"> +F117 - F133</f>
        <v>2307000</v>
      </c>
      <c r="G134" s="20">
        <f t="shared" si="1"/>
        <v>-664000</v>
      </c>
    </row>
    <row r="135" spans="2:7">
      <c r="B135" s="12" t="s">
        <v>138</v>
      </c>
      <c r="C135" s="21"/>
      <c r="D135" s="22"/>
      <c r="E135" s="23">
        <f xml:space="preserve"> +E93 +E134</f>
        <v>-11287</v>
      </c>
      <c r="F135" s="23">
        <f xml:space="preserve"> +F93 +F134</f>
        <v>-36561</v>
      </c>
      <c r="G135" s="23">
        <f t="shared" ref="G135:G147" si="2">E135-F135</f>
        <v>25274</v>
      </c>
    </row>
    <row r="136" spans="2:7">
      <c r="B136" s="25" t="s">
        <v>139</v>
      </c>
      <c r="C136" s="21" t="s">
        <v>140</v>
      </c>
      <c r="D136" s="22"/>
      <c r="E136" s="23">
        <v>292591</v>
      </c>
      <c r="F136" s="23">
        <v>329152</v>
      </c>
      <c r="G136" s="23">
        <f t="shared" si="2"/>
        <v>-36561</v>
      </c>
    </row>
    <row r="137" spans="2:7">
      <c r="B137" s="26"/>
      <c r="C137" s="21" t="s">
        <v>141</v>
      </c>
      <c r="D137" s="22"/>
      <c r="E137" s="23">
        <f xml:space="preserve"> +E135 +E136</f>
        <v>281304</v>
      </c>
      <c r="F137" s="23">
        <f xml:space="preserve"> +F135 +F136</f>
        <v>292591</v>
      </c>
      <c r="G137" s="23">
        <f t="shared" si="2"/>
        <v>-11287</v>
      </c>
    </row>
    <row r="138" spans="2:7">
      <c r="B138" s="26"/>
      <c r="C138" s="21" t="s">
        <v>142</v>
      </c>
      <c r="D138" s="22"/>
      <c r="E138" s="23"/>
      <c r="F138" s="23"/>
      <c r="G138" s="23">
        <f t="shared" si="2"/>
        <v>0</v>
      </c>
    </row>
    <row r="139" spans="2:7">
      <c r="B139" s="26"/>
      <c r="C139" s="21" t="s">
        <v>143</v>
      </c>
      <c r="D139" s="22"/>
      <c r="E139" s="23">
        <f>+E140+E141+E142</f>
        <v>0</v>
      </c>
      <c r="F139" s="23">
        <f>+F140+F141+F142</f>
        <v>0</v>
      </c>
      <c r="G139" s="23">
        <f t="shared" si="2"/>
        <v>0</v>
      </c>
    </row>
    <row r="140" spans="2:7">
      <c r="B140" s="26"/>
      <c r="C140" s="24" t="s">
        <v>144</v>
      </c>
      <c r="D140" s="19"/>
      <c r="E140" s="20"/>
      <c r="F140" s="20"/>
      <c r="G140" s="20">
        <f t="shared" si="2"/>
        <v>0</v>
      </c>
    </row>
    <row r="141" spans="2:7">
      <c r="B141" s="26"/>
      <c r="C141" s="24" t="s">
        <v>145</v>
      </c>
      <c r="D141" s="19"/>
      <c r="E141" s="20"/>
      <c r="F141" s="20"/>
      <c r="G141" s="20">
        <f t="shared" si="2"/>
        <v>0</v>
      </c>
    </row>
    <row r="142" spans="2:7">
      <c r="B142" s="26"/>
      <c r="C142" s="24" t="s">
        <v>146</v>
      </c>
      <c r="D142" s="19"/>
      <c r="E142" s="20"/>
      <c r="F142" s="20"/>
      <c r="G142" s="20">
        <f t="shared" si="2"/>
        <v>0</v>
      </c>
    </row>
    <row r="143" spans="2:7">
      <c r="B143" s="26"/>
      <c r="C143" s="21" t="s">
        <v>147</v>
      </c>
      <c r="D143" s="22"/>
      <c r="E143" s="23">
        <f>+E144+E145+E146</f>
        <v>0</v>
      </c>
      <c r="F143" s="23">
        <f>+F144+F145+F146</f>
        <v>0</v>
      </c>
      <c r="G143" s="23">
        <f t="shared" si="2"/>
        <v>0</v>
      </c>
    </row>
    <row r="144" spans="2:7">
      <c r="B144" s="26"/>
      <c r="C144" s="24" t="s">
        <v>148</v>
      </c>
      <c r="D144" s="19"/>
      <c r="E144" s="20"/>
      <c r="F144" s="20"/>
      <c r="G144" s="20">
        <f t="shared" si="2"/>
        <v>0</v>
      </c>
    </row>
    <row r="145" spans="2:7">
      <c r="B145" s="26"/>
      <c r="C145" s="24" t="s">
        <v>149</v>
      </c>
      <c r="D145" s="19"/>
      <c r="E145" s="20"/>
      <c r="F145" s="20"/>
      <c r="G145" s="20">
        <f t="shared" si="2"/>
        <v>0</v>
      </c>
    </row>
    <row r="146" spans="2:7">
      <c r="B146" s="26"/>
      <c r="C146" s="24" t="s">
        <v>150</v>
      </c>
      <c r="D146" s="19"/>
      <c r="E146" s="20"/>
      <c r="F146" s="20"/>
      <c r="G146" s="20">
        <f t="shared" si="2"/>
        <v>0</v>
      </c>
    </row>
    <row r="147" spans="2:7">
      <c r="B147" s="27"/>
      <c r="C147" s="21" t="s">
        <v>151</v>
      </c>
      <c r="D147" s="22"/>
      <c r="E147" s="23">
        <f xml:space="preserve"> +E137 +E138 +E139 - E143</f>
        <v>281304</v>
      </c>
      <c r="F147" s="23">
        <f xml:space="preserve"> +F137 +F138 +F139 - F143</f>
        <v>292591</v>
      </c>
      <c r="G147" s="23">
        <f t="shared" si="2"/>
        <v>-11287</v>
      </c>
    </row>
  </sheetData>
  <mergeCells count="13">
    <mergeCell ref="B2:G2"/>
    <mergeCell ref="B3:G3"/>
    <mergeCell ref="B5:D5"/>
    <mergeCell ref="B6:B79"/>
    <mergeCell ref="C6:C23"/>
    <mergeCell ref="C24:C78"/>
    <mergeCell ref="B136:B147"/>
    <mergeCell ref="B80:B92"/>
    <mergeCell ref="C80:C85"/>
    <mergeCell ref="C86:C91"/>
    <mergeCell ref="B94:B134"/>
    <mergeCell ref="C94:C117"/>
    <mergeCell ref="C118:C133"/>
  </mergeCells>
  <phoneticPr fontId="2"/>
  <pageMargins left="0.7" right="0.7" top="0.75" bottom="0.75" header="0.3" footer="0.3"/>
  <pageSetup paperSize="9" fitToHeight="0" orientation="portrait" verticalDpi="0" r:id="rId1"/>
  <headerFooter>
    <oddHeader>&amp;L静岡手をつなぐ育成の会</oddHeader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2C44F-BA3B-469E-AC56-F97F7E220113}">
  <sheetPr>
    <pageSetUpPr fitToPage="1"/>
  </sheetPr>
  <dimension ref="B1:G147"/>
  <sheetViews>
    <sheetView showGridLines="0" workbookViewId="0"/>
  </sheetViews>
  <sheetFormatPr defaultRowHeight="18.75"/>
  <cols>
    <col min="1" max="3" width="2.875" customWidth="1"/>
    <col min="4" max="4" width="59.75" customWidth="1"/>
    <col min="5" max="7" width="20.75" customWidth="1"/>
  </cols>
  <sheetData>
    <row r="1" spans="2:7" ht="21">
      <c r="B1" s="1"/>
      <c r="C1" s="1"/>
      <c r="D1" s="1"/>
      <c r="E1" s="2"/>
      <c r="F1" s="2"/>
      <c r="G1" s="3" t="s">
        <v>0</v>
      </c>
    </row>
    <row r="2" spans="2:7" ht="21">
      <c r="B2" s="31" t="s">
        <v>161</v>
      </c>
      <c r="C2" s="31"/>
      <c r="D2" s="31"/>
      <c r="E2" s="31"/>
      <c r="F2" s="31"/>
      <c r="G2" s="31"/>
    </row>
    <row r="3" spans="2:7" ht="21">
      <c r="B3" s="32" t="s">
        <v>2</v>
      </c>
      <c r="C3" s="32"/>
      <c r="D3" s="32"/>
      <c r="E3" s="32"/>
      <c r="F3" s="32"/>
      <c r="G3" s="32"/>
    </row>
    <row r="4" spans="2:7">
      <c r="B4" s="4"/>
      <c r="C4" s="4"/>
      <c r="D4" s="4"/>
      <c r="E4" s="4"/>
      <c r="F4" s="2"/>
      <c r="G4" s="4" t="s">
        <v>3</v>
      </c>
    </row>
    <row r="5" spans="2:7">
      <c r="B5" s="33" t="s">
        <v>4</v>
      </c>
      <c r="C5" s="33"/>
      <c r="D5" s="33"/>
      <c r="E5" s="5" t="s">
        <v>5</v>
      </c>
      <c r="F5" s="5" t="s">
        <v>6</v>
      </c>
      <c r="G5" s="5" t="s">
        <v>7</v>
      </c>
    </row>
    <row r="6" spans="2:7">
      <c r="B6" s="28" t="s">
        <v>8</v>
      </c>
      <c r="C6" s="28" t="s">
        <v>9</v>
      </c>
      <c r="D6" s="6" t="s">
        <v>10</v>
      </c>
      <c r="E6" s="7">
        <f>+E7</f>
        <v>4564120</v>
      </c>
      <c r="F6" s="7">
        <f>+F7</f>
        <v>2878103</v>
      </c>
      <c r="G6" s="7">
        <f>E6-F6</f>
        <v>1686017</v>
      </c>
    </row>
    <row r="7" spans="2:7">
      <c r="B7" s="29"/>
      <c r="C7" s="29"/>
      <c r="D7" s="8" t="s">
        <v>11</v>
      </c>
      <c r="E7" s="9">
        <f>+E8</f>
        <v>4564120</v>
      </c>
      <c r="F7" s="9">
        <f>+F8</f>
        <v>2878103</v>
      </c>
      <c r="G7" s="9">
        <f t="shared" ref="G7:G70" si="0">E7-F7</f>
        <v>1686017</v>
      </c>
    </row>
    <row r="8" spans="2:7">
      <c r="B8" s="29"/>
      <c r="C8" s="29"/>
      <c r="D8" s="8" t="s">
        <v>12</v>
      </c>
      <c r="E8" s="9">
        <v>4564120</v>
      </c>
      <c r="F8" s="9">
        <v>2878103</v>
      </c>
      <c r="G8" s="9">
        <f t="shared" si="0"/>
        <v>1686017</v>
      </c>
    </row>
    <row r="9" spans="2:7">
      <c r="B9" s="29"/>
      <c r="C9" s="29"/>
      <c r="D9" s="8" t="s">
        <v>13</v>
      </c>
      <c r="E9" s="9">
        <f>+E10+E14+E15+E17+E18</f>
        <v>21922098</v>
      </c>
      <c r="F9" s="9">
        <f>+F10+F14+F15+F17+F18</f>
        <v>21552052</v>
      </c>
      <c r="G9" s="9">
        <f t="shared" si="0"/>
        <v>370046</v>
      </c>
    </row>
    <row r="10" spans="2:7">
      <c r="B10" s="29"/>
      <c r="C10" s="29"/>
      <c r="D10" s="8" t="s">
        <v>14</v>
      </c>
      <c r="E10" s="9">
        <f>+E11+E12+E13</f>
        <v>21633498</v>
      </c>
      <c r="F10" s="9">
        <f>+F11+F12+F13</f>
        <v>20861772</v>
      </c>
      <c r="G10" s="9">
        <f t="shared" si="0"/>
        <v>771726</v>
      </c>
    </row>
    <row r="11" spans="2:7">
      <c r="B11" s="29"/>
      <c r="C11" s="29"/>
      <c r="D11" s="8" t="s">
        <v>15</v>
      </c>
      <c r="E11" s="9"/>
      <c r="F11" s="9"/>
      <c r="G11" s="9">
        <f t="shared" si="0"/>
        <v>0</v>
      </c>
    </row>
    <row r="12" spans="2:7">
      <c r="B12" s="29"/>
      <c r="C12" s="29"/>
      <c r="D12" s="8" t="s">
        <v>16</v>
      </c>
      <c r="E12" s="9">
        <v>21633498</v>
      </c>
      <c r="F12" s="9">
        <v>20861772</v>
      </c>
      <c r="G12" s="9">
        <f t="shared" si="0"/>
        <v>771726</v>
      </c>
    </row>
    <row r="13" spans="2:7">
      <c r="B13" s="29"/>
      <c r="C13" s="29"/>
      <c r="D13" s="8" t="s">
        <v>17</v>
      </c>
      <c r="E13" s="9"/>
      <c r="F13" s="9"/>
      <c r="G13" s="9">
        <f t="shared" si="0"/>
        <v>0</v>
      </c>
    </row>
    <row r="14" spans="2:7">
      <c r="B14" s="29"/>
      <c r="C14" s="29"/>
      <c r="D14" s="8" t="s">
        <v>18</v>
      </c>
      <c r="E14" s="9">
        <v>128100</v>
      </c>
      <c r="F14" s="9">
        <v>23600</v>
      </c>
      <c r="G14" s="9">
        <f t="shared" si="0"/>
        <v>104500</v>
      </c>
    </row>
    <row r="15" spans="2:7">
      <c r="B15" s="29"/>
      <c r="C15" s="29"/>
      <c r="D15" s="8" t="s">
        <v>19</v>
      </c>
      <c r="E15" s="9">
        <f>+E16</f>
        <v>0</v>
      </c>
      <c r="F15" s="9">
        <f>+F16</f>
        <v>0</v>
      </c>
      <c r="G15" s="9">
        <f t="shared" si="0"/>
        <v>0</v>
      </c>
    </row>
    <row r="16" spans="2:7">
      <c r="B16" s="29"/>
      <c r="C16" s="29"/>
      <c r="D16" s="8" t="s">
        <v>20</v>
      </c>
      <c r="E16" s="9"/>
      <c r="F16" s="9"/>
      <c r="G16" s="9">
        <f t="shared" si="0"/>
        <v>0</v>
      </c>
    </row>
    <row r="17" spans="2:7">
      <c r="B17" s="29"/>
      <c r="C17" s="29"/>
      <c r="D17" s="8" t="s">
        <v>21</v>
      </c>
      <c r="E17" s="9"/>
      <c r="F17" s="9"/>
      <c r="G17" s="9">
        <f t="shared" si="0"/>
        <v>0</v>
      </c>
    </row>
    <row r="18" spans="2:7">
      <c r="B18" s="29"/>
      <c r="C18" s="29"/>
      <c r="D18" s="8" t="s">
        <v>22</v>
      </c>
      <c r="E18" s="9">
        <f>+E19+E20+E21</f>
        <v>160500</v>
      </c>
      <c r="F18" s="9">
        <f>+F19+F20+F21</f>
        <v>666680</v>
      </c>
      <c r="G18" s="9">
        <f t="shared" si="0"/>
        <v>-506180</v>
      </c>
    </row>
    <row r="19" spans="2:7">
      <c r="B19" s="29"/>
      <c r="C19" s="29"/>
      <c r="D19" s="8" t="s">
        <v>23</v>
      </c>
      <c r="E19" s="9">
        <v>151400</v>
      </c>
      <c r="F19" s="9">
        <v>291400</v>
      </c>
      <c r="G19" s="9">
        <f t="shared" si="0"/>
        <v>-140000</v>
      </c>
    </row>
    <row r="20" spans="2:7">
      <c r="B20" s="29"/>
      <c r="C20" s="29"/>
      <c r="D20" s="8" t="s">
        <v>24</v>
      </c>
      <c r="E20" s="9">
        <v>9100</v>
      </c>
      <c r="F20" s="9">
        <v>375280</v>
      </c>
      <c r="G20" s="9">
        <f t="shared" si="0"/>
        <v>-366180</v>
      </c>
    </row>
    <row r="21" spans="2:7">
      <c r="B21" s="29"/>
      <c r="C21" s="29"/>
      <c r="D21" s="8" t="s">
        <v>25</v>
      </c>
      <c r="E21" s="9"/>
      <c r="F21" s="9"/>
      <c r="G21" s="9">
        <f t="shared" si="0"/>
        <v>0</v>
      </c>
    </row>
    <row r="22" spans="2:7">
      <c r="B22" s="29"/>
      <c r="C22" s="29"/>
      <c r="D22" s="8" t="s">
        <v>26</v>
      </c>
      <c r="E22" s="9">
        <v>82000</v>
      </c>
      <c r="F22" s="9">
        <v>960</v>
      </c>
      <c r="G22" s="9">
        <f t="shared" si="0"/>
        <v>81040</v>
      </c>
    </row>
    <row r="23" spans="2:7">
      <c r="B23" s="29"/>
      <c r="C23" s="30"/>
      <c r="D23" s="10" t="s">
        <v>27</v>
      </c>
      <c r="E23" s="11">
        <f>+E6+E9+E22</f>
        <v>26568218</v>
      </c>
      <c r="F23" s="11">
        <f>+F6+F9+F22</f>
        <v>24431115</v>
      </c>
      <c r="G23" s="11">
        <f t="shared" si="0"/>
        <v>2137103</v>
      </c>
    </row>
    <row r="24" spans="2:7">
      <c r="B24" s="29"/>
      <c r="C24" s="28" t="s">
        <v>28</v>
      </c>
      <c r="D24" s="8" t="s">
        <v>29</v>
      </c>
      <c r="E24" s="9">
        <f>+E25+E26+E27+E28+E29+E30+E31</f>
        <v>18379452</v>
      </c>
      <c r="F24" s="9">
        <f>+F25+F26+F27+F28+F29+F30+F31</f>
        <v>18035004</v>
      </c>
      <c r="G24" s="9">
        <f t="shared" si="0"/>
        <v>344448</v>
      </c>
    </row>
    <row r="25" spans="2:7">
      <c r="B25" s="29"/>
      <c r="C25" s="29"/>
      <c r="D25" s="8" t="s">
        <v>30</v>
      </c>
      <c r="E25" s="9"/>
      <c r="F25" s="9"/>
      <c r="G25" s="9">
        <f t="shared" si="0"/>
        <v>0</v>
      </c>
    </row>
    <row r="26" spans="2:7">
      <c r="B26" s="29"/>
      <c r="C26" s="29"/>
      <c r="D26" s="8" t="s">
        <v>31</v>
      </c>
      <c r="E26" s="9">
        <v>10128451</v>
      </c>
      <c r="F26" s="9">
        <v>9287286</v>
      </c>
      <c r="G26" s="9">
        <f t="shared" si="0"/>
        <v>841165</v>
      </c>
    </row>
    <row r="27" spans="2:7">
      <c r="B27" s="29"/>
      <c r="C27" s="29"/>
      <c r="D27" s="8" t="s">
        <v>32</v>
      </c>
      <c r="E27" s="9">
        <v>1303600</v>
      </c>
      <c r="F27" s="9">
        <v>977800</v>
      </c>
      <c r="G27" s="9">
        <f t="shared" si="0"/>
        <v>325800</v>
      </c>
    </row>
    <row r="28" spans="2:7">
      <c r="B28" s="29"/>
      <c r="C28" s="29"/>
      <c r="D28" s="8" t="s">
        <v>33</v>
      </c>
      <c r="E28" s="9">
        <v>1048000</v>
      </c>
      <c r="F28" s="9">
        <v>1027500</v>
      </c>
      <c r="G28" s="9">
        <f t="shared" si="0"/>
        <v>20500</v>
      </c>
    </row>
    <row r="29" spans="2:7">
      <c r="B29" s="29"/>
      <c r="C29" s="29"/>
      <c r="D29" s="8" t="s">
        <v>34</v>
      </c>
      <c r="E29" s="9">
        <v>3976965</v>
      </c>
      <c r="F29" s="9">
        <v>4389535</v>
      </c>
      <c r="G29" s="9">
        <f t="shared" si="0"/>
        <v>-412570</v>
      </c>
    </row>
    <row r="30" spans="2:7">
      <c r="B30" s="29"/>
      <c r="C30" s="29"/>
      <c r="D30" s="8" t="s">
        <v>35</v>
      </c>
      <c r="E30" s="9">
        <v>222500</v>
      </c>
      <c r="F30" s="9">
        <v>445000</v>
      </c>
      <c r="G30" s="9">
        <f t="shared" si="0"/>
        <v>-222500</v>
      </c>
    </row>
    <row r="31" spans="2:7">
      <c r="B31" s="29"/>
      <c r="C31" s="29"/>
      <c r="D31" s="8" t="s">
        <v>36</v>
      </c>
      <c r="E31" s="9">
        <v>1699936</v>
      </c>
      <c r="F31" s="9">
        <v>1907883</v>
      </c>
      <c r="G31" s="9">
        <f t="shared" si="0"/>
        <v>-207947</v>
      </c>
    </row>
    <row r="32" spans="2:7">
      <c r="B32" s="29"/>
      <c r="C32" s="29"/>
      <c r="D32" s="8" t="s">
        <v>37</v>
      </c>
      <c r="E32" s="9">
        <f>+E33+E34+E35+E36+E37+E38+E39+E40+E41+E42+E43</f>
        <v>587081</v>
      </c>
      <c r="F32" s="9">
        <f>+F33+F34+F35+F36+F37+F38+F39+F40+F41+F42+F43</f>
        <v>1086682</v>
      </c>
      <c r="G32" s="9">
        <f t="shared" si="0"/>
        <v>-499601</v>
      </c>
    </row>
    <row r="33" spans="2:7">
      <c r="B33" s="29"/>
      <c r="C33" s="29"/>
      <c r="D33" s="8" t="s">
        <v>38</v>
      </c>
      <c r="E33" s="9"/>
      <c r="F33" s="9"/>
      <c r="G33" s="9">
        <f t="shared" si="0"/>
        <v>0</v>
      </c>
    </row>
    <row r="34" spans="2:7">
      <c r="B34" s="29"/>
      <c r="C34" s="29"/>
      <c r="D34" s="8" t="s">
        <v>39</v>
      </c>
      <c r="E34" s="9">
        <v>14221</v>
      </c>
      <c r="F34" s="9">
        <v>18596</v>
      </c>
      <c r="G34" s="9">
        <f t="shared" si="0"/>
        <v>-4375</v>
      </c>
    </row>
    <row r="35" spans="2:7">
      <c r="B35" s="29"/>
      <c r="C35" s="29"/>
      <c r="D35" s="8" t="s">
        <v>40</v>
      </c>
      <c r="E35" s="9"/>
      <c r="F35" s="9"/>
      <c r="G35" s="9">
        <f t="shared" si="0"/>
        <v>0</v>
      </c>
    </row>
    <row r="36" spans="2:7">
      <c r="B36" s="29"/>
      <c r="C36" s="29"/>
      <c r="D36" s="8" t="s">
        <v>41</v>
      </c>
      <c r="E36" s="9">
        <v>208871</v>
      </c>
      <c r="F36" s="9">
        <v>140369</v>
      </c>
      <c r="G36" s="9">
        <f t="shared" si="0"/>
        <v>68502</v>
      </c>
    </row>
    <row r="37" spans="2:7">
      <c r="B37" s="29"/>
      <c r="C37" s="29"/>
      <c r="D37" s="8" t="s">
        <v>42</v>
      </c>
      <c r="E37" s="9">
        <v>168717</v>
      </c>
      <c r="F37" s="9">
        <v>238000</v>
      </c>
      <c r="G37" s="9">
        <f t="shared" si="0"/>
        <v>-69283</v>
      </c>
    </row>
    <row r="38" spans="2:7">
      <c r="B38" s="29"/>
      <c r="C38" s="29"/>
      <c r="D38" s="8" t="s">
        <v>43</v>
      </c>
      <c r="E38" s="9">
        <v>44145</v>
      </c>
      <c r="F38" s="9">
        <v>489000</v>
      </c>
      <c r="G38" s="9">
        <f t="shared" si="0"/>
        <v>-444855</v>
      </c>
    </row>
    <row r="39" spans="2:7">
      <c r="B39" s="29"/>
      <c r="C39" s="29"/>
      <c r="D39" s="8" t="s">
        <v>44</v>
      </c>
      <c r="E39" s="9">
        <v>24154</v>
      </c>
      <c r="F39" s="9">
        <v>22780</v>
      </c>
      <c r="G39" s="9">
        <f t="shared" si="0"/>
        <v>1374</v>
      </c>
    </row>
    <row r="40" spans="2:7">
      <c r="B40" s="29"/>
      <c r="C40" s="29"/>
      <c r="D40" s="8" t="s">
        <v>45</v>
      </c>
      <c r="E40" s="9"/>
      <c r="F40" s="9"/>
      <c r="G40" s="9">
        <f t="shared" si="0"/>
        <v>0</v>
      </c>
    </row>
    <row r="41" spans="2:7">
      <c r="B41" s="29"/>
      <c r="C41" s="29"/>
      <c r="D41" s="8" t="s">
        <v>46</v>
      </c>
      <c r="E41" s="9"/>
      <c r="F41" s="9"/>
      <c r="G41" s="9">
        <f t="shared" si="0"/>
        <v>0</v>
      </c>
    </row>
    <row r="42" spans="2:7">
      <c r="B42" s="29"/>
      <c r="C42" s="29"/>
      <c r="D42" s="8" t="s">
        <v>47</v>
      </c>
      <c r="E42" s="9">
        <v>76973</v>
      </c>
      <c r="F42" s="9">
        <v>91357</v>
      </c>
      <c r="G42" s="9">
        <f t="shared" si="0"/>
        <v>-14384</v>
      </c>
    </row>
    <row r="43" spans="2:7">
      <c r="B43" s="29"/>
      <c r="C43" s="29"/>
      <c r="D43" s="8" t="s">
        <v>48</v>
      </c>
      <c r="E43" s="9">
        <v>50000</v>
      </c>
      <c r="F43" s="9">
        <v>86580</v>
      </c>
      <c r="G43" s="9">
        <f t="shared" si="0"/>
        <v>-36580</v>
      </c>
    </row>
    <row r="44" spans="2:7">
      <c r="B44" s="29"/>
      <c r="C44" s="29"/>
      <c r="D44" s="8" t="s">
        <v>49</v>
      </c>
      <c r="E44" s="9">
        <f>+E45+E46+E47+E48+E49+E50+E51+E52+E53+E54+E55+E56+E57+E58+E59+E60+E61+E62+E63+E64+E65+E66</f>
        <v>1316758</v>
      </c>
      <c r="F44" s="9">
        <f>+F45+F46+F47+F48+F49+F50+F51+F52+F53+F54+F55+F56+F57+F58+F59+F60+F61+F62+F63+F64+F65+F66</f>
        <v>1303704</v>
      </c>
      <c r="G44" s="9">
        <f t="shared" si="0"/>
        <v>13054</v>
      </c>
    </row>
    <row r="45" spans="2:7">
      <c r="B45" s="29"/>
      <c r="C45" s="29"/>
      <c r="D45" s="8" t="s">
        <v>50</v>
      </c>
      <c r="E45" s="9">
        <v>20189</v>
      </c>
      <c r="F45" s="9">
        <v>31223</v>
      </c>
      <c r="G45" s="9">
        <f t="shared" si="0"/>
        <v>-11034</v>
      </c>
    </row>
    <row r="46" spans="2:7">
      <c r="B46" s="29"/>
      <c r="C46" s="29"/>
      <c r="D46" s="8" t="s">
        <v>51</v>
      </c>
      <c r="E46" s="9"/>
      <c r="F46" s="9"/>
      <c r="G46" s="9">
        <f t="shared" si="0"/>
        <v>0</v>
      </c>
    </row>
    <row r="47" spans="2:7">
      <c r="B47" s="29"/>
      <c r="C47" s="29"/>
      <c r="D47" s="8" t="s">
        <v>52</v>
      </c>
      <c r="E47" s="9">
        <v>46018</v>
      </c>
      <c r="F47" s="9">
        <v>16294</v>
      </c>
      <c r="G47" s="9">
        <f t="shared" si="0"/>
        <v>29724</v>
      </c>
    </row>
    <row r="48" spans="2:7">
      <c r="B48" s="29"/>
      <c r="C48" s="29"/>
      <c r="D48" s="8" t="s">
        <v>53</v>
      </c>
      <c r="E48" s="9">
        <v>25800</v>
      </c>
      <c r="F48" s="9">
        <v>42400</v>
      </c>
      <c r="G48" s="9">
        <f t="shared" si="0"/>
        <v>-16600</v>
      </c>
    </row>
    <row r="49" spans="2:7">
      <c r="B49" s="29"/>
      <c r="C49" s="29"/>
      <c r="D49" s="8" t="s">
        <v>54</v>
      </c>
      <c r="E49" s="9">
        <v>14716</v>
      </c>
      <c r="F49" s="9">
        <v>148829</v>
      </c>
      <c r="G49" s="9">
        <f t="shared" si="0"/>
        <v>-134113</v>
      </c>
    </row>
    <row r="50" spans="2:7">
      <c r="B50" s="29"/>
      <c r="C50" s="29"/>
      <c r="D50" s="8" t="s">
        <v>55</v>
      </c>
      <c r="E50" s="9">
        <v>122708</v>
      </c>
      <c r="F50" s="9">
        <v>139535</v>
      </c>
      <c r="G50" s="9">
        <f t="shared" si="0"/>
        <v>-16827</v>
      </c>
    </row>
    <row r="51" spans="2:7">
      <c r="B51" s="29"/>
      <c r="C51" s="29"/>
      <c r="D51" s="8" t="s">
        <v>42</v>
      </c>
      <c r="E51" s="9">
        <v>56240</v>
      </c>
      <c r="F51" s="9">
        <v>96085</v>
      </c>
      <c r="G51" s="9">
        <f t="shared" si="0"/>
        <v>-39845</v>
      </c>
    </row>
    <row r="52" spans="2:7">
      <c r="B52" s="29"/>
      <c r="C52" s="29"/>
      <c r="D52" s="8" t="s">
        <v>56</v>
      </c>
      <c r="E52" s="9">
        <v>6600</v>
      </c>
      <c r="F52" s="9">
        <v>5000</v>
      </c>
      <c r="G52" s="9">
        <f t="shared" si="0"/>
        <v>1600</v>
      </c>
    </row>
    <row r="53" spans="2:7">
      <c r="B53" s="29"/>
      <c r="C53" s="29"/>
      <c r="D53" s="8" t="s">
        <v>57</v>
      </c>
      <c r="E53" s="9">
        <v>237455</v>
      </c>
      <c r="F53" s="9">
        <v>219319</v>
      </c>
      <c r="G53" s="9">
        <f t="shared" si="0"/>
        <v>18136</v>
      </c>
    </row>
    <row r="54" spans="2:7">
      <c r="B54" s="29"/>
      <c r="C54" s="29"/>
      <c r="D54" s="8" t="s">
        <v>58</v>
      </c>
      <c r="E54" s="9">
        <v>7862</v>
      </c>
      <c r="F54" s="9">
        <v>8704</v>
      </c>
      <c r="G54" s="9">
        <f t="shared" si="0"/>
        <v>-842</v>
      </c>
    </row>
    <row r="55" spans="2:7">
      <c r="B55" s="29"/>
      <c r="C55" s="29"/>
      <c r="D55" s="8" t="s">
        <v>59</v>
      </c>
      <c r="E55" s="9"/>
      <c r="F55" s="9"/>
      <c r="G55" s="9">
        <f t="shared" si="0"/>
        <v>0</v>
      </c>
    </row>
    <row r="56" spans="2:7">
      <c r="B56" s="29"/>
      <c r="C56" s="29"/>
      <c r="D56" s="8" t="s">
        <v>60</v>
      </c>
      <c r="E56" s="9">
        <v>131592</v>
      </c>
      <c r="F56" s="9">
        <v>137076</v>
      </c>
      <c r="G56" s="9">
        <f t="shared" si="0"/>
        <v>-5484</v>
      </c>
    </row>
    <row r="57" spans="2:7">
      <c r="B57" s="29"/>
      <c r="C57" s="29"/>
      <c r="D57" s="8" t="s">
        <v>61</v>
      </c>
      <c r="E57" s="9">
        <v>11110</v>
      </c>
      <c r="F57" s="9">
        <v>5940</v>
      </c>
      <c r="G57" s="9">
        <f t="shared" si="0"/>
        <v>5170</v>
      </c>
    </row>
    <row r="58" spans="2:7">
      <c r="B58" s="29"/>
      <c r="C58" s="29"/>
      <c r="D58" s="8" t="s">
        <v>44</v>
      </c>
      <c r="E58" s="9">
        <v>138812</v>
      </c>
      <c r="F58" s="9">
        <v>133092</v>
      </c>
      <c r="G58" s="9">
        <f t="shared" si="0"/>
        <v>5720</v>
      </c>
    </row>
    <row r="59" spans="2:7">
      <c r="B59" s="29"/>
      <c r="C59" s="29"/>
      <c r="D59" s="8" t="s">
        <v>45</v>
      </c>
      <c r="E59" s="9">
        <v>206968</v>
      </c>
      <c r="F59" s="9">
        <v>103055</v>
      </c>
      <c r="G59" s="9">
        <f t="shared" si="0"/>
        <v>103913</v>
      </c>
    </row>
    <row r="60" spans="2:7">
      <c r="B60" s="29"/>
      <c r="C60" s="29"/>
      <c r="D60" s="8" t="s">
        <v>62</v>
      </c>
      <c r="E60" s="9"/>
      <c r="F60" s="9"/>
      <c r="G60" s="9">
        <f t="shared" si="0"/>
        <v>0</v>
      </c>
    </row>
    <row r="61" spans="2:7">
      <c r="B61" s="29"/>
      <c r="C61" s="29"/>
      <c r="D61" s="8" t="s">
        <v>63</v>
      </c>
      <c r="E61" s="9">
        <v>150489</v>
      </c>
      <c r="F61" s="9">
        <v>97041</v>
      </c>
      <c r="G61" s="9">
        <f t="shared" si="0"/>
        <v>53448</v>
      </c>
    </row>
    <row r="62" spans="2:7">
      <c r="B62" s="29"/>
      <c r="C62" s="29"/>
      <c r="D62" s="8" t="s">
        <v>64</v>
      </c>
      <c r="E62" s="9">
        <v>49170</v>
      </c>
      <c r="F62" s="9">
        <v>19250</v>
      </c>
      <c r="G62" s="9">
        <f t="shared" si="0"/>
        <v>29920</v>
      </c>
    </row>
    <row r="63" spans="2:7">
      <c r="B63" s="29"/>
      <c r="C63" s="29"/>
      <c r="D63" s="8" t="s">
        <v>65</v>
      </c>
      <c r="E63" s="9"/>
      <c r="F63" s="9"/>
      <c r="G63" s="9">
        <f t="shared" si="0"/>
        <v>0</v>
      </c>
    </row>
    <row r="64" spans="2:7">
      <c r="B64" s="29"/>
      <c r="C64" s="29"/>
      <c r="D64" s="8" t="s">
        <v>66</v>
      </c>
      <c r="E64" s="9">
        <v>63000</v>
      </c>
      <c r="F64" s="9">
        <v>72000</v>
      </c>
      <c r="G64" s="9">
        <f t="shared" si="0"/>
        <v>-9000</v>
      </c>
    </row>
    <row r="65" spans="2:7">
      <c r="B65" s="29"/>
      <c r="C65" s="29"/>
      <c r="D65" s="8" t="s">
        <v>48</v>
      </c>
      <c r="E65" s="9">
        <v>28029</v>
      </c>
      <c r="F65" s="9">
        <v>28861</v>
      </c>
      <c r="G65" s="9">
        <f t="shared" si="0"/>
        <v>-832</v>
      </c>
    </row>
    <row r="66" spans="2:7">
      <c r="B66" s="29"/>
      <c r="C66" s="29"/>
      <c r="D66" s="8" t="s">
        <v>67</v>
      </c>
      <c r="E66" s="9"/>
      <c r="F66" s="9"/>
      <c r="G66" s="9">
        <f t="shared" si="0"/>
        <v>0</v>
      </c>
    </row>
    <row r="67" spans="2:7">
      <c r="B67" s="29"/>
      <c r="C67" s="29"/>
      <c r="D67" s="8" t="s">
        <v>68</v>
      </c>
      <c r="E67" s="9">
        <f>+E68</f>
        <v>4418824</v>
      </c>
      <c r="F67" s="9">
        <f>+F68</f>
        <v>2876844</v>
      </c>
      <c r="G67" s="9">
        <f t="shared" si="0"/>
        <v>1541980</v>
      </c>
    </row>
    <row r="68" spans="2:7">
      <c r="B68" s="29"/>
      <c r="C68" s="29"/>
      <c r="D68" s="8" t="s">
        <v>69</v>
      </c>
      <c r="E68" s="9">
        <f>+E69+E70+E71-E72</f>
        <v>4418824</v>
      </c>
      <c r="F68" s="9">
        <f>+F69+F70+F71-F72</f>
        <v>2876844</v>
      </c>
      <c r="G68" s="9">
        <f t="shared" si="0"/>
        <v>1541980</v>
      </c>
    </row>
    <row r="69" spans="2:7">
      <c r="B69" s="29"/>
      <c r="C69" s="29"/>
      <c r="D69" s="8" t="s">
        <v>70</v>
      </c>
      <c r="E69" s="9">
        <v>368263</v>
      </c>
      <c r="F69" s="9">
        <v>327943</v>
      </c>
      <c r="G69" s="9">
        <f t="shared" si="0"/>
        <v>40320</v>
      </c>
    </row>
    <row r="70" spans="2:7">
      <c r="B70" s="29"/>
      <c r="C70" s="29"/>
      <c r="D70" s="8" t="s">
        <v>71</v>
      </c>
      <c r="E70" s="9">
        <v>4564137</v>
      </c>
      <c r="F70" s="9">
        <v>2917164</v>
      </c>
      <c r="G70" s="9">
        <f t="shared" si="0"/>
        <v>1646973</v>
      </c>
    </row>
    <row r="71" spans="2:7">
      <c r="B71" s="29"/>
      <c r="C71" s="29"/>
      <c r="D71" s="8" t="s">
        <v>72</v>
      </c>
      <c r="E71" s="9"/>
      <c r="F71" s="9"/>
      <c r="G71" s="9">
        <f t="shared" ref="G71:G134" si="1">E71-F71</f>
        <v>0</v>
      </c>
    </row>
    <row r="72" spans="2:7">
      <c r="B72" s="29"/>
      <c r="C72" s="29"/>
      <c r="D72" s="8" t="s">
        <v>73</v>
      </c>
      <c r="E72" s="9">
        <v>513576</v>
      </c>
      <c r="F72" s="9">
        <v>368263</v>
      </c>
      <c r="G72" s="9">
        <f t="shared" si="1"/>
        <v>145313</v>
      </c>
    </row>
    <row r="73" spans="2:7">
      <c r="B73" s="29"/>
      <c r="C73" s="29"/>
      <c r="D73" s="8" t="s">
        <v>74</v>
      </c>
      <c r="E73" s="9">
        <v>1611902</v>
      </c>
      <c r="F73" s="9">
        <v>1713512</v>
      </c>
      <c r="G73" s="9">
        <f t="shared" si="1"/>
        <v>-101610</v>
      </c>
    </row>
    <row r="74" spans="2:7">
      <c r="B74" s="29"/>
      <c r="C74" s="29"/>
      <c r="D74" s="8" t="s">
        <v>75</v>
      </c>
      <c r="E74" s="9">
        <v>-154637</v>
      </c>
      <c r="F74" s="9">
        <v>-317837</v>
      </c>
      <c r="G74" s="9">
        <f t="shared" si="1"/>
        <v>163200</v>
      </c>
    </row>
    <row r="75" spans="2:7">
      <c r="B75" s="29"/>
      <c r="C75" s="29"/>
      <c r="D75" s="8" t="s">
        <v>76</v>
      </c>
      <c r="E75" s="9"/>
      <c r="F75" s="9"/>
      <c r="G75" s="9">
        <f t="shared" si="1"/>
        <v>0</v>
      </c>
    </row>
    <row r="76" spans="2:7">
      <c r="B76" s="29"/>
      <c r="C76" s="29"/>
      <c r="D76" s="8" t="s">
        <v>77</v>
      </c>
      <c r="E76" s="9"/>
      <c r="F76" s="9"/>
      <c r="G76" s="9">
        <f t="shared" si="1"/>
        <v>0</v>
      </c>
    </row>
    <row r="77" spans="2:7">
      <c r="B77" s="29"/>
      <c r="C77" s="29"/>
      <c r="D77" s="8" t="s">
        <v>78</v>
      </c>
      <c r="E77" s="9"/>
      <c r="F77" s="9"/>
      <c r="G77" s="9">
        <f t="shared" si="1"/>
        <v>0</v>
      </c>
    </row>
    <row r="78" spans="2:7">
      <c r="B78" s="29"/>
      <c r="C78" s="30"/>
      <c r="D78" s="10" t="s">
        <v>79</v>
      </c>
      <c r="E78" s="11">
        <f>+E24+E32+E44+E67+E73+E74+E75+E76+E77</f>
        <v>26159380</v>
      </c>
      <c r="F78" s="11">
        <f>+F24+F32+F44+F67+F73+F74+F75+F76+F77</f>
        <v>24697909</v>
      </c>
      <c r="G78" s="11">
        <f t="shared" si="1"/>
        <v>1461471</v>
      </c>
    </row>
    <row r="79" spans="2:7">
      <c r="B79" s="30"/>
      <c r="C79" s="12" t="s">
        <v>80</v>
      </c>
      <c r="D79" s="13"/>
      <c r="E79" s="14">
        <f xml:space="preserve"> +E23 - E78</f>
        <v>408838</v>
      </c>
      <c r="F79" s="14">
        <f xml:space="preserve"> +F23 - F78</f>
        <v>-266794</v>
      </c>
      <c r="G79" s="14">
        <f t="shared" si="1"/>
        <v>675632</v>
      </c>
    </row>
    <row r="80" spans="2:7">
      <c r="B80" s="28" t="s">
        <v>81</v>
      </c>
      <c r="C80" s="28" t="s">
        <v>9</v>
      </c>
      <c r="D80" s="8" t="s">
        <v>82</v>
      </c>
      <c r="E80" s="9">
        <v>44</v>
      </c>
      <c r="F80" s="9">
        <v>40</v>
      </c>
      <c r="G80" s="9">
        <f t="shared" si="1"/>
        <v>4</v>
      </c>
    </row>
    <row r="81" spans="2:7">
      <c r="B81" s="29"/>
      <c r="C81" s="29"/>
      <c r="D81" s="8" t="s">
        <v>83</v>
      </c>
      <c r="E81" s="9">
        <f>+E82+E83+E84</f>
        <v>70500</v>
      </c>
      <c r="F81" s="9">
        <f>+F82+F83+F84</f>
        <v>72000</v>
      </c>
      <c r="G81" s="9">
        <f t="shared" si="1"/>
        <v>-1500</v>
      </c>
    </row>
    <row r="82" spans="2:7">
      <c r="B82" s="29"/>
      <c r="C82" s="29"/>
      <c r="D82" s="8" t="s">
        <v>84</v>
      </c>
      <c r="E82" s="9">
        <v>20000</v>
      </c>
      <c r="F82" s="9">
        <v>14500</v>
      </c>
      <c r="G82" s="9">
        <f t="shared" si="1"/>
        <v>5500</v>
      </c>
    </row>
    <row r="83" spans="2:7">
      <c r="B83" s="29"/>
      <c r="C83" s="29"/>
      <c r="D83" s="8" t="s">
        <v>85</v>
      </c>
      <c r="E83" s="9"/>
      <c r="F83" s="9"/>
      <c r="G83" s="9">
        <f t="shared" si="1"/>
        <v>0</v>
      </c>
    </row>
    <row r="84" spans="2:7">
      <c r="B84" s="29"/>
      <c r="C84" s="29"/>
      <c r="D84" s="8" t="s">
        <v>86</v>
      </c>
      <c r="E84" s="9">
        <v>50500</v>
      </c>
      <c r="F84" s="9">
        <v>57500</v>
      </c>
      <c r="G84" s="9">
        <f t="shared" si="1"/>
        <v>-7000</v>
      </c>
    </row>
    <row r="85" spans="2:7">
      <c r="B85" s="29"/>
      <c r="C85" s="30"/>
      <c r="D85" s="10" t="s">
        <v>87</v>
      </c>
      <c r="E85" s="11">
        <f>+E80+E81</f>
        <v>70544</v>
      </c>
      <c r="F85" s="11">
        <f>+F80+F81</f>
        <v>72040</v>
      </c>
      <c r="G85" s="11">
        <f t="shared" si="1"/>
        <v>-1496</v>
      </c>
    </row>
    <row r="86" spans="2:7">
      <c r="B86" s="29"/>
      <c r="C86" s="28" t="s">
        <v>28</v>
      </c>
      <c r="D86" s="8" t="s">
        <v>88</v>
      </c>
      <c r="E86" s="9">
        <v>227246</v>
      </c>
      <c r="F86" s="9">
        <v>247644</v>
      </c>
      <c r="G86" s="9">
        <f t="shared" si="1"/>
        <v>-20398</v>
      </c>
    </row>
    <row r="87" spans="2:7">
      <c r="B87" s="29"/>
      <c r="C87" s="29"/>
      <c r="D87" s="8" t="s">
        <v>89</v>
      </c>
      <c r="E87" s="9">
        <f>+E88+E89+E90</f>
        <v>0</v>
      </c>
      <c r="F87" s="9">
        <f>+F88+F89+F90</f>
        <v>0</v>
      </c>
      <c r="G87" s="9">
        <f t="shared" si="1"/>
        <v>0</v>
      </c>
    </row>
    <row r="88" spans="2:7">
      <c r="B88" s="29"/>
      <c r="C88" s="29"/>
      <c r="D88" s="8" t="s">
        <v>90</v>
      </c>
      <c r="E88" s="9"/>
      <c r="F88" s="9"/>
      <c r="G88" s="9">
        <f t="shared" si="1"/>
        <v>0</v>
      </c>
    </row>
    <row r="89" spans="2:7">
      <c r="B89" s="29"/>
      <c r="C89" s="29"/>
      <c r="D89" s="8" t="s">
        <v>91</v>
      </c>
      <c r="E89" s="9"/>
      <c r="F89" s="9"/>
      <c r="G89" s="9">
        <f t="shared" si="1"/>
        <v>0</v>
      </c>
    </row>
    <row r="90" spans="2:7">
      <c r="B90" s="29"/>
      <c r="C90" s="29"/>
      <c r="D90" s="8" t="s">
        <v>92</v>
      </c>
      <c r="E90" s="9"/>
      <c r="F90" s="9"/>
      <c r="G90" s="9">
        <f t="shared" si="1"/>
        <v>0</v>
      </c>
    </row>
    <row r="91" spans="2:7">
      <c r="B91" s="29"/>
      <c r="C91" s="30"/>
      <c r="D91" s="10" t="s">
        <v>93</v>
      </c>
      <c r="E91" s="11">
        <f>+E86+E87</f>
        <v>227246</v>
      </c>
      <c r="F91" s="11">
        <f>+F86+F87</f>
        <v>247644</v>
      </c>
      <c r="G91" s="11">
        <f t="shared" si="1"/>
        <v>-20398</v>
      </c>
    </row>
    <row r="92" spans="2:7">
      <c r="B92" s="30"/>
      <c r="C92" s="12" t="s">
        <v>94</v>
      </c>
      <c r="D92" s="15"/>
      <c r="E92" s="16">
        <f xml:space="preserve"> +E85 - E91</f>
        <v>-156702</v>
      </c>
      <c r="F92" s="16">
        <f xml:space="preserve"> +F85 - F91</f>
        <v>-175604</v>
      </c>
      <c r="G92" s="16">
        <f t="shared" si="1"/>
        <v>18902</v>
      </c>
    </row>
    <row r="93" spans="2:7">
      <c r="B93" s="12" t="s">
        <v>95</v>
      </c>
      <c r="C93" s="17"/>
      <c r="D93" s="13"/>
      <c r="E93" s="14">
        <f xml:space="preserve"> +E79 +E92</f>
        <v>252136</v>
      </c>
      <c r="F93" s="14">
        <f xml:space="preserve"> +F79 +F92</f>
        <v>-442398</v>
      </c>
      <c r="G93" s="14">
        <f t="shared" si="1"/>
        <v>694534</v>
      </c>
    </row>
    <row r="94" spans="2:7">
      <c r="B94" s="28" t="s">
        <v>96</v>
      </c>
      <c r="C94" s="28" t="s">
        <v>9</v>
      </c>
      <c r="D94" s="8" t="s">
        <v>97</v>
      </c>
      <c r="E94" s="9">
        <f>+E95+E96+E97</f>
        <v>0</v>
      </c>
      <c r="F94" s="9">
        <f>+F95+F96+F97</f>
        <v>0</v>
      </c>
      <c r="G94" s="9">
        <f t="shared" si="1"/>
        <v>0</v>
      </c>
    </row>
    <row r="95" spans="2:7">
      <c r="B95" s="29"/>
      <c r="C95" s="29"/>
      <c r="D95" s="8" t="s">
        <v>98</v>
      </c>
      <c r="E95" s="9"/>
      <c r="F95" s="9"/>
      <c r="G95" s="9">
        <f t="shared" si="1"/>
        <v>0</v>
      </c>
    </row>
    <row r="96" spans="2:7">
      <c r="B96" s="29"/>
      <c r="C96" s="29"/>
      <c r="D96" s="8" t="s">
        <v>99</v>
      </c>
      <c r="E96" s="9"/>
      <c r="F96" s="9"/>
      <c r="G96" s="9">
        <f t="shared" si="1"/>
        <v>0</v>
      </c>
    </row>
    <row r="97" spans="2:7">
      <c r="B97" s="29"/>
      <c r="C97" s="29"/>
      <c r="D97" s="8" t="s">
        <v>100</v>
      </c>
      <c r="E97" s="9"/>
      <c r="F97" s="9"/>
      <c r="G97" s="9">
        <f t="shared" si="1"/>
        <v>0</v>
      </c>
    </row>
    <row r="98" spans="2:7">
      <c r="B98" s="29"/>
      <c r="C98" s="29"/>
      <c r="D98" s="8" t="s">
        <v>101</v>
      </c>
      <c r="E98" s="9">
        <f>+E99+E100</f>
        <v>0</v>
      </c>
      <c r="F98" s="9">
        <f>+F99+F100</f>
        <v>0</v>
      </c>
      <c r="G98" s="9">
        <f t="shared" si="1"/>
        <v>0</v>
      </c>
    </row>
    <row r="99" spans="2:7">
      <c r="B99" s="29"/>
      <c r="C99" s="29"/>
      <c r="D99" s="8" t="s">
        <v>102</v>
      </c>
      <c r="E99" s="9"/>
      <c r="F99" s="9"/>
      <c r="G99" s="9">
        <f t="shared" si="1"/>
        <v>0</v>
      </c>
    </row>
    <row r="100" spans="2:7">
      <c r="B100" s="29"/>
      <c r="C100" s="29"/>
      <c r="D100" s="8" t="s">
        <v>103</v>
      </c>
      <c r="E100" s="9"/>
      <c r="F100" s="9"/>
      <c r="G100" s="9">
        <f t="shared" si="1"/>
        <v>0</v>
      </c>
    </row>
    <row r="101" spans="2:7">
      <c r="B101" s="29"/>
      <c r="C101" s="29"/>
      <c r="D101" s="8" t="s">
        <v>104</v>
      </c>
      <c r="E101" s="9"/>
      <c r="F101" s="9"/>
      <c r="G101" s="9">
        <f t="shared" si="1"/>
        <v>0</v>
      </c>
    </row>
    <row r="102" spans="2:7">
      <c r="B102" s="29"/>
      <c r="C102" s="29"/>
      <c r="D102" s="8" t="s">
        <v>105</v>
      </c>
      <c r="E102" s="9">
        <f>+E103+E104+E105+E106</f>
        <v>0</v>
      </c>
      <c r="F102" s="9">
        <f>+F103+F104+F105+F106</f>
        <v>0</v>
      </c>
      <c r="G102" s="9">
        <f t="shared" si="1"/>
        <v>0</v>
      </c>
    </row>
    <row r="103" spans="2:7">
      <c r="B103" s="29"/>
      <c r="C103" s="29"/>
      <c r="D103" s="8" t="s">
        <v>106</v>
      </c>
      <c r="E103" s="9"/>
      <c r="F103" s="9"/>
      <c r="G103" s="9">
        <f t="shared" si="1"/>
        <v>0</v>
      </c>
    </row>
    <row r="104" spans="2:7">
      <c r="B104" s="29"/>
      <c r="C104" s="29"/>
      <c r="D104" s="8" t="s">
        <v>107</v>
      </c>
      <c r="E104" s="9"/>
      <c r="F104" s="9"/>
      <c r="G104" s="9">
        <f t="shared" si="1"/>
        <v>0</v>
      </c>
    </row>
    <row r="105" spans="2:7">
      <c r="B105" s="29"/>
      <c r="C105" s="29"/>
      <c r="D105" s="8" t="s">
        <v>108</v>
      </c>
      <c r="E105" s="9"/>
      <c r="F105" s="9"/>
      <c r="G105" s="9">
        <f t="shared" si="1"/>
        <v>0</v>
      </c>
    </row>
    <row r="106" spans="2:7">
      <c r="B106" s="29"/>
      <c r="C106" s="29"/>
      <c r="D106" s="8" t="s">
        <v>109</v>
      </c>
      <c r="E106" s="9"/>
      <c r="F106" s="9"/>
      <c r="G106" s="9">
        <f t="shared" si="1"/>
        <v>0</v>
      </c>
    </row>
    <row r="107" spans="2:7">
      <c r="B107" s="29"/>
      <c r="C107" s="29"/>
      <c r="D107" s="8" t="s">
        <v>110</v>
      </c>
      <c r="E107" s="9">
        <f>+E108+E109</f>
        <v>0</v>
      </c>
      <c r="F107" s="9">
        <f>+F108+F109</f>
        <v>0</v>
      </c>
      <c r="G107" s="9">
        <f t="shared" si="1"/>
        <v>0</v>
      </c>
    </row>
    <row r="108" spans="2:7">
      <c r="B108" s="29"/>
      <c r="C108" s="29"/>
      <c r="D108" s="8" t="s">
        <v>111</v>
      </c>
      <c r="E108" s="9"/>
      <c r="F108" s="9"/>
      <c r="G108" s="9">
        <f t="shared" si="1"/>
        <v>0</v>
      </c>
    </row>
    <row r="109" spans="2:7">
      <c r="B109" s="29"/>
      <c r="C109" s="29"/>
      <c r="D109" s="8" t="s">
        <v>112</v>
      </c>
      <c r="E109" s="9"/>
      <c r="F109" s="9"/>
      <c r="G109" s="9">
        <f t="shared" si="1"/>
        <v>0</v>
      </c>
    </row>
    <row r="110" spans="2:7">
      <c r="B110" s="29"/>
      <c r="C110" s="29"/>
      <c r="D110" s="8" t="s">
        <v>113</v>
      </c>
      <c r="E110" s="9"/>
      <c r="F110" s="9"/>
      <c r="G110" s="9">
        <f t="shared" si="1"/>
        <v>0</v>
      </c>
    </row>
    <row r="111" spans="2:7">
      <c r="B111" s="29"/>
      <c r="C111" s="29"/>
      <c r="D111" s="8" t="s">
        <v>114</v>
      </c>
      <c r="E111" s="9">
        <v>1416000</v>
      </c>
      <c r="F111" s="9">
        <v>2133000</v>
      </c>
      <c r="G111" s="9">
        <f t="shared" si="1"/>
        <v>-717000</v>
      </c>
    </row>
    <row r="112" spans="2:7">
      <c r="B112" s="29"/>
      <c r="C112" s="29"/>
      <c r="D112" s="8" t="s">
        <v>115</v>
      </c>
      <c r="E112" s="9"/>
      <c r="F112" s="9"/>
      <c r="G112" s="9">
        <f t="shared" si="1"/>
        <v>0</v>
      </c>
    </row>
    <row r="113" spans="2:7">
      <c r="B113" s="29"/>
      <c r="C113" s="29"/>
      <c r="D113" s="8" t="s">
        <v>116</v>
      </c>
      <c r="E113" s="9"/>
      <c r="F113" s="9"/>
      <c r="G113" s="9">
        <f t="shared" si="1"/>
        <v>0</v>
      </c>
    </row>
    <row r="114" spans="2:7">
      <c r="B114" s="29"/>
      <c r="C114" s="29"/>
      <c r="D114" s="8" t="s">
        <v>117</v>
      </c>
      <c r="E114" s="9">
        <f>+E115+E116</f>
        <v>0</v>
      </c>
      <c r="F114" s="9">
        <f>+F115+F116</f>
        <v>0</v>
      </c>
      <c r="G114" s="9">
        <f t="shared" si="1"/>
        <v>0</v>
      </c>
    </row>
    <row r="115" spans="2:7">
      <c r="B115" s="29"/>
      <c r="C115" s="29"/>
      <c r="D115" s="8" t="s">
        <v>118</v>
      </c>
      <c r="E115" s="9"/>
      <c r="F115" s="9"/>
      <c r="G115" s="9">
        <f t="shared" si="1"/>
        <v>0</v>
      </c>
    </row>
    <row r="116" spans="2:7">
      <c r="B116" s="29"/>
      <c r="C116" s="29"/>
      <c r="D116" s="8" t="s">
        <v>119</v>
      </c>
      <c r="E116" s="9"/>
      <c r="F116" s="9"/>
      <c r="G116" s="9">
        <f t="shared" si="1"/>
        <v>0</v>
      </c>
    </row>
    <row r="117" spans="2:7">
      <c r="B117" s="29"/>
      <c r="C117" s="30"/>
      <c r="D117" s="10" t="s">
        <v>120</v>
      </c>
      <c r="E117" s="11">
        <f>+E94+E98+E101+E102+E107+E110+E111+E112+E113+E114</f>
        <v>1416000</v>
      </c>
      <c r="F117" s="11">
        <f>+F94+F98+F101+F102+F107+F110+F111+F112+F113+F114</f>
        <v>2133000</v>
      </c>
      <c r="G117" s="11">
        <f t="shared" si="1"/>
        <v>-717000</v>
      </c>
    </row>
    <row r="118" spans="2:7">
      <c r="B118" s="29"/>
      <c r="C118" s="28" t="s">
        <v>28</v>
      </c>
      <c r="D118" s="8" t="s">
        <v>121</v>
      </c>
      <c r="E118" s="9"/>
      <c r="F118" s="9"/>
      <c r="G118" s="9">
        <f t="shared" si="1"/>
        <v>0</v>
      </c>
    </row>
    <row r="119" spans="2:7">
      <c r="B119" s="29"/>
      <c r="C119" s="29"/>
      <c r="D119" s="8" t="s">
        <v>122</v>
      </c>
      <c r="E119" s="9"/>
      <c r="F119" s="9"/>
      <c r="G119" s="9">
        <f t="shared" si="1"/>
        <v>0</v>
      </c>
    </row>
    <row r="120" spans="2:7">
      <c r="B120" s="29"/>
      <c r="C120" s="29"/>
      <c r="D120" s="8" t="s">
        <v>123</v>
      </c>
      <c r="E120" s="9">
        <f>+E121+E122+E123+E124</f>
        <v>72000</v>
      </c>
      <c r="F120" s="9">
        <f>+F121+F122+F123+F124</f>
        <v>0</v>
      </c>
      <c r="G120" s="9">
        <f t="shared" si="1"/>
        <v>72000</v>
      </c>
    </row>
    <row r="121" spans="2:7">
      <c r="B121" s="29"/>
      <c r="C121" s="29"/>
      <c r="D121" s="8" t="s">
        <v>124</v>
      </c>
      <c r="E121" s="9"/>
      <c r="F121" s="9"/>
      <c r="G121" s="9">
        <f t="shared" si="1"/>
        <v>0</v>
      </c>
    </row>
    <row r="122" spans="2:7">
      <c r="B122" s="29"/>
      <c r="C122" s="29"/>
      <c r="D122" s="8" t="s">
        <v>125</v>
      </c>
      <c r="E122" s="9"/>
      <c r="F122" s="9"/>
      <c r="G122" s="9">
        <f t="shared" si="1"/>
        <v>0</v>
      </c>
    </row>
    <row r="123" spans="2:7">
      <c r="B123" s="29"/>
      <c r="C123" s="29"/>
      <c r="D123" s="8" t="s">
        <v>126</v>
      </c>
      <c r="E123" s="9">
        <v>72000</v>
      </c>
      <c r="F123" s="9"/>
      <c r="G123" s="9">
        <f t="shared" si="1"/>
        <v>72000</v>
      </c>
    </row>
    <row r="124" spans="2:7">
      <c r="B124" s="29"/>
      <c r="C124" s="29"/>
      <c r="D124" s="8" t="s">
        <v>127</v>
      </c>
      <c r="E124" s="9"/>
      <c r="F124" s="9"/>
      <c r="G124" s="9">
        <f t="shared" si="1"/>
        <v>0</v>
      </c>
    </row>
    <row r="125" spans="2:7">
      <c r="B125" s="29"/>
      <c r="C125" s="29"/>
      <c r="D125" s="8" t="s">
        <v>128</v>
      </c>
      <c r="E125" s="9"/>
      <c r="F125" s="9"/>
      <c r="G125" s="9">
        <f t="shared" si="1"/>
        <v>0</v>
      </c>
    </row>
    <row r="126" spans="2:7">
      <c r="B126" s="29"/>
      <c r="C126" s="29"/>
      <c r="D126" s="8" t="s">
        <v>129</v>
      </c>
      <c r="E126" s="9"/>
      <c r="F126" s="9"/>
      <c r="G126" s="9">
        <f t="shared" si="1"/>
        <v>0</v>
      </c>
    </row>
    <row r="127" spans="2:7">
      <c r="B127" s="29"/>
      <c r="C127" s="29"/>
      <c r="D127" s="8" t="s">
        <v>130</v>
      </c>
      <c r="E127" s="9"/>
      <c r="F127" s="9"/>
      <c r="G127" s="9">
        <f t="shared" si="1"/>
        <v>0</v>
      </c>
    </row>
    <row r="128" spans="2:7">
      <c r="B128" s="29"/>
      <c r="C128" s="29"/>
      <c r="D128" s="8" t="s">
        <v>131</v>
      </c>
      <c r="E128" s="9"/>
      <c r="F128" s="9"/>
      <c r="G128" s="9">
        <f t="shared" si="1"/>
        <v>0</v>
      </c>
    </row>
    <row r="129" spans="2:7">
      <c r="B129" s="29"/>
      <c r="C129" s="29"/>
      <c r="D129" s="8" t="s">
        <v>132</v>
      </c>
      <c r="E129" s="9"/>
      <c r="F129" s="9"/>
      <c r="G129" s="9">
        <f t="shared" si="1"/>
        <v>0</v>
      </c>
    </row>
    <row r="130" spans="2:7">
      <c r="B130" s="29"/>
      <c r="C130" s="29"/>
      <c r="D130" s="8" t="s">
        <v>133</v>
      </c>
      <c r="E130" s="9"/>
      <c r="F130" s="9"/>
      <c r="G130" s="9">
        <f t="shared" si="1"/>
        <v>0</v>
      </c>
    </row>
    <row r="131" spans="2:7">
      <c r="B131" s="29"/>
      <c r="C131" s="29"/>
      <c r="D131" s="8" t="s">
        <v>134</v>
      </c>
      <c r="E131" s="9"/>
      <c r="F131" s="9"/>
      <c r="G131" s="9">
        <f t="shared" si="1"/>
        <v>0</v>
      </c>
    </row>
    <row r="132" spans="2:7">
      <c r="B132" s="29"/>
      <c r="C132" s="29"/>
      <c r="D132" s="8" t="s">
        <v>135</v>
      </c>
      <c r="E132" s="9"/>
      <c r="F132" s="9"/>
      <c r="G132" s="9">
        <f t="shared" si="1"/>
        <v>0</v>
      </c>
    </row>
    <row r="133" spans="2:7">
      <c r="B133" s="29"/>
      <c r="C133" s="30"/>
      <c r="D133" s="10" t="s">
        <v>136</v>
      </c>
      <c r="E133" s="11">
        <f>+E118+E119+E120+E125+E126+E127+E128+E129+E130+E131+E132</f>
        <v>72000</v>
      </c>
      <c r="F133" s="11">
        <f>+F118+F119+F120+F125+F126+F127+F128+F129+F130+F131+F132</f>
        <v>0</v>
      </c>
      <c r="G133" s="11">
        <f t="shared" si="1"/>
        <v>72000</v>
      </c>
    </row>
    <row r="134" spans="2:7">
      <c r="B134" s="30"/>
      <c r="C134" s="18" t="s">
        <v>137</v>
      </c>
      <c r="D134" s="19"/>
      <c r="E134" s="20">
        <f xml:space="preserve"> +E117 - E133</f>
        <v>1344000</v>
      </c>
      <c r="F134" s="20">
        <f xml:space="preserve"> +F117 - F133</f>
        <v>2133000</v>
      </c>
      <c r="G134" s="20">
        <f t="shared" si="1"/>
        <v>-789000</v>
      </c>
    </row>
    <row r="135" spans="2:7">
      <c r="B135" s="12" t="s">
        <v>138</v>
      </c>
      <c r="C135" s="21"/>
      <c r="D135" s="22"/>
      <c r="E135" s="23">
        <f xml:space="preserve"> +E93 +E134</f>
        <v>1596136</v>
      </c>
      <c r="F135" s="23">
        <f xml:space="preserve"> +F93 +F134</f>
        <v>1690602</v>
      </c>
      <c r="G135" s="23">
        <f t="shared" ref="G135:G147" si="2">E135-F135</f>
        <v>-94466</v>
      </c>
    </row>
    <row r="136" spans="2:7">
      <c r="B136" s="25" t="s">
        <v>139</v>
      </c>
      <c r="C136" s="21" t="s">
        <v>140</v>
      </c>
      <c r="D136" s="22"/>
      <c r="E136" s="23">
        <v>8068579</v>
      </c>
      <c r="F136" s="23">
        <v>6377977</v>
      </c>
      <c r="G136" s="23">
        <f t="shared" si="2"/>
        <v>1690602</v>
      </c>
    </row>
    <row r="137" spans="2:7">
      <c r="B137" s="26"/>
      <c r="C137" s="21" t="s">
        <v>141</v>
      </c>
      <c r="D137" s="22"/>
      <c r="E137" s="23">
        <f xml:space="preserve"> +E135 +E136</f>
        <v>9664715</v>
      </c>
      <c r="F137" s="23">
        <f xml:space="preserve"> +F135 +F136</f>
        <v>8068579</v>
      </c>
      <c r="G137" s="23">
        <f t="shared" si="2"/>
        <v>1596136</v>
      </c>
    </row>
    <row r="138" spans="2:7">
      <c r="B138" s="26"/>
      <c r="C138" s="21" t="s">
        <v>142</v>
      </c>
      <c r="D138" s="22"/>
      <c r="E138" s="23"/>
      <c r="F138" s="23"/>
      <c r="G138" s="23">
        <f t="shared" si="2"/>
        <v>0</v>
      </c>
    </row>
    <row r="139" spans="2:7">
      <c r="B139" s="26"/>
      <c r="C139" s="21" t="s">
        <v>143</v>
      </c>
      <c r="D139" s="22"/>
      <c r="E139" s="23">
        <f>+E140+E141+E142</f>
        <v>0</v>
      </c>
      <c r="F139" s="23">
        <f>+F140+F141+F142</f>
        <v>0</v>
      </c>
      <c r="G139" s="23">
        <f t="shared" si="2"/>
        <v>0</v>
      </c>
    </row>
    <row r="140" spans="2:7">
      <c r="B140" s="26"/>
      <c r="C140" s="24" t="s">
        <v>144</v>
      </c>
      <c r="D140" s="19"/>
      <c r="E140" s="20"/>
      <c r="F140" s="20"/>
      <c r="G140" s="20">
        <f t="shared" si="2"/>
        <v>0</v>
      </c>
    </row>
    <row r="141" spans="2:7">
      <c r="B141" s="26"/>
      <c r="C141" s="24" t="s">
        <v>145</v>
      </c>
      <c r="D141" s="19"/>
      <c r="E141" s="20"/>
      <c r="F141" s="20"/>
      <c r="G141" s="20">
        <f t="shared" si="2"/>
        <v>0</v>
      </c>
    </row>
    <row r="142" spans="2:7">
      <c r="B142" s="26"/>
      <c r="C142" s="24" t="s">
        <v>146</v>
      </c>
      <c r="D142" s="19"/>
      <c r="E142" s="20"/>
      <c r="F142" s="20"/>
      <c r="G142" s="20">
        <f t="shared" si="2"/>
        <v>0</v>
      </c>
    </row>
    <row r="143" spans="2:7">
      <c r="B143" s="26"/>
      <c r="C143" s="21" t="s">
        <v>147</v>
      </c>
      <c r="D143" s="22"/>
      <c r="E143" s="23">
        <f>+E144+E145+E146</f>
        <v>0</v>
      </c>
      <c r="F143" s="23">
        <f>+F144+F145+F146</f>
        <v>0</v>
      </c>
      <c r="G143" s="23">
        <f t="shared" si="2"/>
        <v>0</v>
      </c>
    </row>
    <row r="144" spans="2:7">
      <c r="B144" s="26"/>
      <c r="C144" s="24" t="s">
        <v>148</v>
      </c>
      <c r="D144" s="19"/>
      <c r="E144" s="20"/>
      <c r="F144" s="20"/>
      <c r="G144" s="20">
        <f t="shared" si="2"/>
        <v>0</v>
      </c>
    </row>
    <row r="145" spans="2:7">
      <c r="B145" s="26"/>
      <c r="C145" s="24" t="s">
        <v>149</v>
      </c>
      <c r="D145" s="19"/>
      <c r="E145" s="20"/>
      <c r="F145" s="20"/>
      <c r="G145" s="20">
        <f t="shared" si="2"/>
        <v>0</v>
      </c>
    </row>
    <row r="146" spans="2:7">
      <c r="B146" s="26"/>
      <c r="C146" s="24" t="s">
        <v>150</v>
      </c>
      <c r="D146" s="19"/>
      <c r="E146" s="20"/>
      <c r="F146" s="20"/>
      <c r="G146" s="20">
        <f t="shared" si="2"/>
        <v>0</v>
      </c>
    </row>
    <row r="147" spans="2:7">
      <c r="B147" s="27"/>
      <c r="C147" s="21" t="s">
        <v>151</v>
      </c>
      <c r="D147" s="22"/>
      <c r="E147" s="23">
        <f xml:space="preserve"> +E137 +E138 +E139 - E143</f>
        <v>9664715</v>
      </c>
      <c r="F147" s="23">
        <f xml:space="preserve"> +F137 +F138 +F139 - F143</f>
        <v>8068579</v>
      </c>
      <c r="G147" s="23">
        <f t="shared" si="2"/>
        <v>1596136</v>
      </c>
    </row>
  </sheetData>
  <mergeCells count="13">
    <mergeCell ref="B2:G2"/>
    <mergeCell ref="B3:G3"/>
    <mergeCell ref="B5:D5"/>
    <mergeCell ref="B6:B79"/>
    <mergeCell ref="C6:C23"/>
    <mergeCell ref="C24:C78"/>
    <mergeCell ref="B136:B147"/>
    <mergeCell ref="B80:B92"/>
    <mergeCell ref="C80:C85"/>
    <mergeCell ref="C86:C91"/>
    <mergeCell ref="B94:B134"/>
    <mergeCell ref="C94:C117"/>
    <mergeCell ref="C118:C133"/>
  </mergeCells>
  <phoneticPr fontId="2"/>
  <pageMargins left="0.7" right="0.7" top="0.75" bottom="0.75" header="0.3" footer="0.3"/>
  <pageSetup paperSize="9" fitToHeight="0" orientation="portrait" verticalDpi="0" r:id="rId1"/>
  <headerFooter>
    <oddHeader>&amp;L静岡手をつなぐ育成の会</oddHeader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A7C0C-3515-42C9-BD21-147EE9125EEB}">
  <sheetPr>
    <pageSetUpPr fitToPage="1"/>
  </sheetPr>
  <dimension ref="B1:G147"/>
  <sheetViews>
    <sheetView showGridLines="0" workbookViewId="0"/>
  </sheetViews>
  <sheetFormatPr defaultRowHeight="18.75"/>
  <cols>
    <col min="1" max="3" width="2.875" customWidth="1"/>
    <col min="4" max="4" width="59.75" customWidth="1"/>
    <col min="5" max="7" width="20.75" customWidth="1"/>
  </cols>
  <sheetData>
    <row r="1" spans="2:7" ht="21">
      <c r="B1" s="1"/>
      <c r="C1" s="1"/>
      <c r="D1" s="1"/>
      <c r="E1" s="2"/>
      <c r="F1" s="2"/>
      <c r="G1" s="3" t="s">
        <v>0</v>
      </c>
    </row>
    <row r="2" spans="2:7" ht="21">
      <c r="B2" s="31" t="s">
        <v>162</v>
      </c>
      <c r="C2" s="31"/>
      <c r="D2" s="31"/>
      <c r="E2" s="31"/>
      <c r="F2" s="31"/>
      <c r="G2" s="31"/>
    </row>
    <row r="3" spans="2:7" ht="21">
      <c r="B3" s="32" t="s">
        <v>2</v>
      </c>
      <c r="C3" s="32"/>
      <c r="D3" s="32"/>
      <c r="E3" s="32"/>
      <c r="F3" s="32"/>
      <c r="G3" s="32"/>
    </row>
    <row r="4" spans="2:7">
      <c r="B4" s="4"/>
      <c r="C4" s="4"/>
      <c r="D4" s="4"/>
      <c r="E4" s="4"/>
      <c r="F4" s="2"/>
      <c r="G4" s="4" t="s">
        <v>3</v>
      </c>
    </row>
    <row r="5" spans="2:7">
      <c r="B5" s="33" t="s">
        <v>4</v>
      </c>
      <c r="C5" s="33"/>
      <c r="D5" s="33"/>
      <c r="E5" s="5" t="s">
        <v>5</v>
      </c>
      <c r="F5" s="5" t="s">
        <v>6</v>
      </c>
      <c r="G5" s="5" t="s">
        <v>7</v>
      </c>
    </row>
    <row r="6" spans="2:7">
      <c r="B6" s="28" t="s">
        <v>8</v>
      </c>
      <c r="C6" s="28" t="s">
        <v>9</v>
      </c>
      <c r="D6" s="6" t="s">
        <v>10</v>
      </c>
      <c r="E6" s="7">
        <f>+E7</f>
        <v>0</v>
      </c>
      <c r="F6" s="7">
        <f>+F7</f>
        <v>0</v>
      </c>
      <c r="G6" s="7">
        <f>E6-F6</f>
        <v>0</v>
      </c>
    </row>
    <row r="7" spans="2:7">
      <c r="B7" s="29"/>
      <c r="C7" s="29"/>
      <c r="D7" s="8" t="s">
        <v>11</v>
      </c>
      <c r="E7" s="9">
        <f>+E8</f>
        <v>0</v>
      </c>
      <c r="F7" s="9">
        <f>+F8</f>
        <v>0</v>
      </c>
      <c r="G7" s="9">
        <f t="shared" ref="G7:G70" si="0">E7-F7</f>
        <v>0</v>
      </c>
    </row>
    <row r="8" spans="2:7">
      <c r="B8" s="29"/>
      <c r="C8" s="29"/>
      <c r="D8" s="8" t="s">
        <v>12</v>
      </c>
      <c r="E8" s="9"/>
      <c r="F8" s="9"/>
      <c r="G8" s="9">
        <f t="shared" si="0"/>
        <v>0</v>
      </c>
    </row>
    <row r="9" spans="2:7">
      <c r="B9" s="29"/>
      <c r="C9" s="29"/>
      <c r="D9" s="8" t="s">
        <v>13</v>
      </c>
      <c r="E9" s="9">
        <f>+E10+E14+E15+E17+E18</f>
        <v>8885541</v>
      </c>
      <c r="F9" s="9">
        <f>+F10+F14+F15+F17+F18</f>
        <v>10123484</v>
      </c>
      <c r="G9" s="9">
        <f t="shared" si="0"/>
        <v>-1237943</v>
      </c>
    </row>
    <row r="10" spans="2:7">
      <c r="B10" s="29"/>
      <c r="C10" s="29"/>
      <c r="D10" s="8" t="s">
        <v>14</v>
      </c>
      <c r="E10" s="9">
        <f>+E11+E12+E13</f>
        <v>6360162</v>
      </c>
      <c r="F10" s="9">
        <f>+F11+F12+F13</f>
        <v>7656948</v>
      </c>
      <c r="G10" s="9">
        <f t="shared" si="0"/>
        <v>-1296786</v>
      </c>
    </row>
    <row r="11" spans="2:7">
      <c r="B11" s="29"/>
      <c r="C11" s="29"/>
      <c r="D11" s="8" t="s">
        <v>15</v>
      </c>
      <c r="E11" s="9"/>
      <c r="F11" s="9"/>
      <c r="G11" s="9">
        <f t="shared" si="0"/>
        <v>0</v>
      </c>
    </row>
    <row r="12" spans="2:7">
      <c r="B12" s="29"/>
      <c r="C12" s="29"/>
      <c r="D12" s="8" t="s">
        <v>16</v>
      </c>
      <c r="E12" s="9">
        <v>6360162</v>
      </c>
      <c r="F12" s="9">
        <v>7656948</v>
      </c>
      <c r="G12" s="9">
        <f t="shared" si="0"/>
        <v>-1296786</v>
      </c>
    </row>
    <row r="13" spans="2:7">
      <c r="B13" s="29"/>
      <c r="C13" s="29"/>
      <c r="D13" s="8" t="s">
        <v>17</v>
      </c>
      <c r="E13" s="9"/>
      <c r="F13" s="9"/>
      <c r="G13" s="9">
        <f t="shared" si="0"/>
        <v>0</v>
      </c>
    </row>
    <row r="14" spans="2:7">
      <c r="B14" s="29"/>
      <c r="C14" s="29"/>
      <c r="D14" s="8" t="s">
        <v>18</v>
      </c>
      <c r="E14" s="9"/>
      <c r="F14" s="9"/>
      <c r="G14" s="9">
        <f t="shared" si="0"/>
        <v>0</v>
      </c>
    </row>
    <row r="15" spans="2:7">
      <c r="B15" s="29"/>
      <c r="C15" s="29"/>
      <c r="D15" s="8" t="s">
        <v>19</v>
      </c>
      <c r="E15" s="9">
        <f>+E16</f>
        <v>310000</v>
      </c>
      <c r="F15" s="9">
        <f>+F16</f>
        <v>360000</v>
      </c>
      <c r="G15" s="9">
        <f t="shared" si="0"/>
        <v>-50000</v>
      </c>
    </row>
    <row r="16" spans="2:7">
      <c r="B16" s="29"/>
      <c r="C16" s="29"/>
      <c r="D16" s="8" t="s">
        <v>20</v>
      </c>
      <c r="E16" s="9">
        <v>310000</v>
      </c>
      <c r="F16" s="9">
        <v>360000</v>
      </c>
      <c r="G16" s="9">
        <f t="shared" si="0"/>
        <v>-50000</v>
      </c>
    </row>
    <row r="17" spans="2:7">
      <c r="B17" s="29"/>
      <c r="C17" s="29"/>
      <c r="D17" s="8" t="s">
        <v>21</v>
      </c>
      <c r="E17" s="9">
        <v>2033539</v>
      </c>
      <c r="F17" s="9">
        <v>1973896</v>
      </c>
      <c r="G17" s="9">
        <f t="shared" si="0"/>
        <v>59643</v>
      </c>
    </row>
    <row r="18" spans="2:7">
      <c r="B18" s="29"/>
      <c r="C18" s="29"/>
      <c r="D18" s="8" t="s">
        <v>22</v>
      </c>
      <c r="E18" s="9">
        <f>+E19+E20+E21</f>
        <v>181840</v>
      </c>
      <c r="F18" s="9">
        <f>+F19+F20+F21</f>
        <v>132640</v>
      </c>
      <c r="G18" s="9">
        <f t="shared" si="0"/>
        <v>49200</v>
      </c>
    </row>
    <row r="19" spans="2:7">
      <c r="B19" s="29"/>
      <c r="C19" s="29"/>
      <c r="D19" s="8" t="s">
        <v>23</v>
      </c>
      <c r="E19" s="9">
        <v>108140</v>
      </c>
      <c r="F19" s="9">
        <v>66240</v>
      </c>
      <c r="G19" s="9">
        <f t="shared" si="0"/>
        <v>41900</v>
      </c>
    </row>
    <row r="20" spans="2:7">
      <c r="B20" s="29"/>
      <c r="C20" s="29"/>
      <c r="D20" s="8" t="s">
        <v>24</v>
      </c>
      <c r="E20" s="9"/>
      <c r="F20" s="9"/>
      <c r="G20" s="9">
        <f t="shared" si="0"/>
        <v>0</v>
      </c>
    </row>
    <row r="21" spans="2:7">
      <c r="B21" s="29"/>
      <c r="C21" s="29"/>
      <c r="D21" s="8" t="s">
        <v>25</v>
      </c>
      <c r="E21" s="9">
        <v>73700</v>
      </c>
      <c r="F21" s="9">
        <v>66400</v>
      </c>
      <c r="G21" s="9">
        <f t="shared" si="0"/>
        <v>7300</v>
      </c>
    </row>
    <row r="22" spans="2:7">
      <c r="B22" s="29"/>
      <c r="C22" s="29"/>
      <c r="D22" s="8" t="s">
        <v>26</v>
      </c>
      <c r="E22" s="9">
        <v>46461</v>
      </c>
      <c r="F22" s="9">
        <v>171104</v>
      </c>
      <c r="G22" s="9">
        <f t="shared" si="0"/>
        <v>-124643</v>
      </c>
    </row>
    <row r="23" spans="2:7">
      <c r="B23" s="29"/>
      <c r="C23" s="30"/>
      <c r="D23" s="10" t="s">
        <v>27</v>
      </c>
      <c r="E23" s="11">
        <f>+E6+E9+E22</f>
        <v>8932002</v>
      </c>
      <c r="F23" s="11">
        <f>+F6+F9+F22</f>
        <v>10294588</v>
      </c>
      <c r="G23" s="11">
        <f t="shared" si="0"/>
        <v>-1362586</v>
      </c>
    </row>
    <row r="24" spans="2:7">
      <c r="B24" s="29"/>
      <c r="C24" s="28" t="s">
        <v>28</v>
      </c>
      <c r="D24" s="8" t="s">
        <v>29</v>
      </c>
      <c r="E24" s="9">
        <f>+E25+E26+E27+E28+E29+E30+E31</f>
        <v>6483539</v>
      </c>
      <c r="F24" s="9">
        <f>+F25+F26+F27+F28+F29+F30+F31</f>
        <v>6439134</v>
      </c>
      <c r="G24" s="9">
        <f t="shared" si="0"/>
        <v>44405</v>
      </c>
    </row>
    <row r="25" spans="2:7">
      <c r="B25" s="29"/>
      <c r="C25" s="29"/>
      <c r="D25" s="8" t="s">
        <v>30</v>
      </c>
      <c r="E25" s="9"/>
      <c r="F25" s="9"/>
      <c r="G25" s="9">
        <f t="shared" si="0"/>
        <v>0</v>
      </c>
    </row>
    <row r="26" spans="2:7">
      <c r="B26" s="29"/>
      <c r="C26" s="29"/>
      <c r="D26" s="8" t="s">
        <v>31</v>
      </c>
      <c r="E26" s="9"/>
      <c r="F26" s="9">
        <v>596310</v>
      </c>
      <c r="G26" s="9">
        <f t="shared" si="0"/>
        <v>-596310</v>
      </c>
    </row>
    <row r="27" spans="2:7">
      <c r="B27" s="29"/>
      <c r="C27" s="29"/>
      <c r="D27" s="8" t="s">
        <v>32</v>
      </c>
      <c r="E27" s="9"/>
      <c r="F27" s="9"/>
      <c r="G27" s="9">
        <f t="shared" si="0"/>
        <v>0</v>
      </c>
    </row>
    <row r="28" spans="2:7">
      <c r="B28" s="29"/>
      <c r="C28" s="29"/>
      <c r="D28" s="8" t="s">
        <v>33</v>
      </c>
      <c r="E28" s="9">
        <v>206000</v>
      </c>
      <c r="F28" s="9">
        <v>198400</v>
      </c>
      <c r="G28" s="9">
        <f t="shared" si="0"/>
        <v>7600</v>
      </c>
    </row>
    <row r="29" spans="2:7">
      <c r="B29" s="29"/>
      <c r="C29" s="29"/>
      <c r="D29" s="8" t="s">
        <v>34</v>
      </c>
      <c r="E29" s="9">
        <v>5958107</v>
      </c>
      <c r="F29" s="9">
        <v>5034846</v>
      </c>
      <c r="G29" s="9">
        <f t="shared" si="0"/>
        <v>923261</v>
      </c>
    </row>
    <row r="30" spans="2:7">
      <c r="B30" s="29"/>
      <c r="C30" s="29"/>
      <c r="D30" s="8" t="s">
        <v>35</v>
      </c>
      <c r="E30" s="9"/>
      <c r="F30" s="9">
        <v>133500</v>
      </c>
      <c r="G30" s="9">
        <f t="shared" si="0"/>
        <v>-133500</v>
      </c>
    </row>
    <row r="31" spans="2:7">
      <c r="B31" s="29"/>
      <c r="C31" s="29"/>
      <c r="D31" s="8" t="s">
        <v>36</v>
      </c>
      <c r="E31" s="9">
        <v>319432</v>
      </c>
      <c r="F31" s="9">
        <v>476078</v>
      </c>
      <c r="G31" s="9">
        <f t="shared" si="0"/>
        <v>-156646</v>
      </c>
    </row>
    <row r="32" spans="2:7">
      <c r="B32" s="29"/>
      <c r="C32" s="29"/>
      <c r="D32" s="8" t="s">
        <v>37</v>
      </c>
      <c r="E32" s="9">
        <f>+E33+E34+E35+E36+E37+E38+E39+E40+E41+E42+E43</f>
        <v>1335538</v>
      </c>
      <c r="F32" s="9">
        <f>+F33+F34+F35+F36+F37+F38+F39+F40+F41+F42+F43</f>
        <v>1457644</v>
      </c>
      <c r="G32" s="9">
        <f t="shared" si="0"/>
        <v>-122106</v>
      </c>
    </row>
    <row r="33" spans="2:7">
      <c r="B33" s="29"/>
      <c r="C33" s="29"/>
      <c r="D33" s="8" t="s">
        <v>38</v>
      </c>
      <c r="E33" s="9">
        <v>727306</v>
      </c>
      <c r="F33" s="9">
        <v>694502</v>
      </c>
      <c r="G33" s="9">
        <f t="shared" si="0"/>
        <v>32804</v>
      </c>
    </row>
    <row r="34" spans="2:7">
      <c r="B34" s="29"/>
      <c r="C34" s="29"/>
      <c r="D34" s="8" t="s">
        <v>39</v>
      </c>
      <c r="E34" s="9">
        <v>8984</v>
      </c>
      <c r="F34" s="9">
        <v>27933</v>
      </c>
      <c r="G34" s="9">
        <f t="shared" si="0"/>
        <v>-18949</v>
      </c>
    </row>
    <row r="35" spans="2:7">
      <c r="B35" s="29"/>
      <c r="C35" s="29"/>
      <c r="D35" s="8" t="s">
        <v>40</v>
      </c>
      <c r="E35" s="9"/>
      <c r="F35" s="9"/>
      <c r="G35" s="9">
        <f t="shared" si="0"/>
        <v>0</v>
      </c>
    </row>
    <row r="36" spans="2:7">
      <c r="B36" s="29"/>
      <c r="C36" s="29"/>
      <c r="D36" s="8" t="s">
        <v>41</v>
      </c>
      <c r="E36" s="9">
        <v>9819</v>
      </c>
      <c r="F36" s="9">
        <v>10935</v>
      </c>
      <c r="G36" s="9">
        <f t="shared" si="0"/>
        <v>-1116</v>
      </c>
    </row>
    <row r="37" spans="2:7">
      <c r="B37" s="29"/>
      <c r="C37" s="29"/>
      <c r="D37" s="8" t="s">
        <v>42</v>
      </c>
      <c r="E37" s="9">
        <v>484342</v>
      </c>
      <c r="F37" s="9">
        <v>581271</v>
      </c>
      <c r="G37" s="9">
        <f t="shared" si="0"/>
        <v>-96929</v>
      </c>
    </row>
    <row r="38" spans="2:7">
      <c r="B38" s="29"/>
      <c r="C38" s="29"/>
      <c r="D38" s="8" t="s">
        <v>43</v>
      </c>
      <c r="E38" s="9">
        <v>1000</v>
      </c>
      <c r="F38" s="9">
        <v>32780</v>
      </c>
      <c r="G38" s="9">
        <f t="shared" si="0"/>
        <v>-31780</v>
      </c>
    </row>
    <row r="39" spans="2:7">
      <c r="B39" s="29"/>
      <c r="C39" s="29"/>
      <c r="D39" s="8" t="s">
        <v>44</v>
      </c>
      <c r="E39" s="9">
        <v>4380</v>
      </c>
      <c r="F39" s="9">
        <v>4360</v>
      </c>
      <c r="G39" s="9">
        <f t="shared" si="0"/>
        <v>20</v>
      </c>
    </row>
    <row r="40" spans="2:7">
      <c r="B40" s="29"/>
      <c r="C40" s="29"/>
      <c r="D40" s="8" t="s">
        <v>45</v>
      </c>
      <c r="E40" s="9">
        <v>9040</v>
      </c>
      <c r="F40" s="9">
        <v>21440</v>
      </c>
      <c r="G40" s="9">
        <f t="shared" si="0"/>
        <v>-12400</v>
      </c>
    </row>
    <row r="41" spans="2:7">
      <c r="B41" s="29"/>
      <c r="C41" s="29"/>
      <c r="D41" s="8" t="s">
        <v>46</v>
      </c>
      <c r="E41" s="9"/>
      <c r="F41" s="9"/>
      <c r="G41" s="9">
        <f t="shared" si="0"/>
        <v>0</v>
      </c>
    </row>
    <row r="42" spans="2:7">
      <c r="B42" s="29"/>
      <c r="C42" s="29"/>
      <c r="D42" s="8" t="s">
        <v>47</v>
      </c>
      <c r="E42" s="9"/>
      <c r="F42" s="9"/>
      <c r="G42" s="9">
        <f t="shared" si="0"/>
        <v>0</v>
      </c>
    </row>
    <row r="43" spans="2:7">
      <c r="B43" s="29"/>
      <c r="C43" s="29"/>
      <c r="D43" s="8" t="s">
        <v>48</v>
      </c>
      <c r="E43" s="9">
        <v>90667</v>
      </c>
      <c r="F43" s="9">
        <v>84423</v>
      </c>
      <c r="G43" s="9">
        <f t="shared" si="0"/>
        <v>6244</v>
      </c>
    </row>
    <row r="44" spans="2:7">
      <c r="B44" s="29"/>
      <c r="C44" s="29"/>
      <c r="D44" s="8" t="s">
        <v>49</v>
      </c>
      <c r="E44" s="9">
        <f>+E45+E46+E47+E48+E49+E50+E51+E52+E53+E54+E55+E56+E57+E58+E59+E60+E61+E62+E63+E64+E65+E66</f>
        <v>1672583</v>
      </c>
      <c r="F44" s="9">
        <f>+F45+F46+F47+F48+F49+F50+F51+F52+F53+F54+F55+F56+F57+F58+F59+F60+F61+F62+F63+F64+F65+F66</f>
        <v>1468846</v>
      </c>
      <c r="G44" s="9">
        <f t="shared" si="0"/>
        <v>203737</v>
      </c>
    </row>
    <row r="45" spans="2:7">
      <c r="B45" s="29"/>
      <c r="C45" s="29"/>
      <c r="D45" s="8" t="s">
        <v>50</v>
      </c>
      <c r="E45" s="9">
        <v>68257</v>
      </c>
      <c r="F45" s="9">
        <v>7169</v>
      </c>
      <c r="G45" s="9">
        <f t="shared" si="0"/>
        <v>61088</v>
      </c>
    </row>
    <row r="46" spans="2:7">
      <c r="B46" s="29"/>
      <c r="C46" s="29"/>
      <c r="D46" s="8" t="s">
        <v>51</v>
      </c>
      <c r="E46" s="9"/>
      <c r="F46" s="9"/>
      <c r="G46" s="9">
        <f t="shared" si="0"/>
        <v>0</v>
      </c>
    </row>
    <row r="47" spans="2:7">
      <c r="B47" s="29"/>
      <c r="C47" s="29"/>
      <c r="D47" s="8" t="s">
        <v>52</v>
      </c>
      <c r="E47" s="9">
        <v>1500</v>
      </c>
      <c r="F47" s="9">
        <v>800</v>
      </c>
      <c r="G47" s="9">
        <f t="shared" si="0"/>
        <v>700</v>
      </c>
    </row>
    <row r="48" spans="2:7">
      <c r="B48" s="29"/>
      <c r="C48" s="29"/>
      <c r="D48" s="8" t="s">
        <v>53</v>
      </c>
      <c r="E48" s="9"/>
      <c r="F48" s="9"/>
      <c r="G48" s="9">
        <f t="shared" si="0"/>
        <v>0</v>
      </c>
    </row>
    <row r="49" spans="2:7">
      <c r="B49" s="29"/>
      <c r="C49" s="29"/>
      <c r="D49" s="8" t="s">
        <v>54</v>
      </c>
      <c r="E49" s="9">
        <v>50468</v>
      </c>
      <c r="F49" s="9">
        <v>11482</v>
      </c>
      <c r="G49" s="9">
        <f t="shared" si="0"/>
        <v>38986</v>
      </c>
    </row>
    <row r="50" spans="2:7">
      <c r="B50" s="29"/>
      <c r="C50" s="29"/>
      <c r="D50" s="8" t="s">
        <v>55</v>
      </c>
      <c r="E50" s="9"/>
      <c r="F50" s="9">
        <v>6215</v>
      </c>
      <c r="G50" s="9">
        <f t="shared" si="0"/>
        <v>-6215</v>
      </c>
    </row>
    <row r="51" spans="2:7">
      <c r="B51" s="29"/>
      <c r="C51" s="29"/>
      <c r="D51" s="8" t="s">
        <v>42</v>
      </c>
      <c r="E51" s="9"/>
      <c r="F51" s="9"/>
      <c r="G51" s="9">
        <f t="shared" si="0"/>
        <v>0</v>
      </c>
    </row>
    <row r="52" spans="2:7">
      <c r="B52" s="29"/>
      <c r="C52" s="29"/>
      <c r="D52" s="8" t="s">
        <v>56</v>
      </c>
      <c r="E52" s="9">
        <v>555</v>
      </c>
      <c r="F52" s="9"/>
      <c r="G52" s="9">
        <f t="shared" si="0"/>
        <v>555</v>
      </c>
    </row>
    <row r="53" spans="2:7">
      <c r="B53" s="29"/>
      <c r="C53" s="29"/>
      <c r="D53" s="8" t="s">
        <v>57</v>
      </c>
      <c r="E53" s="9">
        <v>34847</v>
      </c>
      <c r="F53" s="9">
        <v>44048</v>
      </c>
      <c r="G53" s="9">
        <f t="shared" si="0"/>
        <v>-9201</v>
      </c>
    </row>
    <row r="54" spans="2:7">
      <c r="B54" s="29"/>
      <c r="C54" s="29"/>
      <c r="D54" s="8" t="s">
        <v>58</v>
      </c>
      <c r="E54" s="9">
        <v>1040</v>
      </c>
      <c r="F54" s="9"/>
      <c r="G54" s="9">
        <f t="shared" si="0"/>
        <v>1040</v>
      </c>
    </row>
    <row r="55" spans="2:7">
      <c r="B55" s="29"/>
      <c r="C55" s="29"/>
      <c r="D55" s="8" t="s">
        <v>59</v>
      </c>
      <c r="E55" s="9"/>
      <c r="F55" s="9"/>
      <c r="G55" s="9">
        <f t="shared" si="0"/>
        <v>0</v>
      </c>
    </row>
    <row r="56" spans="2:7">
      <c r="B56" s="29"/>
      <c r="C56" s="29"/>
      <c r="D56" s="8" t="s">
        <v>60</v>
      </c>
      <c r="E56" s="9">
        <v>75192</v>
      </c>
      <c r="F56" s="9">
        <v>78324</v>
      </c>
      <c r="G56" s="9">
        <f t="shared" si="0"/>
        <v>-3132</v>
      </c>
    </row>
    <row r="57" spans="2:7">
      <c r="B57" s="29"/>
      <c r="C57" s="29"/>
      <c r="D57" s="8" t="s">
        <v>61</v>
      </c>
      <c r="E57" s="9">
        <v>461506</v>
      </c>
      <c r="F57" s="9">
        <v>338739</v>
      </c>
      <c r="G57" s="9">
        <f t="shared" si="0"/>
        <v>122767</v>
      </c>
    </row>
    <row r="58" spans="2:7">
      <c r="B58" s="29"/>
      <c r="C58" s="29"/>
      <c r="D58" s="8" t="s">
        <v>44</v>
      </c>
      <c r="E58" s="9">
        <v>59718</v>
      </c>
      <c r="F58" s="9">
        <v>56328</v>
      </c>
      <c r="G58" s="9">
        <f t="shared" si="0"/>
        <v>3390</v>
      </c>
    </row>
    <row r="59" spans="2:7">
      <c r="B59" s="29"/>
      <c r="C59" s="29"/>
      <c r="D59" s="8" t="s">
        <v>45</v>
      </c>
      <c r="E59" s="9"/>
      <c r="F59" s="9"/>
      <c r="G59" s="9">
        <f t="shared" si="0"/>
        <v>0</v>
      </c>
    </row>
    <row r="60" spans="2:7">
      <c r="B60" s="29"/>
      <c r="C60" s="29"/>
      <c r="D60" s="8" t="s">
        <v>62</v>
      </c>
      <c r="E60" s="9">
        <v>895200</v>
      </c>
      <c r="F60" s="9">
        <v>904200</v>
      </c>
      <c r="G60" s="9">
        <f t="shared" si="0"/>
        <v>-9000</v>
      </c>
    </row>
    <row r="61" spans="2:7">
      <c r="B61" s="29"/>
      <c r="C61" s="29"/>
      <c r="D61" s="8" t="s">
        <v>63</v>
      </c>
      <c r="E61" s="9"/>
      <c r="F61" s="9"/>
      <c r="G61" s="9">
        <f t="shared" si="0"/>
        <v>0</v>
      </c>
    </row>
    <row r="62" spans="2:7">
      <c r="B62" s="29"/>
      <c r="C62" s="29"/>
      <c r="D62" s="8" t="s">
        <v>64</v>
      </c>
      <c r="E62" s="9">
        <v>19800</v>
      </c>
      <c r="F62" s="9">
        <v>9900</v>
      </c>
      <c r="G62" s="9">
        <f t="shared" si="0"/>
        <v>9900</v>
      </c>
    </row>
    <row r="63" spans="2:7">
      <c r="B63" s="29"/>
      <c r="C63" s="29"/>
      <c r="D63" s="8" t="s">
        <v>65</v>
      </c>
      <c r="E63" s="9"/>
      <c r="F63" s="9"/>
      <c r="G63" s="9">
        <f t="shared" si="0"/>
        <v>0</v>
      </c>
    </row>
    <row r="64" spans="2:7">
      <c r="B64" s="29"/>
      <c r="C64" s="29"/>
      <c r="D64" s="8" t="s">
        <v>66</v>
      </c>
      <c r="E64" s="9">
        <v>3000</v>
      </c>
      <c r="F64" s="9">
        <v>3000</v>
      </c>
      <c r="G64" s="9">
        <f t="shared" si="0"/>
        <v>0</v>
      </c>
    </row>
    <row r="65" spans="2:7">
      <c r="B65" s="29"/>
      <c r="C65" s="29"/>
      <c r="D65" s="8" t="s">
        <v>48</v>
      </c>
      <c r="E65" s="9">
        <v>1500</v>
      </c>
      <c r="F65" s="9">
        <v>8641</v>
      </c>
      <c r="G65" s="9">
        <f t="shared" si="0"/>
        <v>-7141</v>
      </c>
    </row>
    <row r="66" spans="2:7">
      <c r="B66" s="29"/>
      <c r="C66" s="29"/>
      <c r="D66" s="8" t="s">
        <v>67</v>
      </c>
      <c r="E66" s="9"/>
      <c r="F66" s="9"/>
      <c r="G66" s="9">
        <f t="shared" si="0"/>
        <v>0</v>
      </c>
    </row>
    <row r="67" spans="2:7">
      <c r="B67" s="29"/>
      <c r="C67" s="29"/>
      <c r="D67" s="8" t="s">
        <v>68</v>
      </c>
      <c r="E67" s="9">
        <f>+E68</f>
        <v>0</v>
      </c>
      <c r="F67" s="9">
        <f>+F68</f>
        <v>0</v>
      </c>
      <c r="G67" s="9">
        <f t="shared" si="0"/>
        <v>0</v>
      </c>
    </row>
    <row r="68" spans="2:7">
      <c r="B68" s="29"/>
      <c r="C68" s="29"/>
      <c r="D68" s="8" t="s">
        <v>69</v>
      </c>
      <c r="E68" s="9">
        <f>+E69+E70+E71-E72</f>
        <v>0</v>
      </c>
      <c r="F68" s="9">
        <f>+F69+F70+F71-F72</f>
        <v>0</v>
      </c>
      <c r="G68" s="9">
        <f t="shared" si="0"/>
        <v>0</v>
      </c>
    </row>
    <row r="69" spans="2:7">
      <c r="B69" s="29"/>
      <c r="C69" s="29"/>
      <c r="D69" s="8" t="s">
        <v>70</v>
      </c>
      <c r="E69" s="9"/>
      <c r="F69" s="9"/>
      <c r="G69" s="9">
        <f t="shared" si="0"/>
        <v>0</v>
      </c>
    </row>
    <row r="70" spans="2:7">
      <c r="B70" s="29"/>
      <c r="C70" s="29"/>
      <c r="D70" s="8" t="s">
        <v>71</v>
      </c>
      <c r="E70" s="9"/>
      <c r="F70" s="9"/>
      <c r="G70" s="9">
        <f t="shared" si="0"/>
        <v>0</v>
      </c>
    </row>
    <row r="71" spans="2:7">
      <c r="B71" s="29"/>
      <c r="C71" s="29"/>
      <c r="D71" s="8" t="s">
        <v>72</v>
      </c>
      <c r="E71" s="9"/>
      <c r="F71" s="9"/>
      <c r="G71" s="9">
        <f t="shared" ref="G71:G134" si="1">E71-F71</f>
        <v>0</v>
      </c>
    </row>
    <row r="72" spans="2:7">
      <c r="B72" s="29"/>
      <c r="C72" s="29"/>
      <c r="D72" s="8" t="s">
        <v>73</v>
      </c>
      <c r="E72" s="9"/>
      <c r="F72" s="9"/>
      <c r="G72" s="9">
        <f t="shared" si="1"/>
        <v>0</v>
      </c>
    </row>
    <row r="73" spans="2:7">
      <c r="B73" s="29"/>
      <c r="C73" s="29"/>
      <c r="D73" s="8" t="s">
        <v>74</v>
      </c>
      <c r="E73" s="9">
        <v>110213</v>
      </c>
      <c r="F73" s="9">
        <v>72036</v>
      </c>
      <c r="G73" s="9">
        <f t="shared" si="1"/>
        <v>38177</v>
      </c>
    </row>
    <row r="74" spans="2:7">
      <c r="B74" s="29"/>
      <c r="C74" s="29"/>
      <c r="D74" s="8" t="s">
        <v>75</v>
      </c>
      <c r="E74" s="9"/>
      <c r="F74" s="9"/>
      <c r="G74" s="9">
        <f t="shared" si="1"/>
        <v>0</v>
      </c>
    </row>
    <row r="75" spans="2:7">
      <c r="B75" s="29"/>
      <c r="C75" s="29"/>
      <c r="D75" s="8" t="s">
        <v>76</v>
      </c>
      <c r="E75" s="9"/>
      <c r="F75" s="9"/>
      <c r="G75" s="9">
        <f t="shared" si="1"/>
        <v>0</v>
      </c>
    </row>
    <row r="76" spans="2:7">
      <c r="B76" s="29"/>
      <c r="C76" s="29"/>
      <c r="D76" s="8" t="s">
        <v>77</v>
      </c>
      <c r="E76" s="9"/>
      <c r="F76" s="9"/>
      <c r="G76" s="9">
        <f t="shared" si="1"/>
        <v>0</v>
      </c>
    </row>
    <row r="77" spans="2:7">
      <c r="B77" s="29"/>
      <c r="C77" s="29"/>
      <c r="D77" s="8" t="s">
        <v>78</v>
      </c>
      <c r="E77" s="9"/>
      <c r="F77" s="9"/>
      <c r="G77" s="9">
        <f t="shared" si="1"/>
        <v>0</v>
      </c>
    </row>
    <row r="78" spans="2:7">
      <c r="B78" s="29"/>
      <c r="C78" s="30"/>
      <c r="D78" s="10" t="s">
        <v>79</v>
      </c>
      <c r="E78" s="11">
        <f>+E24+E32+E44+E67+E73+E74+E75+E76+E77</f>
        <v>9601873</v>
      </c>
      <c r="F78" s="11">
        <f>+F24+F32+F44+F67+F73+F74+F75+F76+F77</f>
        <v>9437660</v>
      </c>
      <c r="G78" s="11">
        <f t="shared" si="1"/>
        <v>164213</v>
      </c>
    </row>
    <row r="79" spans="2:7">
      <c r="B79" s="30"/>
      <c r="C79" s="12" t="s">
        <v>80</v>
      </c>
      <c r="D79" s="13"/>
      <c r="E79" s="14">
        <f xml:space="preserve"> +E23 - E78</f>
        <v>-669871</v>
      </c>
      <c r="F79" s="14">
        <f xml:space="preserve"> +F23 - F78</f>
        <v>856928</v>
      </c>
      <c r="G79" s="14">
        <f t="shared" si="1"/>
        <v>-1526799</v>
      </c>
    </row>
    <row r="80" spans="2:7">
      <c r="B80" s="28" t="s">
        <v>81</v>
      </c>
      <c r="C80" s="28" t="s">
        <v>9</v>
      </c>
      <c r="D80" s="8" t="s">
        <v>82</v>
      </c>
      <c r="E80" s="9">
        <v>15</v>
      </c>
      <c r="F80" s="9">
        <v>13</v>
      </c>
      <c r="G80" s="9">
        <f t="shared" si="1"/>
        <v>2</v>
      </c>
    </row>
    <row r="81" spans="2:7">
      <c r="B81" s="29"/>
      <c r="C81" s="29"/>
      <c r="D81" s="8" t="s">
        <v>83</v>
      </c>
      <c r="E81" s="9">
        <f>+E82+E83+E84</f>
        <v>0</v>
      </c>
      <c r="F81" s="9">
        <f>+F82+F83+F84</f>
        <v>0</v>
      </c>
      <c r="G81" s="9">
        <f t="shared" si="1"/>
        <v>0</v>
      </c>
    </row>
    <row r="82" spans="2:7">
      <c r="B82" s="29"/>
      <c r="C82" s="29"/>
      <c r="D82" s="8" t="s">
        <v>84</v>
      </c>
      <c r="E82" s="9"/>
      <c r="F82" s="9"/>
      <c r="G82" s="9">
        <f t="shared" si="1"/>
        <v>0</v>
      </c>
    </row>
    <row r="83" spans="2:7">
      <c r="B83" s="29"/>
      <c r="C83" s="29"/>
      <c r="D83" s="8" t="s">
        <v>85</v>
      </c>
      <c r="E83" s="9"/>
      <c r="F83" s="9"/>
      <c r="G83" s="9">
        <f t="shared" si="1"/>
        <v>0</v>
      </c>
    </row>
    <row r="84" spans="2:7">
      <c r="B84" s="29"/>
      <c r="C84" s="29"/>
      <c r="D84" s="8" t="s">
        <v>86</v>
      </c>
      <c r="E84" s="9"/>
      <c r="F84" s="9"/>
      <c r="G84" s="9">
        <f t="shared" si="1"/>
        <v>0</v>
      </c>
    </row>
    <row r="85" spans="2:7">
      <c r="B85" s="29"/>
      <c r="C85" s="30"/>
      <c r="D85" s="10" t="s">
        <v>87</v>
      </c>
      <c r="E85" s="11">
        <f>+E80+E81</f>
        <v>15</v>
      </c>
      <c r="F85" s="11">
        <f>+F80+F81</f>
        <v>13</v>
      </c>
      <c r="G85" s="11">
        <f t="shared" si="1"/>
        <v>2</v>
      </c>
    </row>
    <row r="86" spans="2:7">
      <c r="B86" s="29"/>
      <c r="C86" s="28" t="s">
        <v>28</v>
      </c>
      <c r="D86" s="8" t="s">
        <v>88</v>
      </c>
      <c r="E86" s="9"/>
      <c r="F86" s="9"/>
      <c r="G86" s="9">
        <f t="shared" si="1"/>
        <v>0</v>
      </c>
    </row>
    <row r="87" spans="2:7">
      <c r="B87" s="29"/>
      <c r="C87" s="29"/>
      <c r="D87" s="8" t="s">
        <v>89</v>
      </c>
      <c r="E87" s="9">
        <f>+E88+E89+E90</f>
        <v>0</v>
      </c>
      <c r="F87" s="9">
        <f>+F88+F89+F90</f>
        <v>0</v>
      </c>
      <c r="G87" s="9">
        <f t="shared" si="1"/>
        <v>0</v>
      </c>
    </row>
    <row r="88" spans="2:7">
      <c r="B88" s="29"/>
      <c r="C88" s="29"/>
      <c r="D88" s="8" t="s">
        <v>90</v>
      </c>
      <c r="E88" s="9"/>
      <c r="F88" s="9"/>
      <c r="G88" s="9">
        <f t="shared" si="1"/>
        <v>0</v>
      </c>
    </row>
    <row r="89" spans="2:7">
      <c r="B89" s="29"/>
      <c r="C89" s="29"/>
      <c r="D89" s="8" t="s">
        <v>91</v>
      </c>
      <c r="E89" s="9"/>
      <c r="F89" s="9"/>
      <c r="G89" s="9">
        <f t="shared" si="1"/>
        <v>0</v>
      </c>
    </row>
    <row r="90" spans="2:7">
      <c r="B90" s="29"/>
      <c r="C90" s="29"/>
      <c r="D90" s="8" t="s">
        <v>92</v>
      </c>
      <c r="E90" s="9"/>
      <c r="F90" s="9"/>
      <c r="G90" s="9">
        <f t="shared" si="1"/>
        <v>0</v>
      </c>
    </row>
    <row r="91" spans="2:7">
      <c r="B91" s="29"/>
      <c r="C91" s="30"/>
      <c r="D91" s="10" t="s">
        <v>93</v>
      </c>
      <c r="E91" s="11">
        <f>+E86+E87</f>
        <v>0</v>
      </c>
      <c r="F91" s="11">
        <f>+F86+F87</f>
        <v>0</v>
      </c>
      <c r="G91" s="11">
        <f t="shared" si="1"/>
        <v>0</v>
      </c>
    </row>
    <row r="92" spans="2:7">
      <c r="B92" s="30"/>
      <c r="C92" s="12" t="s">
        <v>94</v>
      </c>
      <c r="D92" s="15"/>
      <c r="E92" s="16">
        <f xml:space="preserve"> +E85 - E91</f>
        <v>15</v>
      </c>
      <c r="F92" s="16">
        <f xml:space="preserve"> +F85 - F91</f>
        <v>13</v>
      </c>
      <c r="G92" s="16">
        <f t="shared" si="1"/>
        <v>2</v>
      </c>
    </row>
    <row r="93" spans="2:7">
      <c r="B93" s="12" t="s">
        <v>95</v>
      </c>
      <c r="C93" s="17"/>
      <c r="D93" s="13"/>
      <c r="E93" s="14">
        <f xml:space="preserve"> +E79 +E92</f>
        <v>-669856</v>
      </c>
      <c r="F93" s="14">
        <f xml:space="preserve"> +F79 +F92</f>
        <v>856941</v>
      </c>
      <c r="G93" s="14">
        <f t="shared" si="1"/>
        <v>-1526797</v>
      </c>
    </row>
    <row r="94" spans="2:7">
      <c r="B94" s="28" t="s">
        <v>96</v>
      </c>
      <c r="C94" s="28" t="s">
        <v>9</v>
      </c>
      <c r="D94" s="8" t="s">
        <v>97</v>
      </c>
      <c r="E94" s="9">
        <f>+E95+E96+E97</f>
        <v>0</v>
      </c>
      <c r="F94" s="9">
        <f>+F95+F96+F97</f>
        <v>0</v>
      </c>
      <c r="G94" s="9">
        <f t="shared" si="1"/>
        <v>0</v>
      </c>
    </row>
    <row r="95" spans="2:7">
      <c r="B95" s="29"/>
      <c r="C95" s="29"/>
      <c r="D95" s="8" t="s">
        <v>98</v>
      </c>
      <c r="E95" s="9"/>
      <c r="F95" s="9"/>
      <c r="G95" s="9">
        <f t="shared" si="1"/>
        <v>0</v>
      </c>
    </row>
    <row r="96" spans="2:7">
      <c r="B96" s="29"/>
      <c r="C96" s="29"/>
      <c r="D96" s="8" t="s">
        <v>99</v>
      </c>
      <c r="E96" s="9"/>
      <c r="F96" s="9"/>
      <c r="G96" s="9">
        <f t="shared" si="1"/>
        <v>0</v>
      </c>
    </row>
    <row r="97" spans="2:7">
      <c r="B97" s="29"/>
      <c r="C97" s="29"/>
      <c r="D97" s="8" t="s">
        <v>100</v>
      </c>
      <c r="E97" s="9"/>
      <c r="F97" s="9"/>
      <c r="G97" s="9">
        <f t="shared" si="1"/>
        <v>0</v>
      </c>
    </row>
    <row r="98" spans="2:7">
      <c r="B98" s="29"/>
      <c r="C98" s="29"/>
      <c r="D98" s="8" t="s">
        <v>101</v>
      </c>
      <c r="E98" s="9">
        <f>+E99+E100</f>
        <v>0</v>
      </c>
      <c r="F98" s="9">
        <f>+F99+F100</f>
        <v>0</v>
      </c>
      <c r="G98" s="9">
        <f t="shared" si="1"/>
        <v>0</v>
      </c>
    </row>
    <row r="99" spans="2:7">
      <c r="B99" s="29"/>
      <c r="C99" s="29"/>
      <c r="D99" s="8" t="s">
        <v>102</v>
      </c>
      <c r="E99" s="9"/>
      <c r="F99" s="9"/>
      <c r="G99" s="9">
        <f t="shared" si="1"/>
        <v>0</v>
      </c>
    </row>
    <row r="100" spans="2:7">
      <c r="B100" s="29"/>
      <c r="C100" s="29"/>
      <c r="D100" s="8" t="s">
        <v>103</v>
      </c>
      <c r="E100" s="9"/>
      <c r="F100" s="9"/>
      <c r="G100" s="9">
        <f t="shared" si="1"/>
        <v>0</v>
      </c>
    </row>
    <row r="101" spans="2:7">
      <c r="B101" s="29"/>
      <c r="C101" s="29"/>
      <c r="D101" s="8" t="s">
        <v>104</v>
      </c>
      <c r="E101" s="9"/>
      <c r="F101" s="9"/>
      <c r="G101" s="9">
        <f t="shared" si="1"/>
        <v>0</v>
      </c>
    </row>
    <row r="102" spans="2:7">
      <c r="B102" s="29"/>
      <c r="C102" s="29"/>
      <c r="D102" s="8" t="s">
        <v>105</v>
      </c>
      <c r="E102" s="9">
        <f>+E103+E104+E105+E106</f>
        <v>0</v>
      </c>
      <c r="F102" s="9">
        <f>+F103+F104+F105+F106</f>
        <v>0</v>
      </c>
      <c r="G102" s="9">
        <f t="shared" si="1"/>
        <v>0</v>
      </c>
    </row>
    <row r="103" spans="2:7">
      <c r="B103" s="29"/>
      <c r="C103" s="29"/>
      <c r="D103" s="8" t="s">
        <v>106</v>
      </c>
      <c r="E103" s="9"/>
      <c r="F103" s="9"/>
      <c r="G103" s="9">
        <f t="shared" si="1"/>
        <v>0</v>
      </c>
    </row>
    <row r="104" spans="2:7">
      <c r="B104" s="29"/>
      <c r="C104" s="29"/>
      <c r="D104" s="8" t="s">
        <v>107</v>
      </c>
      <c r="E104" s="9"/>
      <c r="F104" s="9"/>
      <c r="G104" s="9">
        <f t="shared" si="1"/>
        <v>0</v>
      </c>
    </row>
    <row r="105" spans="2:7">
      <c r="B105" s="29"/>
      <c r="C105" s="29"/>
      <c r="D105" s="8" t="s">
        <v>108</v>
      </c>
      <c r="E105" s="9"/>
      <c r="F105" s="9"/>
      <c r="G105" s="9">
        <f t="shared" si="1"/>
        <v>0</v>
      </c>
    </row>
    <row r="106" spans="2:7">
      <c r="B106" s="29"/>
      <c r="C106" s="29"/>
      <c r="D106" s="8" t="s">
        <v>109</v>
      </c>
      <c r="E106" s="9"/>
      <c r="F106" s="9"/>
      <c r="G106" s="9">
        <f t="shared" si="1"/>
        <v>0</v>
      </c>
    </row>
    <row r="107" spans="2:7">
      <c r="B107" s="29"/>
      <c r="C107" s="29"/>
      <c r="D107" s="8" t="s">
        <v>110</v>
      </c>
      <c r="E107" s="9">
        <f>+E108+E109</f>
        <v>0</v>
      </c>
      <c r="F107" s="9">
        <f>+F108+F109</f>
        <v>0</v>
      </c>
      <c r="G107" s="9">
        <f t="shared" si="1"/>
        <v>0</v>
      </c>
    </row>
    <row r="108" spans="2:7">
      <c r="B108" s="29"/>
      <c r="C108" s="29"/>
      <c r="D108" s="8" t="s">
        <v>111</v>
      </c>
      <c r="E108" s="9"/>
      <c r="F108" s="9"/>
      <c r="G108" s="9">
        <f t="shared" si="1"/>
        <v>0</v>
      </c>
    </row>
    <row r="109" spans="2:7">
      <c r="B109" s="29"/>
      <c r="C109" s="29"/>
      <c r="D109" s="8" t="s">
        <v>112</v>
      </c>
      <c r="E109" s="9"/>
      <c r="F109" s="9"/>
      <c r="G109" s="9">
        <f t="shared" si="1"/>
        <v>0</v>
      </c>
    </row>
    <row r="110" spans="2:7">
      <c r="B110" s="29"/>
      <c r="C110" s="29"/>
      <c r="D110" s="8" t="s">
        <v>113</v>
      </c>
      <c r="E110" s="9"/>
      <c r="F110" s="9"/>
      <c r="G110" s="9">
        <f t="shared" si="1"/>
        <v>0</v>
      </c>
    </row>
    <row r="111" spans="2:7">
      <c r="B111" s="29"/>
      <c r="C111" s="29"/>
      <c r="D111" s="8" t="s">
        <v>114</v>
      </c>
      <c r="E111" s="9">
        <v>1529000</v>
      </c>
      <c r="F111" s="9"/>
      <c r="G111" s="9">
        <f t="shared" si="1"/>
        <v>1529000</v>
      </c>
    </row>
    <row r="112" spans="2:7">
      <c r="B112" s="29"/>
      <c r="C112" s="29"/>
      <c r="D112" s="8" t="s">
        <v>115</v>
      </c>
      <c r="E112" s="9"/>
      <c r="F112" s="9"/>
      <c r="G112" s="9">
        <f t="shared" si="1"/>
        <v>0</v>
      </c>
    </row>
    <row r="113" spans="2:7">
      <c r="B113" s="29"/>
      <c r="C113" s="29"/>
      <c r="D113" s="8" t="s">
        <v>116</v>
      </c>
      <c r="E113" s="9"/>
      <c r="F113" s="9"/>
      <c r="G113" s="9">
        <f t="shared" si="1"/>
        <v>0</v>
      </c>
    </row>
    <row r="114" spans="2:7">
      <c r="B114" s="29"/>
      <c r="C114" s="29"/>
      <c r="D114" s="8" t="s">
        <v>117</v>
      </c>
      <c r="E114" s="9">
        <f>+E115+E116</f>
        <v>0</v>
      </c>
      <c r="F114" s="9">
        <f>+F115+F116</f>
        <v>0</v>
      </c>
      <c r="G114" s="9">
        <f t="shared" si="1"/>
        <v>0</v>
      </c>
    </row>
    <row r="115" spans="2:7">
      <c r="B115" s="29"/>
      <c r="C115" s="29"/>
      <c r="D115" s="8" t="s">
        <v>118</v>
      </c>
      <c r="E115" s="9"/>
      <c r="F115" s="9"/>
      <c r="G115" s="9">
        <f t="shared" si="1"/>
        <v>0</v>
      </c>
    </row>
    <row r="116" spans="2:7">
      <c r="B116" s="29"/>
      <c r="C116" s="29"/>
      <c r="D116" s="8" t="s">
        <v>119</v>
      </c>
      <c r="E116" s="9"/>
      <c r="F116" s="9"/>
      <c r="G116" s="9">
        <f t="shared" si="1"/>
        <v>0</v>
      </c>
    </row>
    <row r="117" spans="2:7">
      <c r="B117" s="29"/>
      <c r="C117" s="30"/>
      <c r="D117" s="10" t="s">
        <v>120</v>
      </c>
      <c r="E117" s="11">
        <f>+E94+E98+E101+E102+E107+E110+E111+E112+E113+E114</f>
        <v>1529000</v>
      </c>
      <c r="F117" s="11">
        <f>+F94+F98+F101+F102+F107+F110+F111+F112+F113+F114</f>
        <v>0</v>
      </c>
      <c r="G117" s="11">
        <f t="shared" si="1"/>
        <v>1529000</v>
      </c>
    </row>
    <row r="118" spans="2:7">
      <c r="B118" s="29"/>
      <c r="C118" s="28" t="s">
        <v>28</v>
      </c>
      <c r="D118" s="8" t="s">
        <v>121</v>
      </c>
      <c r="E118" s="9"/>
      <c r="F118" s="9"/>
      <c r="G118" s="9">
        <f t="shared" si="1"/>
        <v>0</v>
      </c>
    </row>
    <row r="119" spans="2:7">
      <c r="B119" s="29"/>
      <c r="C119" s="29"/>
      <c r="D119" s="8" t="s">
        <v>122</v>
      </c>
      <c r="E119" s="9"/>
      <c r="F119" s="9"/>
      <c r="G119" s="9">
        <f t="shared" si="1"/>
        <v>0</v>
      </c>
    </row>
    <row r="120" spans="2:7">
      <c r="B120" s="29"/>
      <c r="C120" s="29"/>
      <c r="D120" s="8" t="s">
        <v>123</v>
      </c>
      <c r="E120" s="9">
        <f>+E121+E122+E123+E124</f>
        <v>0</v>
      </c>
      <c r="F120" s="9">
        <f>+F121+F122+F123+F124</f>
        <v>0</v>
      </c>
      <c r="G120" s="9">
        <f t="shared" si="1"/>
        <v>0</v>
      </c>
    </row>
    <row r="121" spans="2:7">
      <c r="B121" s="29"/>
      <c r="C121" s="29"/>
      <c r="D121" s="8" t="s">
        <v>124</v>
      </c>
      <c r="E121" s="9"/>
      <c r="F121" s="9"/>
      <c r="G121" s="9">
        <f t="shared" si="1"/>
        <v>0</v>
      </c>
    </row>
    <row r="122" spans="2:7">
      <c r="B122" s="29"/>
      <c r="C122" s="29"/>
      <c r="D122" s="8" t="s">
        <v>125</v>
      </c>
      <c r="E122" s="9"/>
      <c r="F122" s="9"/>
      <c r="G122" s="9">
        <f t="shared" si="1"/>
        <v>0</v>
      </c>
    </row>
    <row r="123" spans="2:7">
      <c r="B123" s="29"/>
      <c r="C123" s="29"/>
      <c r="D123" s="8" t="s">
        <v>126</v>
      </c>
      <c r="E123" s="9"/>
      <c r="F123" s="9"/>
      <c r="G123" s="9">
        <f t="shared" si="1"/>
        <v>0</v>
      </c>
    </row>
    <row r="124" spans="2:7">
      <c r="B124" s="29"/>
      <c r="C124" s="29"/>
      <c r="D124" s="8" t="s">
        <v>127</v>
      </c>
      <c r="E124" s="9"/>
      <c r="F124" s="9"/>
      <c r="G124" s="9">
        <f t="shared" si="1"/>
        <v>0</v>
      </c>
    </row>
    <row r="125" spans="2:7">
      <c r="B125" s="29"/>
      <c r="C125" s="29"/>
      <c r="D125" s="8" t="s">
        <v>128</v>
      </c>
      <c r="E125" s="9"/>
      <c r="F125" s="9"/>
      <c r="G125" s="9">
        <f t="shared" si="1"/>
        <v>0</v>
      </c>
    </row>
    <row r="126" spans="2:7">
      <c r="B126" s="29"/>
      <c r="C126" s="29"/>
      <c r="D126" s="8" t="s">
        <v>129</v>
      </c>
      <c r="E126" s="9"/>
      <c r="F126" s="9"/>
      <c r="G126" s="9">
        <f t="shared" si="1"/>
        <v>0</v>
      </c>
    </row>
    <row r="127" spans="2:7">
      <c r="B127" s="29"/>
      <c r="C127" s="29"/>
      <c r="D127" s="8" t="s">
        <v>130</v>
      </c>
      <c r="E127" s="9"/>
      <c r="F127" s="9"/>
      <c r="G127" s="9">
        <f t="shared" si="1"/>
        <v>0</v>
      </c>
    </row>
    <row r="128" spans="2:7">
      <c r="B128" s="29"/>
      <c r="C128" s="29"/>
      <c r="D128" s="8" t="s">
        <v>131</v>
      </c>
      <c r="E128" s="9"/>
      <c r="F128" s="9"/>
      <c r="G128" s="9">
        <f t="shared" si="1"/>
        <v>0</v>
      </c>
    </row>
    <row r="129" spans="2:7">
      <c r="B129" s="29"/>
      <c r="C129" s="29"/>
      <c r="D129" s="8" t="s">
        <v>132</v>
      </c>
      <c r="E129" s="9"/>
      <c r="F129" s="9">
        <v>870000</v>
      </c>
      <c r="G129" s="9">
        <f t="shared" si="1"/>
        <v>-870000</v>
      </c>
    </row>
    <row r="130" spans="2:7">
      <c r="B130" s="29"/>
      <c r="C130" s="29"/>
      <c r="D130" s="8" t="s">
        <v>133</v>
      </c>
      <c r="E130" s="9"/>
      <c r="F130" s="9"/>
      <c r="G130" s="9">
        <f t="shared" si="1"/>
        <v>0</v>
      </c>
    </row>
    <row r="131" spans="2:7">
      <c r="B131" s="29"/>
      <c r="C131" s="29"/>
      <c r="D131" s="8" t="s">
        <v>134</v>
      </c>
      <c r="E131" s="9"/>
      <c r="F131" s="9"/>
      <c r="G131" s="9">
        <f t="shared" si="1"/>
        <v>0</v>
      </c>
    </row>
    <row r="132" spans="2:7">
      <c r="B132" s="29"/>
      <c r="C132" s="29"/>
      <c r="D132" s="8" t="s">
        <v>135</v>
      </c>
      <c r="E132" s="9"/>
      <c r="F132" s="9"/>
      <c r="G132" s="9">
        <f t="shared" si="1"/>
        <v>0</v>
      </c>
    </row>
    <row r="133" spans="2:7">
      <c r="B133" s="29"/>
      <c r="C133" s="30"/>
      <c r="D133" s="10" t="s">
        <v>136</v>
      </c>
      <c r="E133" s="11">
        <f>+E118+E119+E120+E125+E126+E127+E128+E129+E130+E131+E132</f>
        <v>0</v>
      </c>
      <c r="F133" s="11">
        <f>+F118+F119+F120+F125+F126+F127+F128+F129+F130+F131+F132</f>
        <v>870000</v>
      </c>
      <c r="G133" s="11">
        <f t="shared" si="1"/>
        <v>-870000</v>
      </c>
    </row>
    <row r="134" spans="2:7">
      <c r="B134" s="30"/>
      <c r="C134" s="18" t="s">
        <v>137</v>
      </c>
      <c r="D134" s="19"/>
      <c r="E134" s="20">
        <f xml:space="preserve"> +E117 - E133</f>
        <v>1529000</v>
      </c>
      <c r="F134" s="20">
        <f xml:space="preserve"> +F117 - F133</f>
        <v>-870000</v>
      </c>
      <c r="G134" s="20">
        <f t="shared" si="1"/>
        <v>2399000</v>
      </c>
    </row>
    <row r="135" spans="2:7">
      <c r="B135" s="12" t="s">
        <v>138</v>
      </c>
      <c r="C135" s="21"/>
      <c r="D135" s="22"/>
      <c r="E135" s="23">
        <f xml:space="preserve"> +E93 +E134</f>
        <v>859144</v>
      </c>
      <c r="F135" s="23">
        <f xml:space="preserve"> +F93 +F134</f>
        <v>-13059</v>
      </c>
      <c r="G135" s="23">
        <f t="shared" ref="G135:G147" si="2">E135-F135</f>
        <v>872203</v>
      </c>
    </row>
    <row r="136" spans="2:7">
      <c r="B136" s="25" t="s">
        <v>139</v>
      </c>
      <c r="C136" s="21" t="s">
        <v>140</v>
      </c>
      <c r="D136" s="22"/>
      <c r="E136" s="23">
        <v>-173271</v>
      </c>
      <c r="F136" s="23">
        <v>-160212</v>
      </c>
      <c r="G136" s="23">
        <f t="shared" si="2"/>
        <v>-13059</v>
      </c>
    </row>
    <row r="137" spans="2:7">
      <c r="B137" s="26"/>
      <c r="C137" s="21" t="s">
        <v>141</v>
      </c>
      <c r="D137" s="22"/>
      <c r="E137" s="23">
        <f xml:space="preserve"> +E135 +E136</f>
        <v>685873</v>
      </c>
      <c r="F137" s="23">
        <f xml:space="preserve"> +F135 +F136</f>
        <v>-173271</v>
      </c>
      <c r="G137" s="23">
        <f t="shared" si="2"/>
        <v>859144</v>
      </c>
    </row>
    <row r="138" spans="2:7">
      <c r="B138" s="26"/>
      <c r="C138" s="21" t="s">
        <v>142</v>
      </c>
      <c r="D138" s="22"/>
      <c r="E138" s="23"/>
      <c r="F138" s="23"/>
      <c r="G138" s="23">
        <f t="shared" si="2"/>
        <v>0</v>
      </c>
    </row>
    <row r="139" spans="2:7">
      <c r="B139" s="26"/>
      <c r="C139" s="21" t="s">
        <v>143</v>
      </c>
      <c r="D139" s="22"/>
      <c r="E139" s="23">
        <f>+E140+E141+E142</f>
        <v>0</v>
      </c>
      <c r="F139" s="23">
        <f>+F140+F141+F142</f>
        <v>0</v>
      </c>
      <c r="G139" s="23">
        <f t="shared" si="2"/>
        <v>0</v>
      </c>
    </row>
    <row r="140" spans="2:7">
      <c r="B140" s="26"/>
      <c r="C140" s="24" t="s">
        <v>144</v>
      </c>
      <c r="D140" s="19"/>
      <c r="E140" s="20"/>
      <c r="F140" s="20"/>
      <c r="G140" s="20">
        <f t="shared" si="2"/>
        <v>0</v>
      </c>
    </row>
    <row r="141" spans="2:7">
      <c r="B141" s="26"/>
      <c r="C141" s="24" t="s">
        <v>145</v>
      </c>
      <c r="D141" s="19"/>
      <c r="E141" s="20"/>
      <c r="F141" s="20"/>
      <c r="G141" s="20">
        <f t="shared" si="2"/>
        <v>0</v>
      </c>
    </row>
    <row r="142" spans="2:7">
      <c r="B142" s="26"/>
      <c r="C142" s="24" t="s">
        <v>146</v>
      </c>
      <c r="D142" s="19"/>
      <c r="E142" s="20"/>
      <c r="F142" s="20"/>
      <c r="G142" s="20">
        <f t="shared" si="2"/>
        <v>0</v>
      </c>
    </row>
    <row r="143" spans="2:7">
      <c r="B143" s="26"/>
      <c r="C143" s="21" t="s">
        <v>147</v>
      </c>
      <c r="D143" s="22"/>
      <c r="E143" s="23">
        <f>+E144+E145+E146</f>
        <v>0</v>
      </c>
      <c r="F143" s="23">
        <f>+F144+F145+F146</f>
        <v>0</v>
      </c>
      <c r="G143" s="23">
        <f t="shared" si="2"/>
        <v>0</v>
      </c>
    </row>
    <row r="144" spans="2:7">
      <c r="B144" s="26"/>
      <c r="C144" s="24" t="s">
        <v>148</v>
      </c>
      <c r="D144" s="19"/>
      <c r="E144" s="20"/>
      <c r="F144" s="20"/>
      <c r="G144" s="20">
        <f t="shared" si="2"/>
        <v>0</v>
      </c>
    </row>
    <row r="145" spans="2:7">
      <c r="B145" s="26"/>
      <c r="C145" s="24" t="s">
        <v>149</v>
      </c>
      <c r="D145" s="19"/>
      <c r="E145" s="20"/>
      <c r="F145" s="20"/>
      <c r="G145" s="20">
        <f t="shared" si="2"/>
        <v>0</v>
      </c>
    </row>
    <row r="146" spans="2:7">
      <c r="B146" s="26"/>
      <c r="C146" s="24" t="s">
        <v>150</v>
      </c>
      <c r="D146" s="19"/>
      <c r="E146" s="20"/>
      <c r="F146" s="20"/>
      <c r="G146" s="20">
        <f t="shared" si="2"/>
        <v>0</v>
      </c>
    </row>
    <row r="147" spans="2:7">
      <c r="B147" s="27"/>
      <c r="C147" s="21" t="s">
        <v>151</v>
      </c>
      <c r="D147" s="22"/>
      <c r="E147" s="23">
        <f xml:space="preserve"> +E137 +E138 +E139 - E143</f>
        <v>685873</v>
      </c>
      <c r="F147" s="23">
        <f xml:space="preserve"> +F137 +F138 +F139 - F143</f>
        <v>-173271</v>
      </c>
      <c r="G147" s="23">
        <f t="shared" si="2"/>
        <v>859144</v>
      </c>
    </row>
  </sheetData>
  <mergeCells count="13">
    <mergeCell ref="B2:G2"/>
    <mergeCell ref="B3:G3"/>
    <mergeCell ref="B5:D5"/>
    <mergeCell ref="B6:B79"/>
    <mergeCell ref="C6:C23"/>
    <mergeCell ref="C24:C78"/>
    <mergeCell ref="B136:B147"/>
    <mergeCell ref="B80:B92"/>
    <mergeCell ref="C80:C85"/>
    <mergeCell ref="C86:C91"/>
    <mergeCell ref="B94:B134"/>
    <mergeCell ref="C94:C117"/>
    <mergeCell ref="C118:C133"/>
  </mergeCells>
  <phoneticPr fontId="2"/>
  <pageMargins left="0.7" right="0.7" top="0.75" bottom="0.75" header="0.3" footer="0.3"/>
  <pageSetup paperSize="9" fitToHeight="0" orientation="portrait" verticalDpi="0" r:id="rId1"/>
  <headerFooter>
    <oddHeader>&amp;L静岡手をつなぐ育成の会</oddHeader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85EC9-1BD0-423B-A23F-7B7E2F3C85C2}">
  <sheetPr>
    <pageSetUpPr fitToPage="1"/>
  </sheetPr>
  <dimension ref="B1:G147"/>
  <sheetViews>
    <sheetView showGridLines="0" workbookViewId="0"/>
  </sheetViews>
  <sheetFormatPr defaultRowHeight="18.75"/>
  <cols>
    <col min="1" max="3" width="2.875" customWidth="1"/>
    <col min="4" max="4" width="59.75" customWidth="1"/>
    <col min="5" max="7" width="20.75" customWidth="1"/>
  </cols>
  <sheetData>
    <row r="1" spans="2:7" ht="21">
      <c r="B1" s="1"/>
      <c r="C1" s="1"/>
      <c r="D1" s="1"/>
      <c r="E1" s="2"/>
      <c r="F1" s="2"/>
      <c r="G1" s="3" t="s">
        <v>0</v>
      </c>
    </row>
    <row r="2" spans="2:7" ht="21">
      <c r="B2" s="31" t="s">
        <v>163</v>
      </c>
      <c r="C2" s="31"/>
      <c r="D2" s="31"/>
      <c r="E2" s="31"/>
      <c r="F2" s="31"/>
      <c r="G2" s="31"/>
    </row>
    <row r="3" spans="2:7" ht="21">
      <c r="B3" s="32" t="s">
        <v>2</v>
      </c>
      <c r="C3" s="32"/>
      <c r="D3" s="32"/>
      <c r="E3" s="32"/>
      <c r="F3" s="32"/>
      <c r="G3" s="32"/>
    </row>
    <row r="4" spans="2:7">
      <c r="B4" s="4"/>
      <c r="C4" s="4"/>
      <c r="D4" s="4"/>
      <c r="E4" s="4"/>
      <c r="F4" s="2"/>
      <c r="G4" s="4" t="s">
        <v>3</v>
      </c>
    </row>
    <row r="5" spans="2:7">
      <c r="B5" s="33" t="s">
        <v>4</v>
      </c>
      <c r="C5" s="33"/>
      <c r="D5" s="33"/>
      <c r="E5" s="5" t="s">
        <v>5</v>
      </c>
      <c r="F5" s="5" t="s">
        <v>6</v>
      </c>
      <c r="G5" s="5" t="s">
        <v>7</v>
      </c>
    </row>
    <row r="6" spans="2:7">
      <c r="B6" s="28" t="s">
        <v>8</v>
      </c>
      <c r="C6" s="28" t="s">
        <v>9</v>
      </c>
      <c r="D6" s="6" t="s">
        <v>10</v>
      </c>
      <c r="E6" s="7">
        <f>+E7</f>
        <v>4997403</v>
      </c>
      <c r="F6" s="7">
        <f>+F7</f>
        <v>4069754</v>
      </c>
      <c r="G6" s="7">
        <f>E6-F6</f>
        <v>927649</v>
      </c>
    </row>
    <row r="7" spans="2:7">
      <c r="B7" s="29"/>
      <c r="C7" s="29"/>
      <c r="D7" s="8" t="s">
        <v>11</v>
      </c>
      <c r="E7" s="9">
        <f>+E8</f>
        <v>4997403</v>
      </c>
      <c r="F7" s="9">
        <f>+F8</f>
        <v>4069754</v>
      </c>
      <c r="G7" s="9">
        <f t="shared" ref="G7:G70" si="0">E7-F7</f>
        <v>927649</v>
      </c>
    </row>
    <row r="8" spans="2:7">
      <c r="B8" s="29"/>
      <c r="C8" s="29"/>
      <c r="D8" s="8" t="s">
        <v>12</v>
      </c>
      <c r="E8" s="9">
        <v>4997403</v>
      </c>
      <c r="F8" s="9">
        <v>4069754</v>
      </c>
      <c r="G8" s="9">
        <f t="shared" si="0"/>
        <v>927649</v>
      </c>
    </row>
    <row r="9" spans="2:7">
      <c r="B9" s="29"/>
      <c r="C9" s="29"/>
      <c r="D9" s="8" t="s">
        <v>13</v>
      </c>
      <c r="E9" s="9">
        <f>+E10+E14+E15+E17+E18</f>
        <v>16937713</v>
      </c>
      <c r="F9" s="9">
        <f>+F10+F14+F15+F17+F18</f>
        <v>14845761</v>
      </c>
      <c r="G9" s="9">
        <f t="shared" si="0"/>
        <v>2091952</v>
      </c>
    </row>
    <row r="10" spans="2:7">
      <c r="B10" s="29"/>
      <c r="C10" s="29"/>
      <c r="D10" s="8" t="s">
        <v>14</v>
      </c>
      <c r="E10" s="9">
        <f>+E11+E12+E13</f>
        <v>16724193</v>
      </c>
      <c r="F10" s="9">
        <f>+F11+F12+F13</f>
        <v>14442961</v>
      </c>
      <c r="G10" s="9">
        <f t="shared" si="0"/>
        <v>2281232</v>
      </c>
    </row>
    <row r="11" spans="2:7">
      <c r="B11" s="29"/>
      <c r="C11" s="29"/>
      <c r="D11" s="8" t="s">
        <v>15</v>
      </c>
      <c r="E11" s="9"/>
      <c r="F11" s="9"/>
      <c r="G11" s="9">
        <f t="shared" si="0"/>
        <v>0</v>
      </c>
    </row>
    <row r="12" spans="2:7">
      <c r="B12" s="29"/>
      <c r="C12" s="29"/>
      <c r="D12" s="8" t="s">
        <v>16</v>
      </c>
      <c r="E12" s="9">
        <v>16724193</v>
      </c>
      <c r="F12" s="9">
        <v>14442961</v>
      </c>
      <c r="G12" s="9">
        <f t="shared" si="0"/>
        <v>2281232</v>
      </c>
    </row>
    <row r="13" spans="2:7">
      <c r="B13" s="29"/>
      <c r="C13" s="29"/>
      <c r="D13" s="8" t="s">
        <v>17</v>
      </c>
      <c r="E13" s="9"/>
      <c r="F13" s="9"/>
      <c r="G13" s="9">
        <f t="shared" si="0"/>
        <v>0</v>
      </c>
    </row>
    <row r="14" spans="2:7">
      <c r="B14" s="29"/>
      <c r="C14" s="29"/>
      <c r="D14" s="8" t="s">
        <v>18</v>
      </c>
      <c r="E14" s="9">
        <v>89200</v>
      </c>
      <c r="F14" s="9">
        <v>23800</v>
      </c>
      <c r="G14" s="9">
        <f t="shared" si="0"/>
        <v>65400</v>
      </c>
    </row>
    <row r="15" spans="2:7">
      <c r="B15" s="29"/>
      <c r="C15" s="29"/>
      <c r="D15" s="8" t="s">
        <v>19</v>
      </c>
      <c r="E15" s="9">
        <f>+E16</f>
        <v>0</v>
      </c>
      <c r="F15" s="9">
        <f>+F16</f>
        <v>0</v>
      </c>
      <c r="G15" s="9">
        <f t="shared" si="0"/>
        <v>0</v>
      </c>
    </row>
    <row r="16" spans="2:7">
      <c r="B16" s="29"/>
      <c r="C16" s="29"/>
      <c r="D16" s="8" t="s">
        <v>20</v>
      </c>
      <c r="E16" s="9"/>
      <c r="F16" s="9"/>
      <c r="G16" s="9">
        <f t="shared" si="0"/>
        <v>0</v>
      </c>
    </row>
    <row r="17" spans="2:7">
      <c r="B17" s="29"/>
      <c r="C17" s="29"/>
      <c r="D17" s="8" t="s">
        <v>21</v>
      </c>
      <c r="E17" s="9"/>
      <c r="F17" s="9"/>
      <c r="G17" s="9">
        <f t="shared" si="0"/>
        <v>0</v>
      </c>
    </row>
    <row r="18" spans="2:7">
      <c r="B18" s="29"/>
      <c r="C18" s="29"/>
      <c r="D18" s="8" t="s">
        <v>22</v>
      </c>
      <c r="E18" s="9">
        <f>+E19+E20+E21</f>
        <v>124320</v>
      </c>
      <c r="F18" s="9">
        <f>+F19+F20+F21</f>
        <v>379000</v>
      </c>
      <c r="G18" s="9">
        <f t="shared" si="0"/>
        <v>-254680</v>
      </c>
    </row>
    <row r="19" spans="2:7">
      <c r="B19" s="29"/>
      <c r="C19" s="29"/>
      <c r="D19" s="8" t="s">
        <v>23</v>
      </c>
      <c r="E19" s="9">
        <v>124320</v>
      </c>
      <c r="F19" s="9">
        <v>379000</v>
      </c>
      <c r="G19" s="9">
        <f t="shared" si="0"/>
        <v>-254680</v>
      </c>
    </row>
    <row r="20" spans="2:7">
      <c r="B20" s="29"/>
      <c r="C20" s="29"/>
      <c r="D20" s="8" t="s">
        <v>24</v>
      </c>
      <c r="E20" s="9"/>
      <c r="F20" s="9"/>
      <c r="G20" s="9">
        <f t="shared" si="0"/>
        <v>0</v>
      </c>
    </row>
    <row r="21" spans="2:7">
      <c r="B21" s="29"/>
      <c r="C21" s="29"/>
      <c r="D21" s="8" t="s">
        <v>25</v>
      </c>
      <c r="E21" s="9"/>
      <c r="F21" s="9"/>
      <c r="G21" s="9">
        <f t="shared" si="0"/>
        <v>0</v>
      </c>
    </row>
    <row r="22" spans="2:7">
      <c r="B22" s="29"/>
      <c r="C22" s="29"/>
      <c r="D22" s="8" t="s">
        <v>26</v>
      </c>
      <c r="E22" s="9">
        <v>32000</v>
      </c>
      <c r="F22" s="9">
        <v>45000</v>
      </c>
      <c r="G22" s="9">
        <f t="shared" si="0"/>
        <v>-13000</v>
      </c>
    </row>
    <row r="23" spans="2:7">
      <c r="B23" s="29"/>
      <c r="C23" s="30"/>
      <c r="D23" s="10" t="s">
        <v>27</v>
      </c>
      <c r="E23" s="11">
        <f>+E6+E9+E22</f>
        <v>21967116</v>
      </c>
      <c r="F23" s="11">
        <f>+F6+F9+F22</f>
        <v>18960515</v>
      </c>
      <c r="G23" s="11">
        <f t="shared" si="0"/>
        <v>3006601</v>
      </c>
    </row>
    <row r="24" spans="2:7">
      <c r="B24" s="29"/>
      <c r="C24" s="28" t="s">
        <v>28</v>
      </c>
      <c r="D24" s="8" t="s">
        <v>29</v>
      </c>
      <c r="E24" s="9">
        <f>+E25+E26+E27+E28+E29+E30+E31</f>
        <v>20216925</v>
      </c>
      <c r="F24" s="9">
        <f>+F25+F26+F27+F28+F29+F30+F31</f>
        <v>21737147</v>
      </c>
      <c r="G24" s="9">
        <f t="shared" si="0"/>
        <v>-1520222</v>
      </c>
    </row>
    <row r="25" spans="2:7">
      <c r="B25" s="29"/>
      <c r="C25" s="29"/>
      <c r="D25" s="8" t="s">
        <v>30</v>
      </c>
      <c r="E25" s="9"/>
      <c r="F25" s="9"/>
      <c r="G25" s="9">
        <f t="shared" si="0"/>
        <v>0</v>
      </c>
    </row>
    <row r="26" spans="2:7">
      <c r="B26" s="29"/>
      <c r="C26" s="29"/>
      <c r="D26" s="8" t="s">
        <v>31</v>
      </c>
      <c r="E26" s="9">
        <v>9260928</v>
      </c>
      <c r="F26" s="9">
        <v>12285234</v>
      </c>
      <c r="G26" s="9">
        <f t="shared" si="0"/>
        <v>-3024306</v>
      </c>
    </row>
    <row r="27" spans="2:7">
      <c r="B27" s="29"/>
      <c r="C27" s="29"/>
      <c r="D27" s="8" t="s">
        <v>32</v>
      </c>
      <c r="E27" s="9">
        <v>1117500</v>
      </c>
      <c r="F27" s="9">
        <v>2130800</v>
      </c>
      <c r="G27" s="9">
        <f t="shared" si="0"/>
        <v>-1013300</v>
      </c>
    </row>
    <row r="28" spans="2:7">
      <c r="B28" s="29"/>
      <c r="C28" s="29"/>
      <c r="D28" s="8" t="s">
        <v>33</v>
      </c>
      <c r="E28" s="9">
        <v>1239100</v>
      </c>
      <c r="F28" s="9">
        <v>1201400</v>
      </c>
      <c r="G28" s="9">
        <f t="shared" si="0"/>
        <v>37700</v>
      </c>
    </row>
    <row r="29" spans="2:7">
      <c r="B29" s="29"/>
      <c r="C29" s="29"/>
      <c r="D29" s="8" t="s">
        <v>34</v>
      </c>
      <c r="E29" s="9">
        <v>5985621</v>
      </c>
      <c r="F29" s="9">
        <v>3505343</v>
      </c>
      <c r="G29" s="9">
        <f t="shared" si="0"/>
        <v>2480278</v>
      </c>
    </row>
    <row r="30" spans="2:7">
      <c r="B30" s="29"/>
      <c r="C30" s="29"/>
      <c r="D30" s="8" t="s">
        <v>35</v>
      </c>
      <c r="E30" s="9">
        <v>445000</v>
      </c>
      <c r="F30" s="9">
        <v>356000</v>
      </c>
      <c r="G30" s="9">
        <f t="shared" si="0"/>
        <v>89000</v>
      </c>
    </row>
    <row r="31" spans="2:7">
      <c r="B31" s="29"/>
      <c r="C31" s="29"/>
      <c r="D31" s="8" t="s">
        <v>36</v>
      </c>
      <c r="E31" s="9">
        <v>2168776</v>
      </c>
      <c r="F31" s="9">
        <v>2258370</v>
      </c>
      <c r="G31" s="9">
        <f t="shared" si="0"/>
        <v>-89594</v>
      </c>
    </row>
    <row r="32" spans="2:7">
      <c r="B32" s="29"/>
      <c r="C32" s="29"/>
      <c r="D32" s="8" t="s">
        <v>37</v>
      </c>
      <c r="E32" s="9">
        <f>+E33+E34+E35+E36+E37+E38+E39+E40+E41+E42+E43</f>
        <v>433196</v>
      </c>
      <c r="F32" s="9">
        <f>+F33+F34+F35+F36+F37+F38+F39+F40+F41+F42+F43</f>
        <v>478511</v>
      </c>
      <c r="G32" s="9">
        <f t="shared" si="0"/>
        <v>-45315</v>
      </c>
    </row>
    <row r="33" spans="2:7">
      <c r="B33" s="29"/>
      <c r="C33" s="29"/>
      <c r="D33" s="8" t="s">
        <v>38</v>
      </c>
      <c r="E33" s="9"/>
      <c r="F33" s="9"/>
      <c r="G33" s="9">
        <f t="shared" si="0"/>
        <v>0</v>
      </c>
    </row>
    <row r="34" spans="2:7">
      <c r="B34" s="29"/>
      <c r="C34" s="29"/>
      <c r="D34" s="8" t="s">
        <v>39</v>
      </c>
      <c r="E34" s="9">
        <v>4859</v>
      </c>
      <c r="F34" s="9">
        <v>50085</v>
      </c>
      <c r="G34" s="9">
        <f t="shared" si="0"/>
        <v>-45226</v>
      </c>
    </row>
    <row r="35" spans="2:7">
      <c r="B35" s="29"/>
      <c r="C35" s="29"/>
      <c r="D35" s="8" t="s">
        <v>40</v>
      </c>
      <c r="E35" s="9">
        <v>32500</v>
      </c>
      <c r="F35" s="9"/>
      <c r="G35" s="9">
        <f t="shared" si="0"/>
        <v>32500</v>
      </c>
    </row>
    <row r="36" spans="2:7">
      <c r="B36" s="29"/>
      <c r="C36" s="29"/>
      <c r="D36" s="8" t="s">
        <v>41</v>
      </c>
      <c r="E36" s="9">
        <v>180128</v>
      </c>
      <c r="F36" s="9">
        <v>78541</v>
      </c>
      <c r="G36" s="9">
        <f t="shared" si="0"/>
        <v>101587</v>
      </c>
    </row>
    <row r="37" spans="2:7">
      <c r="B37" s="29"/>
      <c r="C37" s="29"/>
      <c r="D37" s="8" t="s">
        <v>42</v>
      </c>
      <c r="E37" s="9">
        <v>14506</v>
      </c>
      <c r="F37" s="9">
        <v>30000</v>
      </c>
      <c r="G37" s="9">
        <f t="shared" si="0"/>
        <v>-15494</v>
      </c>
    </row>
    <row r="38" spans="2:7">
      <c r="B38" s="29"/>
      <c r="C38" s="29"/>
      <c r="D38" s="8" t="s">
        <v>43</v>
      </c>
      <c r="E38" s="9">
        <v>51521</v>
      </c>
      <c r="F38" s="9">
        <v>193263</v>
      </c>
      <c r="G38" s="9">
        <f t="shared" si="0"/>
        <v>-141742</v>
      </c>
    </row>
    <row r="39" spans="2:7">
      <c r="B39" s="29"/>
      <c r="C39" s="29"/>
      <c r="D39" s="8" t="s">
        <v>44</v>
      </c>
      <c r="E39" s="9">
        <v>23174</v>
      </c>
      <c r="F39" s="9">
        <v>22486</v>
      </c>
      <c r="G39" s="9">
        <f t="shared" si="0"/>
        <v>688</v>
      </c>
    </row>
    <row r="40" spans="2:7">
      <c r="B40" s="29"/>
      <c r="C40" s="29"/>
      <c r="D40" s="8" t="s">
        <v>45</v>
      </c>
      <c r="E40" s="9"/>
      <c r="F40" s="9"/>
      <c r="G40" s="9">
        <f t="shared" si="0"/>
        <v>0</v>
      </c>
    </row>
    <row r="41" spans="2:7">
      <c r="B41" s="29"/>
      <c r="C41" s="29"/>
      <c r="D41" s="8" t="s">
        <v>46</v>
      </c>
      <c r="E41" s="9">
        <v>36001</v>
      </c>
      <c r="F41" s="9">
        <v>40000</v>
      </c>
      <c r="G41" s="9">
        <f t="shared" si="0"/>
        <v>-3999</v>
      </c>
    </row>
    <row r="42" spans="2:7">
      <c r="B42" s="29"/>
      <c r="C42" s="29"/>
      <c r="D42" s="8" t="s">
        <v>47</v>
      </c>
      <c r="E42" s="9">
        <v>63954</v>
      </c>
      <c r="F42" s="9"/>
      <c r="G42" s="9">
        <f t="shared" si="0"/>
        <v>63954</v>
      </c>
    </row>
    <row r="43" spans="2:7">
      <c r="B43" s="29"/>
      <c r="C43" s="29"/>
      <c r="D43" s="8" t="s">
        <v>48</v>
      </c>
      <c r="E43" s="9">
        <v>26553</v>
      </c>
      <c r="F43" s="9">
        <v>64136</v>
      </c>
      <c r="G43" s="9">
        <f t="shared" si="0"/>
        <v>-37583</v>
      </c>
    </row>
    <row r="44" spans="2:7">
      <c r="B44" s="29"/>
      <c r="C44" s="29"/>
      <c r="D44" s="8" t="s">
        <v>49</v>
      </c>
      <c r="E44" s="9">
        <f>+E45+E46+E47+E48+E49+E50+E51+E52+E53+E54+E55+E56+E57+E58+E59+E60+E61+E62+E63+E64+E65+E66</f>
        <v>795315</v>
      </c>
      <c r="F44" s="9">
        <f>+F45+F46+F47+F48+F49+F50+F51+F52+F53+F54+F55+F56+F57+F58+F59+F60+F61+F62+F63+F64+F65+F66</f>
        <v>1346117</v>
      </c>
      <c r="G44" s="9">
        <f t="shared" si="0"/>
        <v>-550802</v>
      </c>
    </row>
    <row r="45" spans="2:7">
      <c r="B45" s="29"/>
      <c r="C45" s="29"/>
      <c r="D45" s="8" t="s">
        <v>50</v>
      </c>
      <c r="E45" s="9">
        <v>22862</v>
      </c>
      <c r="F45" s="9">
        <v>39296</v>
      </c>
      <c r="G45" s="9">
        <f t="shared" si="0"/>
        <v>-16434</v>
      </c>
    </row>
    <row r="46" spans="2:7">
      <c r="B46" s="29"/>
      <c r="C46" s="29"/>
      <c r="D46" s="8" t="s">
        <v>51</v>
      </c>
      <c r="E46" s="9">
        <v>17230</v>
      </c>
      <c r="F46" s="9"/>
      <c r="G46" s="9">
        <f t="shared" si="0"/>
        <v>17230</v>
      </c>
    </row>
    <row r="47" spans="2:7">
      <c r="B47" s="29"/>
      <c r="C47" s="29"/>
      <c r="D47" s="8" t="s">
        <v>52</v>
      </c>
      <c r="E47" s="9">
        <v>11540</v>
      </c>
      <c r="F47" s="9">
        <v>2920</v>
      </c>
      <c r="G47" s="9">
        <f t="shared" si="0"/>
        <v>8620</v>
      </c>
    </row>
    <row r="48" spans="2:7">
      <c r="B48" s="29"/>
      <c r="C48" s="29"/>
      <c r="D48" s="8" t="s">
        <v>53</v>
      </c>
      <c r="E48" s="9">
        <v>62500</v>
      </c>
      <c r="F48" s="9">
        <v>164100</v>
      </c>
      <c r="G48" s="9">
        <f t="shared" si="0"/>
        <v>-101600</v>
      </c>
    </row>
    <row r="49" spans="2:7">
      <c r="B49" s="29"/>
      <c r="C49" s="29"/>
      <c r="D49" s="8" t="s">
        <v>54</v>
      </c>
      <c r="E49" s="9">
        <v>22081</v>
      </c>
      <c r="F49" s="9">
        <v>90000</v>
      </c>
      <c r="G49" s="9">
        <f t="shared" si="0"/>
        <v>-67919</v>
      </c>
    </row>
    <row r="50" spans="2:7">
      <c r="B50" s="29"/>
      <c r="C50" s="29"/>
      <c r="D50" s="8" t="s">
        <v>55</v>
      </c>
      <c r="E50" s="9">
        <v>73985</v>
      </c>
      <c r="F50" s="9">
        <v>82052</v>
      </c>
      <c r="G50" s="9">
        <f t="shared" si="0"/>
        <v>-8067</v>
      </c>
    </row>
    <row r="51" spans="2:7">
      <c r="B51" s="29"/>
      <c r="C51" s="29"/>
      <c r="D51" s="8" t="s">
        <v>42</v>
      </c>
      <c r="E51" s="9">
        <v>6217</v>
      </c>
      <c r="F51" s="9">
        <v>11666</v>
      </c>
      <c r="G51" s="9">
        <f t="shared" si="0"/>
        <v>-5449</v>
      </c>
    </row>
    <row r="52" spans="2:7">
      <c r="B52" s="29"/>
      <c r="C52" s="29"/>
      <c r="D52" s="8" t="s">
        <v>56</v>
      </c>
      <c r="E52" s="9">
        <v>16500</v>
      </c>
      <c r="F52" s="9"/>
      <c r="G52" s="9">
        <f t="shared" si="0"/>
        <v>16500</v>
      </c>
    </row>
    <row r="53" spans="2:7">
      <c r="B53" s="29"/>
      <c r="C53" s="29"/>
      <c r="D53" s="8" t="s">
        <v>57</v>
      </c>
      <c r="E53" s="9">
        <v>64921</v>
      </c>
      <c r="F53" s="9">
        <v>362047</v>
      </c>
      <c r="G53" s="9">
        <f t="shared" si="0"/>
        <v>-297126</v>
      </c>
    </row>
    <row r="54" spans="2:7">
      <c r="B54" s="29"/>
      <c r="C54" s="29"/>
      <c r="D54" s="8" t="s">
        <v>58</v>
      </c>
      <c r="E54" s="9"/>
      <c r="F54" s="9"/>
      <c r="G54" s="9">
        <f t="shared" si="0"/>
        <v>0</v>
      </c>
    </row>
    <row r="55" spans="2:7">
      <c r="B55" s="29"/>
      <c r="C55" s="29"/>
      <c r="D55" s="8" t="s">
        <v>59</v>
      </c>
      <c r="E55" s="9"/>
      <c r="F55" s="9"/>
      <c r="G55" s="9">
        <f t="shared" si="0"/>
        <v>0</v>
      </c>
    </row>
    <row r="56" spans="2:7">
      <c r="B56" s="29"/>
      <c r="C56" s="29"/>
      <c r="D56" s="8" t="s">
        <v>60</v>
      </c>
      <c r="E56" s="9">
        <v>187992</v>
      </c>
      <c r="F56" s="9">
        <v>176244</v>
      </c>
      <c r="G56" s="9">
        <f t="shared" si="0"/>
        <v>11748</v>
      </c>
    </row>
    <row r="57" spans="2:7">
      <c r="B57" s="29"/>
      <c r="C57" s="29"/>
      <c r="D57" s="8" t="s">
        <v>61</v>
      </c>
      <c r="E57" s="9">
        <v>4510</v>
      </c>
      <c r="F57" s="9">
        <v>6050</v>
      </c>
      <c r="G57" s="9">
        <f t="shared" si="0"/>
        <v>-1540</v>
      </c>
    </row>
    <row r="58" spans="2:7">
      <c r="B58" s="29"/>
      <c r="C58" s="29"/>
      <c r="D58" s="8" t="s">
        <v>44</v>
      </c>
      <c r="E58" s="9">
        <v>138820</v>
      </c>
      <c r="F58" s="9">
        <v>112390</v>
      </c>
      <c r="G58" s="9">
        <f t="shared" si="0"/>
        <v>26430</v>
      </c>
    </row>
    <row r="59" spans="2:7">
      <c r="B59" s="29"/>
      <c r="C59" s="29"/>
      <c r="D59" s="8" t="s">
        <v>45</v>
      </c>
      <c r="E59" s="9">
        <v>75008</v>
      </c>
      <c r="F59" s="9">
        <v>246875</v>
      </c>
      <c r="G59" s="9">
        <f t="shared" si="0"/>
        <v>-171867</v>
      </c>
    </row>
    <row r="60" spans="2:7">
      <c r="B60" s="29"/>
      <c r="C60" s="29"/>
      <c r="D60" s="8" t="s">
        <v>62</v>
      </c>
      <c r="E60" s="9">
        <v>8000</v>
      </c>
      <c r="F60" s="9"/>
      <c r="G60" s="9">
        <f t="shared" si="0"/>
        <v>8000</v>
      </c>
    </row>
    <row r="61" spans="2:7">
      <c r="B61" s="29"/>
      <c r="C61" s="29"/>
      <c r="D61" s="8" t="s">
        <v>63</v>
      </c>
      <c r="E61" s="9">
        <v>8940</v>
      </c>
      <c r="F61" s="9">
        <v>-10</v>
      </c>
      <c r="G61" s="9">
        <f t="shared" si="0"/>
        <v>8950</v>
      </c>
    </row>
    <row r="62" spans="2:7">
      <c r="B62" s="29"/>
      <c r="C62" s="29"/>
      <c r="D62" s="8" t="s">
        <v>64</v>
      </c>
      <c r="E62" s="9"/>
      <c r="F62" s="9"/>
      <c r="G62" s="9">
        <f t="shared" si="0"/>
        <v>0</v>
      </c>
    </row>
    <row r="63" spans="2:7">
      <c r="B63" s="29"/>
      <c r="C63" s="29"/>
      <c r="D63" s="8" t="s">
        <v>65</v>
      </c>
      <c r="E63" s="9"/>
      <c r="F63" s="9"/>
      <c r="G63" s="9">
        <f t="shared" si="0"/>
        <v>0</v>
      </c>
    </row>
    <row r="64" spans="2:7">
      <c r="B64" s="29"/>
      <c r="C64" s="29"/>
      <c r="D64" s="8" t="s">
        <v>66</v>
      </c>
      <c r="E64" s="9">
        <v>63000</v>
      </c>
      <c r="F64" s="9">
        <v>25000</v>
      </c>
      <c r="G64" s="9">
        <f t="shared" si="0"/>
        <v>38000</v>
      </c>
    </row>
    <row r="65" spans="2:7">
      <c r="B65" s="29"/>
      <c r="C65" s="29"/>
      <c r="D65" s="8" t="s">
        <v>48</v>
      </c>
      <c r="E65" s="9">
        <v>11209</v>
      </c>
      <c r="F65" s="9">
        <v>27487</v>
      </c>
      <c r="G65" s="9">
        <f t="shared" si="0"/>
        <v>-16278</v>
      </c>
    </row>
    <row r="66" spans="2:7">
      <c r="B66" s="29"/>
      <c r="C66" s="29"/>
      <c r="D66" s="8" t="s">
        <v>67</v>
      </c>
      <c r="E66" s="9"/>
      <c r="F66" s="9"/>
      <c r="G66" s="9">
        <f t="shared" si="0"/>
        <v>0</v>
      </c>
    </row>
    <row r="67" spans="2:7">
      <c r="B67" s="29"/>
      <c r="C67" s="29"/>
      <c r="D67" s="8" t="s">
        <v>68</v>
      </c>
      <c r="E67" s="9">
        <f>+E68</f>
        <v>5025052</v>
      </c>
      <c r="F67" s="9">
        <f>+F68</f>
        <v>4111001</v>
      </c>
      <c r="G67" s="9">
        <f t="shared" si="0"/>
        <v>914051</v>
      </c>
    </row>
    <row r="68" spans="2:7">
      <c r="B68" s="29"/>
      <c r="C68" s="29"/>
      <c r="D68" s="8" t="s">
        <v>69</v>
      </c>
      <c r="E68" s="9">
        <f>+E69+E70+E71-E72</f>
        <v>5025052</v>
      </c>
      <c r="F68" s="9">
        <f>+F69+F70+F71-F72</f>
        <v>4111001</v>
      </c>
      <c r="G68" s="9">
        <f t="shared" si="0"/>
        <v>914051</v>
      </c>
    </row>
    <row r="69" spans="2:7">
      <c r="B69" s="29"/>
      <c r="C69" s="29"/>
      <c r="D69" s="8" t="s">
        <v>70</v>
      </c>
      <c r="E69" s="9">
        <v>22169</v>
      </c>
      <c r="F69" s="9">
        <v>63669</v>
      </c>
      <c r="G69" s="9">
        <f t="shared" si="0"/>
        <v>-41500</v>
      </c>
    </row>
    <row r="70" spans="2:7">
      <c r="B70" s="29"/>
      <c r="C70" s="29"/>
      <c r="D70" s="8" t="s">
        <v>71</v>
      </c>
      <c r="E70" s="9">
        <v>5014195</v>
      </c>
      <c r="F70" s="9">
        <v>4069501</v>
      </c>
      <c r="G70" s="9">
        <f t="shared" si="0"/>
        <v>944694</v>
      </c>
    </row>
    <row r="71" spans="2:7">
      <c r="B71" s="29"/>
      <c r="C71" s="29"/>
      <c r="D71" s="8" t="s">
        <v>72</v>
      </c>
      <c r="E71" s="9"/>
      <c r="F71" s="9"/>
      <c r="G71" s="9">
        <f t="shared" ref="G71:G134" si="1">E71-F71</f>
        <v>0</v>
      </c>
    </row>
    <row r="72" spans="2:7">
      <c r="B72" s="29"/>
      <c r="C72" s="29"/>
      <c r="D72" s="8" t="s">
        <v>73</v>
      </c>
      <c r="E72" s="9">
        <v>11312</v>
      </c>
      <c r="F72" s="9">
        <v>22169</v>
      </c>
      <c r="G72" s="9">
        <f t="shared" si="1"/>
        <v>-10857</v>
      </c>
    </row>
    <row r="73" spans="2:7">
      <c r="B73" s="29"/>
      <c r="C73" s="29"/>
      <c r="D73" s="8" t="s">
        <v>74</v>
      </c>
      <c r="E73" s="9">
        <v>74110</v>
      </c>
      <c r="F73" s="9">
        <v>184630</v>
      </c>
      <c r="G73" s="9">
        <f t="shared" si="1"/>
        <v>-110520</v>
      </c>
    </row>
    <row r="74" spans="2:7">
      <c r="B74" s="29"/>
      <c r="C74" s="29"/>
      <c r="D74" s="8" t="s">
        <v>75</v>
      </c>
      <c r="E74" s="9">
        <v>-31063</v>
      </c>
      <c r="F74" s="9">
        <v>-109552</v>
      </c>
      <c r="G74" s="9">
        <f t="shared" si="1"/>
        <v>78489</v>
      </c>
    </row>
    <row r="75" spans="2:7">
      <c r="B75" s="29"/>
      <c r="C75" s="29"/>
      <c r="D75" s="8" t="s">
        <v>76</v>
      </c>
      <c r="E75" s="9"/>
      <c r="F75" s="9"/>
      <c r="G75" s="9">
        <f t="shared" si="1"/>
        <v>0</v>
      </c>
    </row>
    <row r="76" spans="2:7">
      <c r="B76" s="29"/>
      <c r="C76" s="29"/>
      <c r="D76" s="8" t="s">
        <v>77</v>
      </c>
      <c r="E76" s="9"/>
      <c r="F76" s="9"/>
      <c r="G76" s="9">
        <f t="shared" si="1"/>
        <v>0</v>
      </c>
    </row>
    <row r="77" spans="2:7">
      <c r="B77" s="29"/>
      <c r="C77" s="29"/>
      <c r="D77" s="8" t="s">
        <v>78</v>
      </c>
      <c r="E77" s="9"/>
      <c r="F77" s="9"/>
      <c r="G77" s="9">
        <f t="shared" si="1"/>
        <v>0</v>
      </c>
    </row>
    <row r="78" spans="2:7">
      <c r="B78" s="29"/>
      <c r="C78" s="30"/>
      <c r="D78" s="10" t="s">
        <v>79</v>
      </c>
      <c r="E78" s="11">
        <f>+E24+E32+E44+E67+E73+E74+E75+E76+E77</f>
        <v>26513535</v>
      </c>
      <c r="F78" s="11">
        <f>+F24+F32+F44+F67+F73+F74+F75+F76+F77</f>
        <v>27747854</v>
      </c>
      <c r="G78" s="11">
        <f t="shared" si="1"/>
        <v>-1234319</v>
      </c>
    </row>
    <row r="79" spans="2:7">
      <c r="B79" s="30"/>
      <c r="C79" s="12" t="s">
        <v>80</v>
      </c>
      <c r="D79" s="13"/>
      <c r="E79" s="14">
        <f xml:space="preserve"> +E23 - E78</f>
        <v>-4546419</v>
      </c>
      <c r="F79" s="14">
        <f xml:space="preserve"> +F23 - F78</f>
        <v>-8787339</v>
      </c>
      <c r="G79" s="14">
        <f t="shared" si="1"/>
        <v>4240920</v>
      </c>
    </row>
    <row r="80" spans="2:7">
      <c r="B80" s="28" t="s">
        <v>81</v>
      </c>
      <c r="C80" s="28" t="s">
        <v>9</v>
      </c>
      <c r="D80" s="8" t="s">
        <v>82</v>
      </c>
      <c r="E80" s="9">
        <v>2</v>
      </c>
      <c r="F80" s="9">
        <v>2</v>
      </c>
      <c r="G80" s="9">
        <f t="shared" si="1"/>
        <v>0</v>
      </c>
    </row>
    <row r="81" spans="2:7">
      <c r="B81" s="29"/>
      <c r="C81" s="29"/>
      <c r="D81" s="8" t="s">
        <v>83</v>
      </c>
      <c r="E81" s="9">
        <f>+E82+E83+E84</f>
        <v>0</v>
      </c>
      <c r="F81" s="9">
        <f>+F82+F83+F84</f>
        <v>17500</v>
      </c>
      <c r="G81" s="9">
        <f t="shared" si="1"/>
        <v>-17500</v>
      </c>
    </row>
    <row r="82" spans="2:7">
      <c r="B82" s="29"/>
      <c r="C82" s="29"/>
      <c r="D82" s="8" t="s">
        <v>84</v>
      </c>
      <c r="E82" s="9"/>
      <c r="F82" s="9"/>
      <c r="G82" s="9">
        <f t="shared" si="1"/>
        <v>0</v>
      </c>
    </row>
    <row r="83" spans="2:7">
      <c r="B83" s="29"/>
      <c r="C83" s="29"/>
      <c r="D83" s="8" t="s">
        <v>85</v>
      </c>
      <c r="E83" s="9"/>
      <c r="F83" s="9"/>
      <c r="G83" s="9">
        <f t="shared" si="1"/>
        <v>0</v>
      </c>
    </row>
    <row r="84" spans="2:7">
      <c r="B84" s="29"/>
      <c r="C84" s="29"/>
      <c r="D84" s="8" t="s">
        <v>86</v>
      </c>
      <c r="E84" s="9"/>
      <c r="F84" s="9">
        <v>17500</v>
      </c>
      <c r="G84" s="9">
        <f t="shared" si="1"/>
        <v>-17500</v>
      </c>
    </row>
    <row r="85" spans="2:7">
      <c r="B85" s="29"/>
      <c r="C85" s="30"/>
      <c r="D85" s="10" t="s">
        <v>87</v>
      </c>
      <c r="E85" s="11">
        <f>+E80+E81</f>
        <v>2</v>
      </c>
      <c r="F85" s="11">
        <f>+F80+F81</f>
        <v>17502</v>
      </c>
      <c r="G85" s="11">
        <f t="shared" si="1"/>
        <v>-17500</v>
      </c>
    </row>
    <row r="86" spans="2:7">
      <c r="B86" s="29"/>
      <c r="C86" s="28" t="s">
        <v>28</v>
      </c>
      <c r="D86" s="8" t="s">
        <v>88</v>
      </c>
      <c r="E86" s="9"/>
      <c r="F86" s="9"/>
      <c r="G86" s="9">
        <f t="shared" si="1"/>
        <v>0</v>
      </c>
    </row>
    <row r="87" spans="2:7">
      <c r="B87" s="29"/>
      <c r="C87" s="29"/>
      <c r="D87" s="8" t="s">
        <v>89</v>
      </c>
      <c r="E87" s="9">
        <f>+E88+E89+E90</f>
        <v>0</v>
      </c>
      <c r="F87" s="9">
        <f>+F88+F89+F90</f>
        <v>0</v>
      </c>
      <c r="G87" s="9">
        <f t="shared" si="1"/>
        <v>0</v>
      </c>
    </row>
    <row r="88" spans="2:7">
      <c r="B88" s="29"/>
      <c r="C88" s="29"/>
      <c r="D88" s="8" t="s">
        <v>90</v>
      </c>
      <c r="E88" s="9"/>
      <c r="F88" s="9"/>
      <c r="G88" s="9">
        <f t="shared" si="1"/>
        <v>0</v>
      </c>
    </row>
    <row r="89" spans="2:7">
      <c r="B89" s="29"/>
      <c r="C89" s="29"/>
      <c r="D89" s="8" t="s">
        <v>91</v>
      </c>
      <c r="E89" s="9"/>
      <c r="F89" s="9"/>
      <c r="G89" s="9">
        <f t="shared" si="1"/>
        <v>0</v>
      </c>
    </row>
    <row r="90" spans="2:7">
      <c r="B90" s="29"/>
      <c r="C90" s="29"/>
      <c r="D90" s="8" t="s">
        <v>92</v>
      </c>
      <c r="E90" s="9"/>
      <c r="F90" s="9"/>
      <c r="G90" s="9">
        <f t="shared" si="1"/>
        <v>0</v>
      </c>
    </row>
    <row r="91" spans="2:7">
      <c r="B91" s="29"/>
      <c r="C91" s="30"/>
      <c r="D91" s="10" t="s">
        <v>93</v>
      </c>
      <c r="E91" s="11">
        <f>+E86+E87</f>
        <v>0</v>
      </c>
      <c r="F91" s="11">
        <f>+F86+F87</f>
        <v>0</v>
      </c>
      <c r="G91" s="11">
        <f t="shared" si="1"/>
        <v>0</v>
      </c>
    </row>
    <row r="92" spans="2:7">
      <c r="B92" s="30"/>
      <c r="C92" s="12" t="s">
        <v>94</v>
      </c>
      <c r="D92" s="15"/>
      <c r="E92" s="16">
        <f xml:space="preserve"> +E85 - E91</f>
        <v>2</v>
      </c>
      <c r="F92" s="16">
        <f xml:space="preserve"> +F85 - F91</f>
        <v>17502</v>
      </c>
      <c r="G92" s="16">
        <f t="shared" si="1"/>
        <v>-17500</v>
      </c>
    </row>
    <row r="93" spans="2:7">
      <c r="B93" s="12" t="s">
        <v>95</v>
      </c>
      <c r="C93" s="17"/>
      <c r="D93" s="13"/>
      <c r="E93" s="14">
        <f xml:space="preserve"> +E79 +E92</f>
        <v>-4546417</v>
      </c>
      <c r="F93" s="14">
        <f xml:space="preserve"> +F79 +F92</f>
        <v>-8769837</v>
      </c>
      <c r="G93" s="14">
        <f t="shared" si="1"/>
        <v>4223420</v>
      </c>
    </row>
    <row r="94" spans="2:7">
      <c r="B94" s="28" t="s">
        <v>96</v>
      </c>
      <c r="C94" s="28" t="s">
        <v>9</v>
      </c>
      <c r="D94" s="8" t="s">
        <v>97</v>
      </c>
      <c r="E94" s="9">
        <f>+E95+E96+E97</f>
        <v>0</v>
      </c>
      <c r="F94" s="9">
        <f>+F95+F96+F97</f>
        <v>0</v>
      </c>
      <c r="G94" s="9">
        <f t="shared" si="1"/>
        <v>0</v>
      </c>
    </row>
    <row r="95" spans="2:7">
      <c r="B95" s="29"/>
      <c r="C95" s="29"/>
      <c r="D95" s="8" t="s">
        <v>98</v>
      </c>
      <c r="E95" s="9"/>
      <c r="F95" s="9"/>
      <c r="G95" s="9">
        <f t="shared" si="1"/>
        <v>0</v>
      </c>
    </row>
    <row r="96" spans="2:7">
      <c r="B96" s="29"/>
      <c r="C96" s="29"/>
      <c r="D96" s="8" t="s">
        <v>99</v>
      </c>
      <c r="E96" s="9"/>
      <c r="F96" s="9"/>
      <c r="G96" s="9">
        <f t="shared" si="1"/>
        <v>0</v>
      </c>
    </row>
    <row r="97" spans="2:7">
      <c r="B97" s="29"/>
      <c r="C97" s="29"/>
      <c r="D97" s="8" t="s">
        <v>100</v>
      </c>
      <c r="E97" s="9"/>
      <c r="F97" s="9"/>
      <c r="G97" s="9">
        <f t="shared" si="1"/>
        <v>0</v>
      </c>
    </row>
    <row r="98" spans="2:7">
      <c r="B98" s="29"/>
      <c r="C98" s="29"/>
      <c r="D98" s="8" t="s">
        <v>101</v>
      </c>
      <c r="E98" s="9">
        <f>+E99+E100</f>
        <v>0</v>
      </c>
      <c r="F98" s="9">
        <f>+F99+F100</f>
        <v>0</v>
      </c>
      <c r="G98" s="9">
        <f t="shared" si="1"/>
        <v>0</v>
      </c>
    </row>
    <row r="99" spans="2:7">
      <c r="B99" s="29"/>
      <c r="C99" s="29"/>
      <c r="D99" s="8" t="s">
        <v>102</v>
      </c>
      <c r="E99" s="9"/>
      <c r="F99" s="9"/>
      <c r="G99" s="9">
        <f t="shared" si="1"/>
        <v>0</v>
      </c>
    </row>
    <row r="100" spans="2:7">
      <c r="B100" s="29"/>
      <c r="C100" s="29"/>
      <c r="D100" s="8" t="s">
        <v>103</v>
      </c>
      <c r="E100" s="9"/>
      <c r="F100" s="9"/>
      <c r="G100" s="9">
        <f t="shared" si="1"/>
        <v>0</v>
      </c>
    </row>
    <row r="101" spans="2:7">
      <c r="B101" s="29"/>
      <c r="C101" s="29"/>
      <c r="D101" s="8" t="s">
        <v>104</v>
      </c>
      <c r="E101" s="9"/>
      <c r="F101" s="9"/>
      <c r="G101" s="9">
        <f t="shared" si="1"/>
        <v>0</v>
      </c>
    </row>
    <row r="102" spans="2:7">
      <c r="B102" s="29"/>
      <c r="C102" s="29"/>
      <c r="D102" s="8" t="s">
        <v>105</v>
      </c>
      <c r="E102" s="9">
        <f>+E103+E104+E105+E106</f>
        <v>0</v>
      </c>
      <c r="F102" s="9">
        <f>+F103+F104+F105+F106</f>
        <v>0</v>
      </c>
      <c r="G102" s="9">
        <f t="shared" si="1"/>
        <v>0</v>
      </c>
    </row>
    <row r="103" spans="2:7">
      <c r="B103" s="29"/>
      <c r="C103" s="29"/>
      <c r="D103" s="8" t="s">
        <v>106</v>
      </c>
      <c r="E103" s="9"/>
      <c r="F103" s="9"/>
      <c r="G103" s="9">
        <f t="shared" si="1"/>
        <v>0</v>
      </c>
    </row>
    <row r="104" spans="2:7">
      <c r="B104" s="29"/>
      <c r="C104" s="29"/>
      <c r="D104" s="8" t="s">
        <v>107</v>
      </c>
      <c r="E104" s="9"/>
      <c r="F104" s="9"/>
      <c r="G104" s="9">
        <f t="shared" si="1"/>
        <v>0</v>
      </c>
    </row>
    <row r="105" spans="2:7">
      <c r="B105" s="29"/>
      <c r="C105" s="29"/>
      <c r="D105" s="8" t="s">
        <v>108</v>
      </c>
      <c r="E105" s="9"/>
      <c r="F105" s="9"/>
      <c r="G105" s="9">
        <f t="shared" si="1"/>
        <v>0</v>
      </c>
    </row>
    <row r="106" spans="2:7">
      <c r="B106" s="29"/>
      <c r="C106" s="29"/>
      <c r="D106" s="8" t="s">
        <v>109</v>
      </c>
      <c r="E106" s="9"/>
      <c r="F106" s="9"/>
      <c r="G106" s="9">
        <f t="shared" si="1"/>
        <v>0</v>
      </c>
    </row>
    <row r="107" spans="2:7">
      <c r="B107" s="29"/>
      <c r="C107" s="29"/>
      <c r="D107" s="8" t="s">
        <v>110</v>
      </c>
      <c r="E107" s="9">
        <f>+E108+E109</f>
        <v>0</v>
      </c>
      <c r="F107" s="9">
        <f>+F108+F109</f>
        <v>0</v>
      </c>
      <c r="G107" s="9">
        <f t="shared" si="1"/>
        <v>0</v>
      </c>
    </row>
    <row r="108" spans="2:7">
      <c r="B108" s="29"/>
      <c r="C108" s="29"/>
      <c r="D108" s="8" t="s">
        <v>111</v>
      </c>
      <c r="E108" s="9"/>
      <c r="F108" s="9"/>
      <c r="G108" s="9">
        <f t="shared" si="1"/>
        <v>0</v>
      </c>
    </row>
    <row r="109" spans="2:7">
      <c r="B109" s="29"/>
      <c r="C109" s="29"/>
      <c r="D109" s="8" t="s">
        <v>112</v>
      </c>
      <c r="E109" s="9"/>
      <c r="F109" s="9"/>
      <c r="G109" s="9">
        <f t="shared" si="1"/>
        <v>0</v>
      </c>
    </row>
    <row r="110" spans="2:7">
      <c r="B110" s="29"/>
      <c r="C110" s="29"/>
      <c r="D110" s="8" t="s">
        <v>113</v>
      </c>
      <c r="E110" s="9"/>
      <c r="F110" s="9"/>
      <c r="G110" s="9">
        <f t="shared" si="1"/>
        <v>0</v>
      </c>
    </row>
    <row r="111" spans="2:7">
      <c r="B111" s="29"/>
      <c r="C111" s="29"/>
      <c r="D111" s="8" t="s">
        <v>114</v>
      </c>
      <c r="E111" s="9">
        <v>4438000</v>
      </c>
      <c r="F111" s="9">
        <v>8504000</v>
      </c>
      <c r="G111" s="9">
        <f t="shared" si="1"/>
        <v>-4066000</v>
      </c>
    </row>
    <row r="112" spans="2:7">
      <c r="B112" s="29"/>
      <c r="C112" s="29"/>
      <c r="D112" s="8" t="s">
        <v>115</v>
      </c>
      <c r="E112" s="9"/>
      <c r="F112" s="9"/>
      <c r="G112" s="9">
        <f t="shared" si="1"/>
        <v>0</v>
      </c>
    </row>
    <row r="113" spans="2:7">
      <c r="B113" s="29"/>
      <c r="C113" s="29"/>
      <c r="D113" s="8" t="s">
        <v>116</v>
      </c>
      <c r="E113" s="9"/>
      <c r="F113" s="9"/>
      <c r="G113" s="9">
        <f t="shared" si="1"/>
        <v>0</v>
      </c>
    </row>
    <row r="114" spans="2:7">
      <c r="B114" s="29"/>
      <c r="C114" s="29"/>
      <c r="D114" s="8" t="s">
        <v>117</v>
      </c>
      <c r="E114" s="9">
        <f>+E115+E116</f>
        <v>0</v>
      </c>
      <c r="F114" s="9">
        <f>+F115+F116</f>
        <v>0</v>
      </c>
      <c r="G114" s="9">
        <f t="shared" si="1"/>
        <v>0</v>
      </c>
    </row>
    <row r="115" spans="2:7">
      <c r="B115" s="29"/>
      <c r="C115" s="29"/>
      <c r="D115" s="8" t="s">
        <v>118</v>
      </c>
      <c r="E115" s="9"/>
      <c r="F115" s="9"/>
      <c r="G115" s="9">
        <f t="shared" si="1"/>
        <v>0</v>
      </c>
    </row>
    <row r="116" spans="2:7">
      <c r="B116" s="29"/>
      <c r="C116" s="29"/>
      <c r="D116" s="8" t="s">
        <v>119</v>
      </c>
      <c r="E116" s="9"/>
      <c r="F116" s="9"/>
      <c r="G116" s="9">
        <f t="shared" si="1"/>
        <v>0</v>
      </c>
    </row>
    <row r="117" spans="2:7">
      <c r="B117" s="29"/>
      <c r="C117" s="30"/>
      <c r="D117" s="10" t="s">
        <v>120</v>
      </c>
      <c r="E117" s="11">
        <f>+E94+E98+E101+E102+E107+E110+E111+E112+E113+E114</f>
        <v>4438000</v>
      </c>
      <c r="F117" s="11">
        <f>+F94+F98+F101+F102+F107+F110+F111+F112+F113+F114</f>
        <v>8504000</v>
      </c>
      <c r="G117" s="11">
        <f t="shared" si="1"/>
        <v>-4066000</v>
      </c>
    </row>
    <row r="118" spans="2:7">
      <c r="B118" s="29"/>
      <c r="C118" s="28" t="s">
        <v>28</v>
      </c>
      <c r="D118" s="8" t="s">
        <v>121</v>
      </c>
      <c r="E118" s="9"/>
      <c r="F118" s="9"/>
      <c r="G118" s="9">
        <f t="shared" si="1"/>
        <v>0</v>
      </c>
    </row>
    <row r="119" spans="2:7">
      <c r="B119" s="29"/>
      <c r="C119" s="29"/>
      <c r="D119" s="8" t="s">
        <v>122</v>
      </c>
      <c r="E119" s="9"/>
      <c r="F119" s="9"/>
      <c r="G119" s="9">
        <f t="shared" si="1"/>
        <v>0</v>
      </c>
    </row>
    <row r="120" spans="2:7">
      <c r="B120" s="29"/>
      <c r="C120" s="29"/>
      <c r="D120" s="8" t="s">
        <v>123</v>
      </c>
      <c r="E120" s="9">
        <f>+E121+E122+E123+E124</f>
        <v>0</v>
      </c>
      <c r="F120" s="9">
        <f>+F121+F122+F123+F124</f>
        <v>1</v>
      </c>
      <c r="G120" s="9">
        <f t="shared" si="1"/>
        <v>-1</v>
      </c>
    </row>
    <row r="121" spans="2:7">
      <c r="B121" s="29"/>
      <c r="C121" s="29"/>
      <c r="D121" s="8" t="s">
        <v>124</v>
      </c>
      <c r="E121" s="9"/>
      <c r="F121" s="9"/>
      <c r="G121" s="9">
        <f t="shared" si="1"/>
        <v>0</v>
      </c>
    </row>
    <row r="122" spans="2:7">
      <c r="B122" s="29"/>
      <c r="C122" s="29"/>
      <c r="D122" s="8" t="s">
        <v>125</v>
      </c>
      <c r="E122" s="9"/>
      <c r="F122" s="9"/>
      <c r="G122" s="9">
        <f t="shared" si="1"/>
        <v>0</v>
      </c>
    </row>
    <row r="123" spans="2:7">
      <c r="B123" s="29"/>
      <c r="C123" s="29"/>
      <c r="D123" s="8" t="s">
        <v>126</v>
      </c>
      <c r="E123" s="9"/>
      <c r="F123" s="9">
        <v>1</v>
      </c>
      <c r="G123" s="9">
        <f t="shared" si="1"/>
        <v>-1</v>
      </c>
    </row>
    <row r="124" spans="2:7">
      <c r="B124" s="29"/>
      <c r="C124" s="29"/>
      <c r="D124" s="8" t="s">
        <v>127</v>
      </c>
      <c r="E124" s="9"/>
      <c r="F124" s="9"/>
      <c r="G124" s="9">
        <f t="shared" si="1"/>
        <v>0</v>
      </c>
    </row>
    <row r="125" spans="2:7">
      <c r="B125" s="29"/>
      <c r="C125" s="29"/>
      <c r="D125" s="8" t="s">
        <v>128</v>
      </c>
      <c r="E125" s="9"/>
      <c r="F125" s="9"/>
      <c r="G125" s="9">
        <f t="shared" si="1"/>
        <v>0</v>
      </c>
    </row>
    <row r="126" spans="2:7">
      <c r="B126" s="29"/>
      <c r="C126" s="29"/>
      <c r="D126" s="8" t="s">
        <v>129</v>
      </c>
      <c r="E126" s="9"/>
      <c r="F126" s="9"/>
      <c r="G126" s="9">
        <f t="shared" si="1"/>
        <v>0</v>
      </c>
    </row>
    <row r="127" spans="2:7">
      <c r="B127" s="29"/>
      <c r="C127" s="29"/>
      <c r="D127" s="8" t="s">
        <v>130</v>
      </c>
      <c r="E127" s="9"/>
      <c r="F127" s="9"/>
      <c r="G127" s="9">
        <f t="shared" si="1"/>
        <v>0</v>
      </c>
    </row>
    <row r="128" spans="2:7">
      <c r="B128" s="29"/>
      <c r="C128" s="29"/>
      <c r="D128" s="8" t="s">
        <v>131</v>
      </c>
      <c r="E128" s="9"/>
      <c r="F128" s="9"/>
      <c r="G128" s="9">
        <f t="shared" si="1"/>
        <v>0</v>
      </c>
    </row>
    <row r="129" spans="2:7">
      <c r="B129" s="29"/>
      <c r="C129" s="29"/>
      <c r="D129" s="8" t="s">
        <v>132</v>
      </c>
      <c r="E129" s="9"/>
      <c r="F129" s="9"/>
      <c r="G129" s="9">
        <f t="shared" si="1"/>
        <v>0</v>
      </c>
    </row>
    <row r="130" spans="2:7">
      <c r="B130" s="29"/>
      <c r="C130" s="29"/>
      <c r="D130" s="8" t="s">
        <v>133</v>
      </c>
      <c r="E130" s="9"/>
      <c r="F130" s="9"/>
      <c r="G130" s="9">
        <f t="shared" si="1"/>
        <v>0</v>
      </c>
    </row>
    <row r="131" spans="2:7">
      <c r="B131" s="29"/>
      <c r="C131" s="29"/>
      <c r="D131" s="8" t="s">
        <v>134</v>
      </c>
      <c r="E131" s="9"/>
      <c r="F131" s="9"/>
      <c r="G131" s="9">
        <f t="shared" si="1"/>
        <v>0</v>
      </c>
    </row>
    <row r="132" spans="2:7">
      <c r="B132" s="29"/>
      <c r="C132" s="29"/>
      <c r="D132" s="8" t="s">
        <v>135</v>
      </c>
      <c r="E132" s="9"/>
      <c r="F132" s="9"/>
      <c r="G132" s="9">
        <f t="shared" si="1"/>
        <v>0</v>
      </c>
    </row>
    <row r="133" spans="2:7">
      <c r="B133" s="29"/>
      <c r="C133" s="30"/>
      <c r="D133" s="10" t="s">
        <v>136</v>
      </c>
      <c r="E133" s="11">
        <f>+E118+E119+E120+E125+E126+E127+E128+E129+E130+E131+E132</f>
        <v>0</v>
      </c>
      <c r="F133" s="11">
        <f>+F118+F119+F120+F125+F126+F127+F128+F129+F130+F131+F132</f>
        <v>1</v>
      </c>
      <c r="G133" s="11">
        <f t="shared" si="1"/>
        <v>-1</v>
      </c>
    </row>
    <row r="134" spans="2:7">
      <c r="B134" s="30"/>
      <c r="C134" s="18" t="s">
        <v>137</v>
      </c>
      <c r="D134" s="19"/>
      <c r="E134" s="20">
        <f xml:space="preserve"> +E117 - E133</f>
        <v>4438000</v>
      </c>
      <c r="F134" s="20">
        <f xml:space="preserve"> +F117 - F133</f>
        <v>8503999</v>
      </c>
      <c r="G134" s="20">
        <f t="shared" si="1"/>
        <v>-4065999</v>
      </c>
    </row>
    <row r="135" spans="2:7">
      <c r="B135" s="12" t="s">
        <v>138</v>
      </c>
      <c r="C135" s="21"/>
      <c r="D135" s="22"/>
      <c r="E135" s="23">
        <f xml:space="preserve"> +E93 +E134</f>
        <v>-108417</v>
      </c>
      <c r="F135" s="23">
        <f xml:space="preserve"> +F93 +F134</f>
        <v>-265838</v>
      </c>
      <c r="G135" s="23">
        <f t="shared" ref="G135:G147" si="2">E135-F135</f>
        <v>157421</v>
      </c>
    </row>
    <row r="136" spans="2:7">
      <c r="B136" s="25" t="s">
        <v>139</v>
      </c>
      <c r="C136" s="21" t="s">
        <v>140</v>
      </c>
      <c r="D136" s="22"/>
      <c r="E136" s="23">
        <v>1643262</v>
      </c>
      <c r="F136" s="23">
        <v>1909100</v>
      </c>
      <c r="G136" s="23">
        <f t="shared" si="2"/>
        <v>-265838</v>
      </c>
    </row>
    <row r="137" spans="2:7">
      <c r="B137" s="26"/>
      <c r="C137" s="21" t="s">
        <v>141</v>
      </c>
      <c r="D137" s="22"/>
      <c r="E137" s="23">
        <f xml:space="preserve"> +E135 +E136</f>
        <v>1534845</v>
      </c>
      <c r="F137" s="23">
        <f xml:space="preserve"> +F135 +F136</f>
        <v>1643262</v>
      </c>
      <c r="G137" s="23">
        <f t="shared" si="2"/>
        <v>-108417</v>
      </c>
    </row>
    <row r="138" spans="2:7">
      <c r="B138" s="26"/>
      <c r="C138" s="21" t="s">
        <v>142</v>
      </c>
      <c r="D138" s="22"/>
      <c r="E138" s="23"/>
      <c r="F138" s="23"/>
      <c r="G138" s="23">
        <f t="shared" si="2"/>
        <v>0</v>
      </c>
    </row>
    <row r="139" spans="2:7">
      <c r="B139" s="26"/>
      <c r="C139" s="21" t="s">
        <v>143</v>
      </c>
      <c r="D139" s="22"/>
      <c r="E139" s="23">
        <f>+E140+E141+E142</f>
        <v>0</v>
      </c>
      <c r="F139" s="23">
        <f>+F140+F141+F142</f>
        <v>0</v>
      </c>
      <c r="G139" s="23">
        <f t="shared" si="2"/>
        <v>0</v>
      </c>
    </row>
    <row r="140" spans="2:7">
      <c r="B140" s="26"/>
      <c r="C140" s="24" t="s">
        <v>144</v>
      </c>
      <c r="D140" s="19"/>
      <c r="E140" s="20"/>
      <c r="F140" s="20"/>
      <c r="G140" s="20">
        <f t="shared" si="2"/>
        <v>0</v>
      </c>
    </row>
    <row r="141" spans="2:7">
      <c r="B141" s="26"/>
      <c r="C141" s="24" t="s">
        <v>145</v>
      </c>
      <c r="D141" s="19"/>
      <c r="E141" s="20"/>
      <c r="F141" s="20"/>
      <c r="G141" s="20">
        <f t="shared" si="2"/>
        <v>0</v>
      </c>
    </row>
    <row r="142" spans="2:7">
      <c r="B142" s="26"/>
      <c r="C142" s="24" t="s">
        <v>146</v>
      </c>
      <c r="D142" s="19"/>
      <c r="E142" s="20"/>
      <c r="F142" s="20"/>
      <c r="G142" s="20">
        <f t="shared" si="2"/>
        <v>0</v>
      </c>
    </row>
    <row r="143" spans="2:7">
      <c r="B143" s="26"/>
      <c r="C143" s="21" t="s">
        <v>147</v>
      </c>
      <c r="D143" s="22"/>
      <c r="E143" s="23">
        <f>+E144+E145+E146</f>
        <v>0</v>
      </c>
      <c r="F143" s="23">
        <f>+F144+F145+F146</f>
        <v>0</v>
      </c>
      <c r="G143" s="23">
        <f t="shared" si="2"/>
        <v>0</v>
      </c>
    </row>
    <row r="144" spans="2:7">
      <c r="B144" s="26"/>
      <c r="C144" s="24" t="s">
        <v>148</v>
      </c>
      <c r="D144" s="19"/>
      <c r="E144" s="20"/>
      <c r="F144" s="20"/>
      <c r="G144" s="20">
        <f t="shared" si="2"/>
        <v>0</v>
      </c>
    </row>
    <row r="145" spans="2:7">
      <c r="B145" s="26"/>
      <c r="C145" s="24" t="s">
        <v>149</v>
      </c>
      <c r="D145" s="19"/>
      <c r="E145" s="20"/>
      <c r="F145" s="20"/>
      <c r="G145" s="20">
        <f t="shared" si="2"/>
        <v>0</v>
      </c>
    </row>
    <row r="146" spans="2:7">
      <c r="B146" s="26"/>
      <c r="C146" s="24" t="s">
        <v>150</v>
      </c>
      <c r="D146" s="19"/>
      <c r="E146" s="20"/>
      <c r="F146" s="20"/>
      <c r="G146" s="20">
        <f t="shared" si="2"/>
        <v>0</v>
      </c>
    </row>
    <row r="147" spans="2:7">
      <c r="B147" s="27"/>
      <c r="C147" s="21" t="s">
        <v>151</v>
      </c>
      <c r="D147" s="22"/>
      <c r="E147" s="23">
        <f xml:space="preserve"> +E137 +E138 +E139 - E143</f>
        <v>1534845</v>
      </c>
      <c r="F147" s="23">
        <f xml:space="preserve"> +F137 +F138 +F139 - F143</f>
        <v>1643262</v>
      </c>
      <c r="G147" s="23">
        <f t="shared" si="2"/>
        <v>-108417</v>
      </c>
    </row>
  </sheetData>
  <mergeCells count="13">
    <mergeCell ref="B2:G2"/>
    <mergeCell ref="B3:G3"/>
    <mergeCell ref="B5:D5"/>
    <mergeCell ref="B6:B79"/>
    <mergeCell ref="C6:C23"/>
    <mergeCell ref="C24:C78"/>
    <mergeCell ref="B136:B147"/>
    <mergeCell ref="B80:B92"/>
    <mergeCell ref="C80:C85"/>
    <mergeCell ref="C86:C91"/>
    <mergeCell ref="B94:B134"/>
    <mergeCell ref="C94:C117"/>
    <mergeCell ref="C118:C133"/>
  </mergeCells>
  <phoneticPr fontId="2"/>
  <pageMargins left="0.7" right="0.7" top="0.75" bottom="0.75" header="0.3" footer="0.3"/>
  <pageSetup paperSize="9" fitToHeight="0" orientation="portrait" verticalDpi="0" r:id="rId1"/>
  <headerFooter>
    <oddHeader>&amp;L静岡手をつなぐ育成の会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B0CDC-BB66-488B-9A3A-E2A3B7ACA590}">
  <dimension ref="B2:T61"/>
  <sheetViews>
    <sheetView tabSelected="1" workbookViewId="0">
      <selection activeCell="B5" sqref="B5:T5"/>
    </sheetView>
  </sheetViews>
  <sheetFormatPr defaultRowHeight="18.75"/>
  <cols>
    <col min="1" max="3" width="2.875" customWidth="1"/>
    <col min="4" max="4" width="57.5" customWidth="1"/>
    <col min="5" max="20" width="20.75" customWidth="1"/>
  </cols>
  <sheetData>
    <row r="2" spans="2:20" ht="2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3"/>
      <c r="T2" s="3" t="s">
        <v>166</v>
      </c>
    </row>
    <row r="3" spans="2:20" ht="21">
      <c r="B3" s="31" t="s">
        <v>167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</row>
    <row r="4" spans="2:20"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2"/>
      <c r="T4" s="2"/>
    </row>
    <row r="5" spans="2:20" ht="21">
      <c r="B5" s="32" t="s">
        <v>2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</row>
    <row r="6" spans="2:20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2"/>
      <c r="S6" s="2"/>
      <c r="T6" s="4" t="s">
        <v>3</v>
      </c>
    </row>
    <row r="7" spans="2:20">
      <c r="B7" s="39" t="s">
        <v>4</v>
      </c>
      <c r="C7" s="40"/>
      <c r="D7" s="41"/>
      <c r="E7" s="42" t="s">
        <v>168</v>
      </c>
      <c r="F7" s="42" t="s">
        <v>169</v>
      </c>
      <c r="G7" s="42" t="s">
        <v>170</v>
      </c>
      <c r="H7" s="42" t="s">
        <v>171</v>
      </c>
      <c r="I7" s="42" t="s">
        <v>172</v>
      </c>
      <c r="J7" s="42" t="s">
        <v>173</v>
      </c>
      <c r="K7" s="42" t="s">
        <v>174</v>
      </c>
      <c r="L7" s="42" t="s">
        <v>175</v>
      </c>
      <c r="M7" s="42" t="s">
        <v>176</v>
      </c>
      <c r="N7" s="42" t="s">
        <v>177</v>
      </c>
      <c r="O7" s="42" t="s">
        <v>178</v>
      </c>
      <c r="P7" s="42" t="s">
        <v>179</v>
      </c>
      <c r="Q7" s="42" t="s">
        <v>180</v>
      </c>
      <c r="R7" s="43" t="s">
        <v>181</v>
      </c>
      <c r="S7" s="43" t="s">
        <v>182</v>
      </c>
      <c r="T7" s="43" t="s">
        <v>183</v>
      </c>
    </row>
    <row r="8" spans="2:20">
      <c r="B8" s="28" t="s">
        <v>8</v>
      </c>
      <c r="C8" s="28" t="s">
        <v>9</v>
      </c>
      <c r="D8" s="6" t="s">
        <v>10</v>
      </c>
      <c r="E8" s="7"/>
      <c r="F8" s="7">
        <v>2161655</v>
      </c>
      <c r="G8" s="7">
        <v>4580986</v>
      </c>
      <c r="H8" s="7">
        <v>2388755</v>
      </c>
      <c r="I8" s="7">
        <v>2891548</v>
      </c>
      <c r="J8" s="7">
        <v>9064563</v>
      </c>
      <c r="K8" s="7">
        <v>9625962</v>
      </c>
      <c r="L8" s="7">
        <v>5069260</v>
      </c>
      <c r="M8" s="7">
        <v>11076004</v>
      </c>
      <c r="N8" s="7"/>
      <c r="O8" s="7">
        <v>4564120</v>
      </c>
      <c r="P8" s="7"/>
      <c r="Q8" s="7">
        <v>4997403</v>
      </c>
      <c r="R8" s="7">
        <f>+E8+F8+G8+H8+I8+J8+K8+L8+M8+N8+O8+P8+Q8</f>
        <v>56420256</v>
      </c>
      <c r="S8" s="35"/>
      <c r="T8" s="7">
        <f>R8-ABS(S8)</f>
        <v>56420256</v>
      </c>
    </row>
    <row r="9" spans="2:20">
      <c r="B9" s="29"/>
      <c r="C9" s="29"/>
      <c r="D9" s="8" t="s">
        <v>13</v>
      </c>
      <c r="E9" s="9">
        <v>2334054</v>
      </c>
      <c r="F9" s="9">
        <v>51053912</v>
      </c>
      <c r="G9" s="9">
        <v>44277845</v>
      </c>
      <c r="H9" s="9">
        <v>33418082</v>
      </c>
      <c r="I9" s="9">
        <v>31212738</v>
      </c>
      <c r="J9" s="9">
        <v>38612516</v>
      </c>
      <c r="K9" s="9">
        <v>45823904</v>
      </c>
      <c r="L9" s="9">
        <v>42857502</v>
      </c>
      <c r="M9" s="9">
        <v>39243597</v>
      </c>
      <c r="N9" s="9">
        <v>13372999</v>
      </c>
      <c r="O9" s="9">
        <v>21922098</v>
      </c>
      <c r="P9" s="9">
        <v>8885541</v>
      </c>
      <c r="Q9" s="9">
        <v>16937713</v>
      </c>
      <c r="R9" s="9">
        <f t="shared" ref="R9:R61" si="0">+E9+F9+G9+H9+I9+J9+K9+L9+M9+N9+O9+P9+Q9</f>
        <v>389952501</v>
      </c>
      <c r="S9" s="36"/>
      <c r="T9" s="9">
        <f t="shared" ref="T9:T60" si="1">R9-ABS(S9)</f>
        <v>389952501</v>
      </c>
    </row>
    <row r="10" spans="2:20">
      <c r="B10" s="29"/>
      <c r="C10" s="29"/>
      <c r="D10" s="8" t="s">
        <v>26</v>
      </c>
      <c r="E10" s="9"/>
      <c r="F10" s="9">
        <v>62000</v>
      </c>
      <c r="G10" s="9">
        <v>82000</v>
      </c>
      <c r="H10" s="9">
        <v>145000</v>
      </c>
      <c r="I10" s="9">
        <v>32000</v>
      </c>
      <c r="J10" s="9">
        <v>32000</v>
      </c>
      <c r="K10" s="9">
        <v>132000</v>
      </c>
      <c r="L10" s="9">
        <v>32000</v>
      </c>
      <c r="M10" s="9">
        <v>64000</v>
      </c>
      <c r="N10" s="9"/>
      <c r="O10" s="9">
        <v>82000</v>
      </c>
      <c r="P10" s="9">
        <v>46461</v>
      </c>
      <c r="Q10" s="9">
        <v>32000</v>
      </c>
      <c r="R10" s="9">
        <f t="shared" si="0"/>
        <v>741461</v>
      </c>
      <c r="S10" s="37"/>
      <c r="T10" s="9">
        <f t="shared" si="1"/>
        <v>741461</v>
      </c>
    </row>
    <row r="11" spans="2:20">
      <c r="B11" s="29"/>
      <c r="C11" s="30"/>
      <c r="D11" s="10" t="s">
        <v>27</v>
      </c>
      <c r="E11" s="11">
        <f t="shared" ref="E11:Q11" si="2">+E8+E9+E10</f>
        <v>2334054</v>
      </c>
      <c r="F11" s="11">
        <f t="shared" si="2"/>
        <v>53277567</v>
      </c>
      <c r="G11" s="11">
        <f t="shared" si="2"/>
        <v>48940831</v>
      </c>
      <c r="H11" s="11">
        <f t="shared" si="2"/>
        <v>35951837</v>
      </c>
      <c r="I11" s="11">
        <f t="shared" si="2"/>
        <v>34136286</v>
      </c>
      <c r="J11" s="11">
        <f t="shared" si="2"/>
        <v>47709079</v>
      </c>
      <c r="K11" s="11">
        <f t="shared" si="2"/>
        <v>55581866</v>
      </c>
      <c r="L11" s="11">
        <f t="shared" si="2"/>
        <v>47958762</v>
      </c>
      <c r="M11" s="11">
        <f t="shared" si="2"/>
        <v>50383601</v>
      </c>
      <c r="N11" s="11">
        <f t="shared" si="2"/>
        <v>13372999</v>
      </c>
      <c r="O11" s="11">
        <f t="shared" si="2"/>
        <v>26568218</v>
      </c>
      <c r="P11" s="11">
        <f t="shared" si="2"/>
        <v>8932002</v>
      </c>
      <c r="Q11" s="11">
        <f t="shared" si="2"/>
        <v>21967116</v>
      </c>
      <c r="R11" s="11">
        <f t="shared" si="0"/>
        <v>447114218</v>
      </c>
      <c r="S11" s="38">
        <f>+S8+S9+S10</f>
        <v>0</v>
      </c>
      <c r="T11" s="11">
        <f t="shared" si="1"/>
        <v>447114218</v>
      </c>
    </row>
    <row r="12" spans="2:20">
      <c r="B12" s="29"/>
      <c r="C12" s="28" t="s">
        <v>28</v>
      </c>
      <c r="D12" s="8" t="s">
        <v>29</v>
      </c>
      <c r="E12" s="9">
        <v>33766671</v>
      </c>
      <c r="F12" s="9">
        <v>47643604</v>
      </c>
      <c r="G12" s="9">
        <v>26247563</v>
      </c>
      <c r="H12" s="9">
        <v>27170675</v>
      </c>
      <c r="I12" s="9">
        <v>22676092</v>
      </c>
      <c r="J12" s="9">
        <v>24938318</v>
      </c>
      <c r="K12" s="9">
        <v>29310589</v>
      </c>
      <c r="L12" s="9">
        <v>26696928</v>
      </c>
      <c r="M12" s="9">
        <v>36881278</v>
      </c>
      <c r="N12" s="9">
        <v>13952645</v>
      </c>
      <c r="O12" s="9">
        <v>18379452</v>
      </c>
      <c r="P12" s="9">
        <v>6483539</v>
      </c>
      <c r="Q12" s="9">
        <v>20216925</v>
      </c>
      <c r="R12" s="9">
        <f t="shared" si="0"/>
        <v>334364279</v>
      </c>
      <c r="S12" s="35"/>
      <c r="T12" s="9">
        <f t="shared" si="1"/>
        <v>334364279</v>
      </c>
    </row>
    <row r="13" spans="2:20">
      <c r="B13" s="29"/>
      <c r="C13" s="29"/>
      <c r="D13" s="8" t="s">
        <v>37</v>
      </c>
      <c r="E13" s="9">
        <v>1679680</v>
      </c>
      <c r="F13" s="9">
        <v>2641924</v>
      </c>
      <c r="G13" s="9">
        <v>1511591</v>
      </c>
      <c r="H13" s="9">
        <v>1005245</v>
      </c>
      <c r="I13" s="9">
        <v>1093882</v>
      </c>
      <c r="J13" s="9">
        <v>1045476</v>
      </c>
      <c r="K13" s="9">
        <v>933026</v>
      </c>
      <c r="L13" s="9">
        <v>1174709</v>
      </c>
      <c r="M13" s="9">
        <v>1629501</v>
      </c>
      <c r="N13" s="9">
        <v>275235</v>
      </c>
      <c r="O13" s="9">
        <v>587081</v>
      </c>
      <c r="P13" s="9">
        <v>1335538</v>
      </c>
      <c r="Q13" s="9">
        <v>433196</v>
      </c>
      <c r="R13" s="9">
        <f t="shared" si="0"/>
        <v>15346084</v>
      </c>
      <c r="S13" s="36"/>
      <c r="T13" s="9">
        <f t="shared" si="1"/>
        <v>15346084</v>
      </c>
    </row>
    <row r="14" spans="2:20">
      <c r="B14" s="29"/>
      <c r="C14" s="29"/>
      <c r="D14" s="8" t="s">
        <v>49</v>
      </c>
      <c r="E14" s="9">
        <v>11603727</v>
      </c>
      <c r="F14" s="9">
        <v>2973123</v>
      </c>
      <c r="G14" s="9">
        <v>1525392</v>
      </c>
      <c r="H14" s="9">
        <v>1436000</v>
      </c>
      <c r="I14" s="9">
        <v>1682257</v>
      </c>
      <c r="J14" s="9">
        <v>5462059</v>
      </c>
      <c r="K14" s="9">
        <v>1117884</v>
      </c>
      <c r="L14" s="9">
        <v>3046440</v>
      </c>
      <c r="M14" s="9">
        <v>2756133</v>
      </c>
      <c r="N14" s="9">
        <v>917616</v>
      </c>
      <c r="O14" s="9">
        <v>1316758</v>
      </c>
      <c r="P14" s="9">
        <v>1672583</v>
      </c>
      <c r="Q14" s="9">
        <v>795315</v>
      </c>
      <c r="R14" s="9">
        <f t="shared" si="0"/>
        <v>36305287</v>
      </c>
      <c r="S14" s="36"/>
      <c r="T14" s="9">
        <f t="shared" si="1"/>
        <v>36305287</v>
      </c>
    </row>
    <row r="15" spans="2:20">
      <c r="B15" s="29"/>
      <c r="C15" s="29"/>
      <c r="D15" s="8" t="s">
        <v>68</v>
      </c>
      <c r="E15" s="9"/>
      <c r="F15" s="9">
        <v>2245669</v>
      </c>
      <c r="G15" s="9">
        <v>4589903</v>
      </c>
      <c r="H15" s="9">
        <v>2356830</v>
      </c>
      <c r="I15" s="9">
        <v>2890844</v>
      </c>
      <c r="J15" s="9">
        <v>8820967</v>
      </c>
      <c r="K15" s="9">
        <v>9624659</v>
      </c>
      <c r="L15" s="9">
        <v>5085047</v>
      </c>
      <c r="M15" s="9">
        <v>11166255</v>
      </c>
      <c r="N15" s="9"/>
      <c r="O15" s="9">
        <v>4418824</v>
      </c>
      <c r="P15" s="9"/>
      <c r="Q15" s="9">
        <v>5025052</v>
      </c>
      <c r="R15" s="9">
        <f t="shared" si="0"/>
        <v>56224050</v>
      </c>
      <c r="S15" s="36"/>
      <c r="T15" s="9">
        <f t="shared" si="1"/>
        <v>56224050</v>
      </c>
    </row>
    <row r="16" spans="2:20">
      <c r="B16" s="29"/>
      <c r="C16" s="29"/>
      <c r="D16" s="8" t="s">
        <v>74</v>
      </c>
      <c r="E16" s="9">
        <v>1316585</v>
      </c>
      <c r="F16" s="9">
        <v>6215221</v>
      </c>
      <c r="G16" s="9">
        <v>945730</v>
      </c>
      <c r="H16" s="9">
        <v>439828</v>
      </c>
      <c r="I16" s="9">
        <v>549680</v>
      </c>
      <c r="J16" s="9">
        <v>975583</v>
      </c>
      <c r="K16" s="9">
        <v>1820359</v>
      </c>
      <c r="L16" s="9">
        <v>1355107</v>
      </c>
      <c r="M16" s="9">
        <v>1270578</v>
      </c>
      <c r="N16" s="9"/>
      <c r="O16" s="9">
        <v>1611902</v>
      </c>
      <c r="P16" s="9">
        <v>110213</v>
      </c>
      <c r="Q16" s="9">
        <v>74110</v>
      </c>
      <c r="R16" s="9">
        <f t="shared" si="0"/>
        <v>16684896</v>
      </c>
      <c r="S16" s="36"/>
      <c r="T16" s="9">
        <f t="shared" si="1"/>
        <v>16684896</v>
      </c>
    </row>
    <row r="17" spans="2:20">
      <c r="B17" s="29"/>
      <c r="C17" s="29"/>
      <c r="D17" s="8" t="s">
        <v>75</v>
      </c>
      <c r="E17" s="9"/>
      <c r="F17" s="9">
        <v>-24642</v>
      </c>
      <c r="G17" s="9">
        <v>-555283</v>
      </c>
      <c r="H17" s="9">
        <v>-117667</v>
      </c>
      <c r="I17" s="9"/>
      <c r="J17" s="9">
        <v>-406600</v>
      </c>
      <c r="K17" s="9">
        <v>-191782</v>
      </c>
      <c r="L17" s="9">
        <v>-15864</v>
      </c>
      <c r="M17" s="9">
        <v>-368876</v>
      </c>
      <c r="N17" s="9"/>
      <c r="O17" s="9">
        <v>-154637</v>
      </c>
      <c r="P17" s="9"/>
      <c r="Q17" s="9">
        <v>-31063</v>
      </c>
      <c r="R17" s="9">
        <f t="shared" si="0"/>
        <v>-1866414</v>
      </c>
      <c r="S17" s="36"/>
      <c r="T17" s="9">
        <f t="shared" si="1"/>
        <v>-1866414</v>
      </c>
    </row>
    <row r="18" spans="2:20">
      <c r="B18" s="29"/>
      <c r="C18" s="29"/>
      <c r="D18" s="8" t="s">
        <v>76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>
        <f t="shared" si="0"/>
        <v>0</v>
      </c>
      <c r="S18" s="36"/>
      <c r="T18" s="9">
        <f t="shared" si="1"/>
        <v>0</v>
      </c>
    </row>
    <row r="19" spans="2:20">
      <c r="B19" s="29"/>
      <c r="C19" s="29"/>
      <c r="D19" s="8" t="s">
        <v>77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>
        <f t="shared" si="0"/>
        <v>0</v>
      </c>
      <c r="S19" s="36"/>
      <c r="T19" s="9">
        <f t="shared" si="1"/>
        <v>0</v>
      </c>
    </row>
    <row r="20" spans="2:20">
      <c r="B20" s="29"/>
      <c r="C20" s="29"/>
      <c r="D20" s="8" t="s">
        <v>78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>
        <f t="shared" si="0"/>
        <v>0</v>
      </c>
      <c r="S20" s="37"/>
      <c r="T20" s="9">
        <f t="shared" si="1"/>
        <v>0</v>
      </c>
    </row>
    <row r="21" spans="2:20">
      <c r="B21" s="29"/>
      <c r="C21" s="30"/>
      <c r="D21" s="10" t="s">
        <v>79</v>
      </c>
      <c r="E21" s="11">
        <f t="shared" ref="E21:Q21" si="3">+E12+E13+E14+E15+E16+E17+E18+E19+E20</f>
        <v>48366663</v>
      </c>
      <c r="F21" s="11">
        <f t="shared" si="3"/>
        <v>61694899</v>
      </c>
      <c r="G21" s="11">
        <f t="shared" si="3"/>
        <v>34264896</v>
      </c>
      <c r="H21" s="11">
        <f t="shared" si="3"/>
        <v>32290911</v>
      </c>
      <c r="I21" s="11">
        <f t="shared" si="3"/>
        <v>28892755</v>
      </c>
      <c r="J21" s="11">
        <f t="shared" si="3"/>
        <v>40835803</v>
      </c>
      <c r="K21" s="11">
        <f t="shared" si="3"/>
        <v>42614735</v>
      </c>
      <c r="L21" s="11">
        <f t="shared" si="3"/>
        <v>37342367</v>
      </c>
      <c r="M21" s="11">
        <f t="shared" si="3"/>
        <v>53334869</v>
      </c>
      <c r="N21" s="11">
        <f t="shared" si="3"/>
        <v>15145496</v>
      </c>
      <c r="O21" s="11">
        <f t="shared" si="3"/>
        <v>26159380</v>
      </c>
      <c r="P21" s="11">
        <f t="shared" si="3"/>
        <v>9601873</v>
      </c>
      <c r="Q21" s="11">
        <f t="shared" si="3"/>
        <v>26513535</v>
      </c>
      <c r="R21" s="11">
        <f t="shared" si="0"/>
        <v>457058182</v>
      </c>
      <c r="S21" s="38">
        <f>+S12+S13+S14+S15+S16+S17+S18+S19+S20</f>
        <v>0</v>
      </c>
      <c r="T21" s="11">
        <f t="shared" si="1"/>
        <v>457058182</v>
      </c>
    </row>
    <row r="22" spans="2:20">
      <c r="B22" s="30"/>
      <c r="C22" s="12" t="s">
        <v>80</v>
      </c>
      <c r="D22" s="13"/>
      <c r="E22" s="14">
        <f t="shared" ref="E22:Q22" si="4" xml:space="preserve"> +E11 - E21</f>
        <v>-46032609</v>
      </c>
      <c r="F22" s="14">
        <f t="shared" si="4"/>
        <v>-8417332</v>
      </c>
      <c r="G22" s="14">
        <f t="shared" si="4"/>
        <v>14675935</v>
      </c>
      <c r="H22" s="14">
        <f t="shared" si="4"/>
        <v>3660926</v>
      </c>
      <c r="I22" s="14">
        <f t="shared" si="4"/>
        <v>5243531</v>
      </c>
      <c r="J22" s="14">
        <f t="shared" si="4"/>
        <v>6873276</v>
      </c>
      <c r="K22" s="14">
        <f t="shared" si="4"/>
        <v>12967131</v>
      </c>
      <c r="L22" s="14">
        <f t="shared" si="4"/>
        <v>10616395</v>
      </c>
      <c r="M22" s="14">
        <f t="shared" si="4"/>
        <v>-2951268</v>
      </c>
      <c r="N22" s="14">
        <f t="shared" si="4"/>
        <v>-1772497</v>
      </c>
      <c r="O22" s="14">
        <f t="shared" si="4"/>
        <v>408838</v>
      </c>
      <c r="P22" s="14">
        <f t="shared" si="4"/>
        <v>-669871</v>
      </c>
      <c r="Q22" s="14">
        <f t="shared" si="4"/>
        <v>-4546419</v>
      </c>
      <c r="R22" s="14">
        <f t="shared" si="0"/>
        <v>-9943964</v>
      </c>
      <c r="S22" s="38">
        <f xml:space="preserve"> +S11 - S21</f>
        <v>0</v>
      </c>
      <c r="T22" s="14">
        <f>T11-T21</f>
        <v>-9943964</v>
      </c>
    </row>
    <row r="23" spans="2:20">
      <c r="B23" s="28" t="s">
        <v>81</v>
      </c>
      <c r="C23" s="28" t="s">
        <v>9</v>
      </c>
      <c r="D23" s="8" t="s">
        <v>82</v>
      </c>
      <c r="E23" s="9">
        <v>10931</v>
      </c>
      <c r="F23" s="9">
        <v>47</v>
      </c>
      <c r="G23" s="9">
        <v>99</v>
      </c>
      <c r="H23" s="9">
        <v>16</v>
      </c>
      <c r="I23" s="9">
        <v>137</v>
      </c>
      <c r="J23" s="9">
        <v>80</v>
      </c>
      <c r="K23" s="9">
        <v>52</v>
      </c>
      <c r="L23" s="9">
        <v>46</v>
      </c>
      <c r="M23" s="9">
        <v>26</v>
      </c>
      <c r="N23" s="9">
        <v>10</v>
      </c>
      <c r="O23" s="9">
        <v>44</v>
      </c>
      <c r="P23" s="9">
        <v>15</v>
      </c>
      <c r="Q23" s="9">
        <v>2</v>
      </c>
      <c r="R23" s="9">
        <f t="shared" si="0"/>
        <v>11505</v>
      </c>
      <c r="S23" s="35"/>
      <c r="T23" s="9">
        <f t="shared" si="1"/>
        <v>11505</v>
      </c>
    </row>
    <row r="24" spans="2:20">
      <c r="B24" s="29"/>
      <c r="C24" s="29"/>
      <c r="D24" s="8" t="s">
        <v>83</v>
      </c>
      <c r="E24" s="9">
        <v>85000</v>
      </c>
      <c r="F24" s="9">
        <v>101692</v>
      </c>
      <c r="G24" s="9"/>
      <c r="H24" s="9">
        <v>600</v>
      </c>
      <c r="I24" s="9"/>
      <c r="J24" s="9">
        <v>23000</v>
      </c>
      <c r="K24" s="9">
        <v>42000</v>
      </c>
      <c r="L24" s="9">
        <v>22000</v>
      </c>
      <c r="M24" s="9">
        <v>54000</v>
      </c>
      <c r="N24" s="9">
        <v>118200</v>
      </c>
      <c r="O24" s="9">
        <v>70500</v>
      </c>
      <c r="P24" s="9"/>
      <c r="Q24" s="9"/>
      <c r="R24" s="9">
        <f t="shared" si="0"/>
        <v>516992</v>
      </c>
      <c r="S24" s="37"/>
      <c r="T24" s="9">
        <f t="shared" si="1"/>
        <v>516992</v>
      </c>
    </row>
    <row r="25" spans="2:20">
      <c r="B25" s="29"/>
      <c r="C25" s="30"/>
      <c r="D25" s="10" t="s">
        <v>87</v>
      </c>
      <c r="E25" s="11">
        <f t="shared" ref="E25:Q25" si="5">+E23+E24</f>
        <v>95931</v>
      </c>
      <c r="F25" s="11">
        <f t="shared" si="5"/>
        <v>101739</v>
      </c>
      <c r="G25" s="11">
        <f t="shared" si="5"/>
        <v>99</v>
      </c>
      <c r="H25" s="11">
        <f t="shared" si="5"/>
        <v>616</v>
      </c>
      <c r="I25" s="11">
        <f t="shared" si="5"/>
        <v>137</v>
      </c>
      <c r="J25" s="11">
        <f t="shared" si="5"/>
        <v>23080</v>
      </c>
      <c r="K25" s="11">
        <f t="shared" si="5"/>
        <v>42052</v>
      </c>
      <c r="L25" s="11">
        <f t="shared" si="5"/>
        <v>22046</v>
      </c>
      <c r="M25" s="11">
        <f t="shared" si="5"/>
        <v>54026</v>
      </c>
      <c r="N25" s="11">
        <f t="shared" si="5"/>
        <v>118210</v>
      </c>
      <c r="O25" s="11">
        <f t="shared" si="5"/>
        <v>70544</v>
      </c>
      <c r="P25" s="11">
        <f t="shared" si="5"/>
        <v>15</v>
      </c>
      <c r="Q25" s="11">
        <f t="shared" si="5"/>
        <v>2</v>
      </c>
      <c r="R25" s="11">
        <f t="shared" si="0"/>
        <v>528497</v>
      </c>
      <c r="S25" s="38">
        <f>+S23+S24</f>
        <v>0</v>
      </c>
      <c r="T25" s="11">
        <f t="shared" si="1"/>
        <v>528497</v>
      </c>
    </row>
    <row r="26" spans="2:20">
      <c r="B26" s="29"/>
      <c r="C26" s="28" t="s">
        <v>28</v>
      </c>
      <c r="D26" s="8" t="s">
        <v>88</v>
      </c>
      <c r="E26" s="9">
        <v>93648</v>
      </c>
      <c r="F26" s="9">
        <v>554105</v>
      </c>
      <c r="G26" s="9"/>
      <c r="H26" s="9"/>
      <c r="I26" s="9"/>
      <c r="J26" s="9"/>
      <c r="K26" s="9"/>
      <c r="L26" s="9"/>
      <c r="M26" s="9"/>
      <c r="N26" s="9"/>
      <c r="O26" s="9">
        <v>227246</v>
      </c>
      <c r="P26" s="9"/>
      <c r="Q26" s="9"/>
      <c r="R26" s="9">
        <f t="shared" si="0"/>
        <v>874999</v>
      </c>
      <c r="S26" s="35"/>
      <c r="T26" s="9">
        <f t="shared" si="1"/>
        <v>874999</v>
      </c>
    </row>
    <row r="27" spans="2:20">
      <c r="B27" s="29"/>
      <c r="C27" s="29"/>
      <c r="D27" s="8" t="s">
        <v>89</v>
      </c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>
        <f t="shared" si="0"/>
        <v>0</v>
      </c>
      <c r="S27" s="37"/>
      <c r="T27" s="9">
        <f t="shared" si="1"/>
        <v>0</v>
      </c>
    </row>
    <row r="28" spans="2:20">
      <c r="B28" s="29"/>
      <c r="C28" s="30"/>
      <c r="D28" s="10" t="s">
        <v>93</v>
      </c>
      <c r="E28" s="11">
        <f t="shared" ref="E28:Q28" si="6">+E26+E27</f>
        <v>93648</v>
      </c>
      <c r="F28" s="11">
        <f t="shared" si="6"/>
        <v>554105</v>
      </c>
      <c r="G28" s="11">
        <f t="shared" si="6"/>
        <v>0</v>
      </c>
      <c r="H28" s="11">
        <f t="shared" si="6"/>
        <v>0</v>
      </c>
      <c r="I28" s="11">
        <f t="shared" si="6"/>
        <v>0</v>
      </c>
      <c r="J28" s="11">
        <f t="shared" si="6"/>
        <v>0</v>
      </c>
      <c r="K28" s="11">
        <f t="shared" si="6"/>
        <v>0</v>
      </c>
      <c r="L28" s="11">
        <f t="shared" si="6"/>
        <v>0</v>
      </c>
      <c r="M28" s="11">
        <f t="shared" si="6"/>
        <v>0</v>
      </c>
      <c r="N28" s="11">
        <f t="shared" si="6"/>
        <v>0</v>
      </c>
      <c r="O28" s="11">
        <f t="shared" si="6"/>
        <v>227246</v>
      </c>
      <c r="P28" s="11">
        <f t="shared" si="6"/>
        <v>0</v>
      </c>
      <c r="Q28" s="11">
        <f t="shared" si="6"/>
        <v>0</v>
      </c>
      <c r="R28" s="11">
        <f t="shared" si="0"/>
        <v>874999</v>
      </c>
      <c r="S28" s="38">
        <f>+S26+S27</f>
        <v>0</v>
      </c>
      <c r="T28" s="11">
        <f t="shared" si="1"/>
        <v>874999</v>
      </c>
    </row>
    <row r="29" spans="2:20">
      <c r="B29" s="30"/>
      <c r="C29" s="12" t="s">
        <v>94</v>
      </c>
      <c r="D29" s="15"/>
      <c r="E29" s="16">
        <f t="shared" ref="E29:Q29" si="7" xml:space="preserve"> +E25 - E28</f>
        <v>2283</v>
      </c>
      <c r="F29" s="16">
        <f t="shared" si="7"/>
        <v>-452366</v>
      </c>
      <c r="G29" s="16">
        <f t="shared" si="7"/>
        <v>99</v>
      </c>
      <c r="H29" s="16">
        <f t="shared" si="7"/>
        <v>616</v>
      </c>
      <c r="I29" s="16">
        <f t="shared" si="7"/>
        <v>137</v>
      </c>
      <c r="J29" s="16">
        <f t="shared" si="7"/>
        <v>23080</v>
      </c>
      <c r="K29" s="16">
        <f t="shared" si="7"/>
        <v>42052</v>
      </c>
      <c r="L29" s="16">
        <f t="shared" si="7"/>
        <v>22046</v>
      </c>
      <c r="M29" s="16">
        <f t="shared" si="7"/>
        <v>54026</v>
      </c>
      <c r="N29" s="16">
        <f t="shared" si="7"/>
        <v>118210</v>
      </c>
      <c r="O29" s="16">
        <f t="shared" si="7"/>
        <v>-156702</v>
      </c>
      <c r="P29" s="16">
        <f t="shared" si="7"/>
        <v>15</v>
      </c>
      <c r="Q29" s="16">
        <f t="shared" si="7"/>
        <v>2</v>
      </c>
      <c r="R29" s="16">
        <f t="shared" si="0"/>
        <v>-346502</v>
      </c>
      <c r="S29" s="38">
        <f xml:space="preserve"> +S25 - S28</f>
        <v>0</v>
      </c>
      <c r="T29" s="16">
        <f>T25-T28</f>
        <v>-346502</v>
      </c>
    </row>
    <row r="30" spans="2:20">
      <c r="B30" s="12" t="s">
        <v>95</v>
      </c>
      <c r="C30" s="17"/>
      <c r="D30" s="13"/>
      <c r="E30" s="14">
        <f t="shared" ref="E30:Q30" si="8" xml:space="preserve"> +E22 +E29</f>
        <v>-46030326</v>
      </c>
      <c r="F30" s="14">
        <f t="shared" si="8"/>
        <v>-8869698</v>
      </c>
      <c r="G30" s="14">
        <f t="shared" si="8"/>
        <v>14676034</v>
      </c>
      <c r="H30" s="14">
        <f t="shared" si="8"/>
        <v>3661542</v>
      </c>
      <c r="I30" s="14">
        <f t="shared" si="8"/>
        <v>5243668</v>
      </c>
      <c r="J30" s="14">
        <f t="shared" si="8"/>
        <v>6896356</v>
      </c>
      <c r="K30" s="14">
        <f t="shared" si="8"/>
        <v>13009183</v>
      </c>
      <c r="L30" s="14">
        <f t="shared" si="8"/>
        <v>10638441</v>
      </c>
      <c r="M30" s="14">
        <f t="shared" si="8"/>
        <v>-2897242</v>
      </c>
      <c r="N30" s="14">
        <f t="shared" si="8"/>
        <v>-1654287</v>
      </c>
      <c r="O30" s="14">
        <f t="shared" si="8"/>
        <v>252136</v>
      </c>
      <c r="P30" s="14">
        <f t="shared" si="8"/>
        <v>-669856</v>
      </c>
      <c r="Q30" s="14">
        <f t="shared" si="8"/>
        <v>-4546417</v>
      </c>
      <c r="R30" s="14">
        <f t="shared" si="0"/>
        <v>-10290466</v>
      </c>
      <c r="S30" s="38">
        <f xml:space="preserve"> +S22 +S29</f>
        <v>0</v>
      </c>
      <c r="T30" s="14">
        <f>T22+T29</f>
        <v>-10290466</v>
      </c>
    </row>
    <row r="31" spans="2:20">
      <c r="B31" s="28" t="s">
        <v>96</v>
      </c>
      <c r="C31" s="28" t="s">
        <v>9</v>
      </c>
      <c r="D31" s="8" t="s">
        <v>97</v>
      </c>
      <c r="E31" s="9"/>
      <c r="F31" s="9">
        <v>386000</v>
      </c>
      <c r="G31" s="9"/>
      <c r="H31" s="9"/>
      <c r="I31" s="9"/>
      <c r="J31" s="9"/>
      <c r="K31" s="9"/>
      <c r="L31" s="9"/>
      <c r="M31" s="9">
        <v>100000</v>
      </c>
      <c r="N31" s="9"/>
      <c r="O31" s="9"/>
      <c r="P31" s="9"/>
      <c r="Q31" s="9"/>
      <c r="R31" s="9">
        <f t="shared" si="0"/>
        <v>486000</v>
      </c>
      <c r="S31" s="35"/>
      <c r="T31" s="9">
        <f t="shared" si="1"/>
        <v>486000</v>
      </c>
    </row>
    <row r="32" spans="2:20">
      <c r="B32" s="29"/>
      <c r="C32" s="29"/>
      <c r="D32" s="8" t="s">
        <v>101</v>
      </c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>
        <f t="shared" si="0"/>
        <v>0</v>
      </c>
      <c r="S32" s="36"/>
      <c r="T32" s="9">
        <f t="shared" si="1"/>
        <v>0</v>
      </c>
    </row>
    <row r="33" spans="2:20">
      <c r="B33" s="29"/>
      <c r="C33" s="29"/>
      <c r="D33" s="8" t="s">
        <v>104</v>
      </c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>
        <f t="shared" si="0"/>
        <v>0</v>
      </c>
      <c r="S33" s="36"/>
      <c r="T33" s="9">
        <f t="shared" si="1"/>
        <v>0</v>
      </c>
    </row>
    <row r="34" spans="2:20">
      <c r="B34" s="29"/>
      <c r="C34" s="29"/>
      <c r="D34" s="8" t="s">
        <v>105</v>
      </c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>
        <f t="shared" si="0"/>
        <v>0</v>
      </c>
      <c r="S34" s="36"/>
      <c r="T34" s="9">
        <f t="shared" si="1"/>
        <v>0</v>
      </c>
    </row>
    <row r="35" spans="2:20">
      <c r="B35" s="29"/>
      <c r="C35" s="29"/>
      <c r="D35" s="8" t="s">
        <v>110</v>
      </c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>
        <f t="shared" si="0"/>
        <v>0</v>
      </c>
      <c r="S35" s="36"/>
      <c r="T35" s="9">
        <f t="shared" si="1"/>
        <v>0</v>
      </c>
    </row>
    <row r="36" spans="2:20">
      <c r="B36" s="29"/>
      <c r="C36" s="29"/>
      <c r="D36" s="8" t="s">
        <v>113</v>
      </c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>
        <f t="shared" si="0"/>
        <v>0</v>
      </c>
      <c r="S36" s="36"/>
      <c r="T36" s="9">
        <f t="shared" si="1"/>
        <v>0</v>
      </c>
    </row>
    <row r="37" spans="2:20">
      <c r="B37" s="29"/>
      <c r="C37" s="29"/>
      <c r="D37" s="8" t="s">
        <v>114</v>
      </c>
      <c r="E37" s="9">
        <v>36369000</v>
      </c>
      <c r="F37" s="9">
        <v>11951000</v>
      </c>
      <c r="G37" s="9"/>
      <c r="H37" s="9"/>
      <c r="I37" s="9"/>
      <c r="J37" s="9"/>
      <c r="K37" s="9"/>
      <c r="L37" s="9"/>
      <c r="M37" s="9">
        <v>2294000</v>
      </c>
      <c r="N37" s="9">
        <v>1643000</v>
      </c>
      <c r="O37" s="9">
        <v>1416000</v>
      </c>
      <c r="P37" s="9">
        <v>1529000</v>
      </c>
      <c r="Q37" s="9">
        <v>4438000</v>
      </c>
      <c r="R37" s="9">
        <f t="shared" si="0"/>
        <v>59640000</v>
      </c>
      <c r="S37" s="36">
        <v>59640000</v>
      </c>
      <c r="T37" s="9">
        <f t="shared" si="1"/>
        <v>0</v>
      </c>
    </row>
    <row r="38" spans="2:20">
      <c r="B38" s="29"/>
      <c r="C38" s="29"/>
      <c r="D38" s="8" t="s">
        <v>115</v>
      </c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>
        <f t="shared" si="0"/>
        <v>0</v>
      </c>
      <c r="S38" s="36"/>
      <c r="T38" s="9">
        <f t="shared" si="1"/>
        <v>0</v>
      </c>
    </row>
    <row r="39" spans="2:20">
      <c r="B39" s="29"/>
      <c r="C39" s="29"/>
      <c r="D39" s="8" t="s">
        <v>116</v>
      </c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>
        <f t="shared" si="0"/>
        <v>0</v>
      </c>
      <c r="S39" s="36"/>
      <c r="T39" s="9">
        <f t="shared" si="1"/>
        <v>0</v>
      </c>
    </row>
    <row r="40" spans="2:20">
      <c r="B40" s="29"/>
      <c r="C40" s="29"/>
      <c r="D40" s="8" t="s">
        <v>117</v>
      </c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>
        <f t="shared" si="0"/>
        <v>0</v>
      </c>
      <c r="S40" s="37"/>
      <c r="T40" s="9">
        <f t="shared" si="1"/>
        <v>0</v>
      </c>
    </row>
    <row r="41" spans="2:20">
      <c r="B41" s="29"/>
      <c r="C41" s="30"/>
      <c r="D41" s="10" t="s">
        <v>120</v>
      </c>
      <c r="E41" s="11">
        <f t="shared" ref="E41:Q41" si="9">+E31+E32+E33+E34+E35+E36+E37+E38+E39+E40</f>
        <v>36369000</v>
      </c>
      <c r="F41" s="11">
        <f t="shared" si="9"/>
        <v>12337000</v>
      </c>
      <c r="G41" s="11">
        <f t="shared" si="9"/>
        <v>0</v>
      </c>
      <c r="H41" s="11">
        <f t="shared" si="9"/>
        <v>0</v>
      </c>
      <c r="I41" s="11">
        <f t="shared" si="9"/>
        <v>0</v>
      </c>
      <c r="J41" s="11">
        <f t="shared" si="9"/>
        <v>0</v>
      </c>
      <c r="K41" s="11">
        <f t="shared" si="9"/>
        <v>0</v>
      </c>
      <c r="L41" s="11">
        <f t="shared" si="9"/>
        <v>0</v>
      </c>
      <c r="M41" s="11">
        <f t="shared" si="9"/>
        <v>2394000</v>
      </c>
      <c r="N41" s="11">
        <f t="shared" si="9"/>
        <v>1643000</v>
      </c>
      <c r="O41" s="11">
        <f t="shared" si="9"/>
        <v>1416000</v>
      </c>
      <c r="P41" s="11">
        <f t="shared" si="9"/>
        <v>1529000</v>
      </c>
      <c r="Q41" s="11">
        <f t="shared" si="9"/>
        <v>4438000</v>
      </c>
      <c r="R41" s="11">
        <f t="shared" si="0"/>
        <v>60126000</v>
      </c>
      <c r="S41" s="38">
        <f>+S31+S32+S33+S34+S35+S36+S37+S38+S39+S40</f>
        <v>59640000</v>
      </c>
      <c r="T41" s="11">
        <f t="shared" si="1"/>
        <v>486000</v>
      </c>
    </row>
    <row r="42" spans="2:20">
      <c r="B42" s="29"/>
      <c r="C42" s="28" t="s">
        <v>28</v>
      </c>
      <c r="D42" s="8" t="s">
        <v>121</v>
      </c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>
        <f t="shared" si="0"/>
        <v>0</v>
      </c>
      <c r="S42" s="35"/>
      <c r="T42" s="9">
        <f t="shared" si="1"/>
        <v>0</v>
      </c>
    </row>
    <row r="43" spans="2:20">
      <c r="B43" s="29"/>
      <c r="C43" s="29"/>
      <c r="D43" s="8" t="s">
        <v>122</v>
      </c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>
        <f t="shared" si="0"/>
        <v>0</v>
      </c>
      <c r="S43" s="36"/>
      <c r="T43" s="9">
        <f t="shared" si="1"/>
        <v>0</v>
      </c>
    </row>
    <row r="44" spans="2:20">
      <c r="B44" s="29"/>
      <c r="C44" s="29"/>
      <c r="D44" s="8" t="s">
        <v>123</v>
      </c>
      <c r="E44" s="9"/>
      <c r="F44" s="9">
        <v>1</v>
      </c>
      <c r="G44" s="9"/>
      <c r="H44" s="9"/>
      <c r="I44" s="9"/>
      <c r="J44" s="9">
        <v>1</v>
      </c>
      <c r="K44" s="9"/>
      <c r="L44" s="9"/>
      <c r="M44" s="9"/>
      <c r="N44" s="9"/>
      <c r="O44" s="9">
        <v>72000</v>
      </c>
      <c r="P44" s="9"/>
      <c r="Q44" s="9"/>
      <c r="R44" s="9">
        <f t="shared" si="0"/>
        <v>72002</v>
      </c>
      <c r="S44" s="36"/>
      <c r="T44" s="9">
        <f t="shared" si="1"/>
        <v>72002</v>
      </c>
    </row>
    <row r="45" spans="2:20">
      <c r="B45" s="29"/>
      <c r="C45" s="29"/>
      <c r="D45" s="8" t="s">
        <v>128</v>
      </c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>
        <f t="shared" si="0"/>
        <v>0</v>
      </c>
      <c r="S45" s="36"/>
      <c r="T45" s="9">
        <f t="shared" si="1"/>
        <v>0</v>
      </c>
    </row>
    <row r="46" spans="2:20">
      <c r="B46" s="29"/>
      <c r="C46" s="29"/>
      <c r="D46" s="8" t="s">
        <v>129</v>
      </c>
      <c r="E46" s="9"/>
      <c r="F46" s="9">
        <v>386000</v>
      </c>
      <c r="G46" s="9"/>
      <c r="H46" s="9"/>
      <c r="I46" s="9"/>
      <c r="J46" s="9"/>
      <c r="K46" s="9">
        <v>168300</v>
      </c>
      <c r="L46" s="9"/>
      <c r="M46" s="9">
        <v>100000</v>
      </c>
      <c r="N46" s="9"/>
      <c r="O46" s="9"/>
      <c r="P46" s="9"/>
      <c r="Q46" s="9"/>
      <c r="R46" s="9">
        <f t="shared" si="0"/>
        <v>654300</v>
      </c>
      <c r="S46" s="36"/>
      <c r="T46" s="9">
        <f t="shared" si="1"/>
        <v>654300</v>
      </c>
    </row>
    <row r="47" spans="2:20">
      <c r="B47" s="29"/>
      <c r="C47" s="29"/>
      <c r="D47" s="8" t="s">
        <v>130</v>
      </c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>
        <f t="shared" si="0"/>
        <v>0</v>
      </c>
      <c r="S47" s="36"/>
      <c r="T47" s="9">
        <f t="shared" si="1"/>
        <v>0</v>
      </c>
    </row>
    <row r="48" spans="2:20">
      <c r="B48" s="29"/>
      <c r="C48" s="29"/>
      <c r="D48" s="8" t="s">
        <v>131</v>
      </c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>
        <f t="shared" si="0"/>
        <v>0</v>
      </c>
      <c r="S48" s="36"/>
      <c r="T48" s="9">
        <f t="shared" si="1"/>
        <v>0</v>
      </c>
    </row>
    <row r="49" spans="2:20">
      <c r="B49" s="29"/>
      <c r="C49" s="29"/>
      <c r="D49" s="8" t="s">
        <v>132</v>
      </c>
      <c r="E49" s="9"/>
      <c r="F49" s="9"/>
      <c r="G49" s="9">
        <v>15338000</v>
      </c>
      <c r="H49" s="9">
        <v>4029000</v>
      </c>
      <c r="I49" s="9">
        <v>6102000</v>
      </c>
      <c r="J49" s="9">
        <v>7189000</v>
      </c>
      <c r="K49" s="9">
        <v>14779000</v>
      </c>
      <c r="L49" s="9">
        <v>12203000</v>
      </c>
      <c r="M49" s="9"/>
      <c r="N49" s="9"/>
      <c r="O49" s="9"/>
      <c r="P49" s="9"/>
      <c r="Q49" s="9"/>
      <c r="R49" s="9">
        <f t="shared" si="0"/>
        <v>59640000</v>
      </c>
      <c r="S49" s="36">
        <v>59640000</v>
      </c>
      <c r="T49" s="9">
        <f t="shared" si="1"/>
        <v>0</v>
      </c>
    </row>
    <row r="50" spans="2:20">
      <c r="B50" s="29"/>
      <c r="C50" s="29"/>
      <c r="D50" s="8" t="s">
        <v>133</v>
      </c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>
        <f t="shared" si="0"/>
        <v>0</v>
      </c>
      <c r="S50" s="36"/>
      <c r="T50" s="9">
        <f t="shared" si="1"/>
        <v>0</v>
      </c>
    </row>
    <row r="51" spans="2:20">
      <c r="B51" s="29"/>
      <c r="C51" s="29"/>
      <c r="D51" s="8" t="s">
        <v>134</v>
      </c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>
        <f t="shared" si="0"/>
        <v>0</v>
      </c>
      <c r="S51" s="36"/>
      <c r="T51" s="9">
        <f t="shared" si="1"/>
        <v>0</v>
      </c>
    </row>
    <row r="52" spans="2:20">
      <c r="B52" s="29"/>
      <c r="C52" s="29"/>
      <c r="D52" s="8" t="s">
        <v>135</v>
      </c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>
        <f t="shared" si="0"/>
        <v>0</v>
      </c>
      <c r="S52" s="37"/>
      <c r="T52" s="9">
        <f t="shared" si="1"/>
        <v>0</v>
      </c>
    </row>
    <row r="53" spans="2:20">
      <c r="B53" s="29"/>
      <c r="C53" s="30"/>
      <c r="D53" s="10" t="s">
        <v>136</v>
      </c>
      <c r="E53" s="11">
        <f t="shared" ref="E53:Q53" si="10">+E42+E43+E44+E45+E46+E47+E48+E49+E50+E51+E52</f>
        <v>0</v>
      </c>
      <c r="F53" s="11">
        <f t="shared" si="10"/>
        <v>386001</v>
      </c>
      <c r="G53" s="11">
        <f t="shared" si="10"/>
        <v>15338000</v>
      </c>
      <c r="H53" s="11">
        <f t="shared" si="10"/>
        <v>4029000</v>
      </c>
      <c r="I53" s="11">
        <f t="shared" si="10"/>
        <v>6102000</v>
      </c>
      <c r="J53" s="11">
        <f t="shared" si="10"/>
        <v>7189001</v>
      </c>
      <c r="K53" s="11">
        <f t="shared" si="10"/>
        <v>14947300</v>
      </c>
      <c r="L53" s="11">
        <f t="shared" si="10"/>
        <v>12203000</v>
      </c>
      <c r="M53" s="11">
        <f t="shared" si="10"/>
        <v>100000</v>
      </c>
      <c r="N53" s="11">
        <f t="shared" si="10"/>
        <v>0</v>
      </c>
      <c r="O53" s="11">
        <f t="shared" si="10"/>
        <v>72000</v>
      </c>
      <c r="P53" s="11">
        <f t="shared" si="10"/>
        <v>0</v>
      </c>
      <c r="Q53" s="11">
        <f t="shared" si="10"/>
        <v>0</v>
      </c>
      <c r="R53" s="11">
        <f t="shared" si="0"/>
        <v>60366302</v>
      </c>
      <c r="S53" s="38">
        <f>+S42+S43+S44+S45+S46+S47+S48+S49+S50+S51+S52</f>
        <v>59640000</v>
      </c>
      <c r="T53" s="11">
        <f t="shared" si="1"/>
        <v>726302</v>
      </c>
    </row>
    <row r="54" spans="2:20">
      <c r="B54" s="30"/>
      <c r="C54" s="18" t="s">
        <v>137</v>
      </c>
      <c r="D54" s="19"/>
      <c r="E54" s="20">
        <f t="shared" ref="E54:Q54" si="11" xml:space="preserve"> +E41 - E53</f>
        <v>36369000</v>
      </c>
      <c r="F54" s="20">
        <f t="shared" si="11"/>
        <v>11950999</v>
      </c>
      <c r="G54" s="20">
        <f t="shared" si="11"/>
        <v>-15338000</v>
      </c>
      <c r="H54" s="20">
        <f t="shared" si="11"/>
        <v>-4029000</v>
      </c>
      <c r="I54" s="20">
        <f t="shared" si="11"/>
        <v>-6102000</v>
      </c>
      <c r="J54" s="20">
        <f t="shared" si="11"/>
        <v>-7189001</v>
      </c>
      <c r="K54" s="20">
        <f t="shared" si="11"/>
        <v>-14947300</v>
      </c>
      <c r="L54" s="20">
        <f t="shared" si="11"/>
        <v>-12203000</v>
      </c>
      <c r="M54" s="20">
        <f t="shared" si="11"/>
        <v>2294000</v>
      </c>
      <c r="N54" s="20">
        <f t="shared" si="11"/>
        <v>1643000</v>
      </c>
      <c r="O54" s="20">
        <f t="shared" si="11"/>
        <v>1344000</v>
      </c>
      <c r="P54" s="20">
        <f t="shared" si="11"/>
        <v>1529000</v>
      </c>
      <c r="Q54" s="20">
        <f t="shared" si="11"/>
        <v>4438000</v>
      </c>
      <c r="R54" s="20">
        <f t="shared" si="0"/>
        <v>-240302</v>
      </c>
      <c r="S54" s="38">
        <f xml:space="preserve"> +S41 - S53</f>
        <v>0</v>
      </c>
      <c r="T54" s="20">
        <f>T41-T53</f>
        <v>-240302</v>
      </c>
    </row>
    <row r="55" spans="2:20">
      <c r="B55" s="12" t="s">
        <v>138</v>
      </c>
      <c r="C55" s="21"/>
      <c r="D55" s="22"/>
      <c r="E55" s="23">
        <f t="shared" ref="E55:Q55" si="12" xml:space="preserve"> +E30 +E54</f>
        <v>-9661326</v>
      </c>
      <c r="F55" s="23">
        <f t="shared" si="12"/>
        <v>3081301</v>
      </c>
      <c r="G55" s="23">
        <f t="shared" si="12"/>
        <v>-661966</v>
      </c>
      <c r="H55" s="23">
        <f t="shared" si="12"/>
        <v>-367458</v>
      </c>
      <c r="I55" s="23">
        <f t="shared" si="12"/>
        <v>-858332</v>
      </c>
      <c r="J55" s="23">
        <f t="shared" si="12"/>
        <v>-292645</v>
      </c>
      <c r="K55" s="23">
        <f t="shared" si="12"/>
        <v>-1938117</v>
      </c>
      <c r="L55" s="23">
        <f t="shared" si="12"/>
        <v>-1564559</v>
      </c>
      <c r="M55" s="23">
        <f t="shared" si="12"/>
        <v>-603242</v>
      </c>
      <c r="N55" s="23">
        <f t="shared" si="12"/>
        <v>-11287</v>
      </c>
      <c r="O55" s="23">
        <f t="shared" si="12"/>
        <v>1596136</v>
      </c>
      <c r="P55" s="23">
        <f t="shared" si="12"/>
        <v>859144</v>
      </c>
      <c r="Q55" s="23">
        <f t="shared" si="12"/>
        <v>-108417</v>
      </c>
      <c r="R55" s="23">
        <f t="shared" si="0"/>
        <v>-10530768</v>
      </c>
      <c r="S55" s="38">
        <f xml:space="preserve"> +S30 +S54</f>
        <v>0</v>
      </c>
      <c r="T55" s="23">
        <f>T30+T54</f>
        <v>-10530768</v>
      </c>
    </row>
    <row r="56" spans="2:20">
      <c r="B56" s="25" t="s">
        <v>139</v>
      </c>
      <c r="C56" s="21" t="s">
        <v>140</v>
      </c>
      <c r="D56" s="22"/>
      <c r="E56" s="23">
        <v>36522653</v>
      </c>
      <c r="F56" s="23">
        <v>105930083</v>
      </c>
      <c r="G56" s="23">
        <v>2292973</v>
      </c>
      <c r="H56" s="23">
        <v>-3518621</v>
      </c>
      <c r="I56" s="23">
        <v>5429961</v>
      </c>
      <c r="J56" s="23">
        <v>7265024</v>
      </c>
      <c r="K56" s="23">
        <v>-12313634</v>
      </c>
      <c r="L56" s="23">
        <v>-9360903</v>
      </c>
      <c r="M56" s="23">
        <v>59597913</v>
      </c>
      <c r="N56" s="23">
        <v>292591</v>
      </c>
      <c r="O56" s="23">
        <v>8068579</v>
      </c>
      <c r="P56" s="23">
        <v>-173271</v>
      </c>
      <c r="Q56" s="23">
        <v>1643262</v>
      </c>
      <c r="R56" s="23">
        <f t="shared" si="0"/>
        <v>201676610</v>
      </c>
      <c r="S56" s="38"/>
      <c r="T56" s="23">
        <f t="shared" si="1"/>
        <v>201676610</v>
      </c>
    </row>
    <row r="57" spans="2:20">
      <c r="B57" s="26"/>
      <c r="C57" s="21" t="s">
        <v>141</v>
      </c>
      <c r="D57" s="22"/>
      <c r="E57" s="23">
        <f t="shared" ref="E57:Q57" si="13" xml:space="preserve"> +E55 +E56</f>
        <v>26861327</v>
      </c>
      <c r="F57" s="23">
        <f t="shared" si="13"/>
        <v>109011384</v>
      </c>
      <c r="G57" s="23">
        <f t="shared" si="13"/>
        <v>1631007</v>
      </c>
      <c r="H57" s="23">
        <f t="shared" si="13"/>
        <v>-3886079</v>
      </c>
      <c r="I57" s="23">
        <f t="shared" si="13"/>
        <v>4571629</v>
      </c>
      <c r="J57" s="23">
        <f t="shared" si="13"/>
        <v>6972379</v>
      </c>
      <c r="K57" s="23">
        <f t="shared" si="13"/>
        <v>-14251751</v>
      </c>
      <c r="L57" s="23">
        <f t="shared" si="13"/>
        <v>-10925462</v>
      </c>
      <c r="M57" s="23">
        <f t="shared" si="13"/>
        <v>58994671</v>
      </c>
      <c r="N57" s="23">
        <f t="shared" si="13"/>
        <v>281304</v>
      </c>
      <c r="O57" s="23">
        <f t="shared" si="13"/>
        <v>9664715</v>
      </c>
      <c r="P57" s="23">
        <f t="shared" si="13"/>
        <v>685873</v>
      </c>
      <c r="Q57" s="23">
        <f t="shared" si="13"/>
        <v>1534845</v>
      </c>
      <c r="R57" s="23">
        <f t="shared" si="0"/>
        <v>191145842</v>
      </c>
      <c r="S57" s="38">
        <f xml:space="preserve"> +S55 +S56</f>
        <v>0</v>
      </c>
      <c r="T57" s="23">
        <f>T55+T56</f>
        <v>191145842</v>
      </c>
    </row>
    <row r="58" spans="2:20">
      <c r="B58" s="26"/>
      <c r="C58" s="21" t="s">
        <v>142</v>
      </c>
      <c r="D58" s="22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>
        <f t="shared" si="0"/>
        <v>0</v>
      </c>
      <c r="S58" s="38"/>
      <c r="T58" s="23">
        <f t="shared" si="1"/>
        <v>0</v>
      </c>
    </row>
    <row r="59" spans="2:20">
      <c r="B59" s="26"/>
      <c r="C59" s="21" t="s">
        <v>143</v>
      </c>
      <c r="D59" s="22"/>
      <c r="E59" s="23"/>
      <c r="F59" s="23">
        <v>500000</v>
      </c>
      <c r="G59" s="23"/>
      <c r="H59" s="23"/>
      <c r="I59" s="23">
        <v>500000</v>
      </c>
      <c r="J59" s="23">
        <v>250000</v>
      </c>
      <c r="K59" s="23">
        <v>500000</v>
      </c>
      <c r="L59" s="23"/>
      <c r="M59" s="23">
        <v>300000</v>
      </c>
      <c r="N59" s="23"/>
      <c r="O59" s="23"/>
      <c r="P59" s="23"/>
      <c r="Q59" s="23"/>
      <c r="R59" s="23">
        <f t="shared" si="0"/>
        <v>2050000</v>
      </c>
      <c r="S59" s="38"/>
      <c r="T59" s="23">
        <f t="shared" si="1"/>
        <v>2050000</v>
      </c>
    </row>
    <row r="60" spans="2:20">
      <c r="B60" s="26"/>
      <c r="C60" s="21" t="s">
        <v>147</v>
      </c>
      <c r="D60" s="22"/>
      <c r="E60" s="23"/>
      <c r="F60" s="23">
        <v>100000</v>
      </c>
      <c r="G60" s="23"/>
      <c r="H60" s="23"/>
      <c r="I60" s="23">
        <v>250000</v>
      </c>
      <c r="J60" s="23">
        <v>80000</v>
      </c>
      <c r="K60" s="23">
        <v>100000</v>
      </c>
      <c r="L60" s="23"/>
      <c r="M60" s="23"/>
      <c r="N60" s="23"/>
      <c r="O60" s="23"/>
      <c r="P60" s="23"/>
      <c r="Q60" s="23"/>
      <c r="R60" s="23">
        <f t="shared" si="0"/>
        <v>530000</v>
      </c>
      <c r="S60" s="38"/>
      <c r="T60" s="23">
        <f t="shared" si="1"/>
        <v>530000</v>
      </c>
    </row>
    <row r="61" spans="2:20">
      <c r="B61" s="27"/>
      <c r="C61" s="21" t="s">
        <v>151</v>
      </c>
      <c r="D61" s="22"/>
      <c r="E61" s="23">
        <f t="shared" ref="E61:Q61" si="14" xml:space="preserve"> +E57 +E58 +E59 - E60</f>
        <v>26861327</v>
      </c>
      <c r="F61" s="23">
        <f t="shared" si="14"/>
        <v>109411384</v>
      </c>
      <c r="G61" s="23">
        <f t="shared" si="14"/>
        <v>1631007</v>
      </c>
      <c r="H61" s="23">
        <f t="shared" si="14"/>
        <v>-3886079</v>
      </c>
      <c r="I61" s="23">
        <f t="shared" si="14"/>
        <v>4821629</v>
      </c>
      <c r="J61" s="23">
        <f t="shared" si="14"/>
        <v>7142379</v>
      </c>
      <c r="K61" s="23">
        <f t="shared" si="14"/>
        <v>-13851751</v>
      </c>
      <c r="L61" s="23">
        <f t="shared" si="14"/>
        <v>-10925462</v>
      </c>
      <c r="M61" s="23">
        <f t="shared" si="14"/>
        <v>59294671</v>
      </c>
      <c r="N61" s="23">
        <f t="shared" si="14"/>
        <v>281304</v>
      </c>
      <c r="O61" s="23">
        <f t="shared" si="14"/>
        <v>9664715</v>
      </c>
      <c r="P61" s="23">
        <f t="shared" si="14"/>
        <v>685873</v>
      </c>
      <c r="Q61" s="23">
        <f t="shared" si="14"/>
        <v>1534845</v>
      </c>
      <c r="R61" s="23">
        <f t="shared" si="0"/>
        <v>192665842</v>
      </c>
      <c r="S61" s="38">
        <f xml:space="preserve"> +S57 +S58 +S59 - S60</f>
        <v>0</v>
      </c>
      <c r="T61" s="23">
        <f>T57+T58+T59-T60</f>
        <v>192665842</v>
      </c>
    </row>
  </sheetData>
  <mergeCells count="13">
    <mergeCell ref="B56:B61"/>
    <mergeCell ref="B23:B29"/>
    <mergeCell ref="C23:C25"/>
    <mergeCell ref="C26:C28"/>
    <mergeCell ref="B31:B54"/>
    <mergeCell ref="C31:C41"/>
    <mergeCell ref="C42:C53"/>
    <mergeCell ref="B3:T3"/>
    <mergeCell ref="B5:T5"/>
    <mergeCell ref="B7:D7"/>
    <mergeCell ref="B8:B22"/>
    <mergeCell ref="C8:C11"/>
    <mergeCell ref="C12:C21"/>
  </mergeCells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2DE36-D1CF-4B0D-99FE-4949FF7D389C}">
  <sheetPr>
    <pageSetUpPr fitToPage="1"/>
  </sheetPr>
  <dimension ref="B1:G147"/>
  <sheetViews>
    <sheetView showGridLines="0" workbookViewId="0"/>
  </sheetViews>
  <sheetFormatPr defaultRowHeight="18.75"/>
  <cols>
    <col min="1" max="3" width="2.875" customWidth="1"/>
    <col min="4" max="4" width="59.75" customWidth="1"/>
    <col min="5" max="7" width="20.75" customWidth="1"/>
  </cols>
  <sheetData>
    <row r="1" spans="2:7" ht="21">
      <c r="B1" s="1"/>
      <c r="C1" s="1"/>
      <c r="D1" s="1"/>
      <c r="E1" s="2"/>
      <c r="F1" s="2"/>
      <c r="G1" s="3" t="s">
        <v>0</v>
      </c>
    </row>
    <row r="2" spans="2:7" ht="21">
      <c r="B2" s="31" t="s">
        <v>1</v>
      </c>
      <c r="C2" s="31"/>
      <c r="D2" s="31"/>
      <c r="E2" s="31"/>
      <c r="F2" s="31"/>
      <c r="G2" s="31"/>
    </row>
    <row r="3" spans="2:7" ht="21">
      <c r="B3" s="32" t="s">
        <v>2</v>
      </c>
      <c r="C3" s="32"/>
      <c r="D3" s="32"/>
      <c r="E3" s="32"/>
      <c r="F3" s="32"/>
      <c r="G3" s="32"/>
    </row>
    <row r="4" spans="2:7">
      <c r="B4" s="4"/>
      <c r="C4" s="4"/>
      <c r="D4" s="4"/>
      <c r="E4" s="4"/>
      <c r="F4" s="2"/>
      <c r="G4" s="4" t="s">
        <v>3</v>
      </c>
    </row>
    <row r="5" spans="2:7">
      <c r="B5" s="33" t="s">
        <v>4</v>
      </c>
      <c r="C5" s="33"/>
      <c r="D5" s="33"/>
      <c r="E5" s="5" t="s">
        <v>5</v>
      </c>
      <c r="F5" s="5" t="s">
        <v>6</v>
      </c>
      <c r="G5" s="5" t="s">
        <v>7</v>
      </c>
    </row>
    <row r="6" spans="2:7">
      <c r="B6" s="28" t="s">
        <v>8</v>
      </c>
      <c r="C6" s="28" t="s">
        <v>9</v>
      </c>
      <c r="D6" s="6" t="s">
        <v>10</v>
      </c>
      <c r="E6" s="7">
        <f>+E7</f>
        <v>0</v>
      </c>
      <c r="F6" s="7">
        <f>+F7</f>
        <v>0</v>
      </c>
      <c r="G6" s="7">
        <f>E6-F6</f>
        <v>0</v>
      </c>
    </row>
    <row r="7" spans="2:7">
      <c r="B7" s="29"/>
      <c r="C7" s="29"/>
      <c r="D7" s="8" t="s">
        <v>11</v>
      </c>
      <c r="E7" s="9">
        <f>+E8</f>
        <v>0</v>
      </c>
      <c r="F7" s="9">
        <f>+F8</f>
        <v>0</v>
      </c>
      <c r="G7" s="9">
        <f t="shared" ref="G7:G70" si="0">E7-F7</f>
        <v>0</v>
      </c>
    </row>
    <row r="8" spans="2:7">
      <c r="B8" s="29"/>
      <c r="C8" s="29"/>
      <c r="D8" s="8" t="s">
        <v>12</v>
      </c>
      <c r="E8" s="9"/>
      <c r="F8" s="9"/>
      <c r="G8" s="9">
        <f t="shared" si="0"/>
        <v>0</v>
      </c>
    </row>
    <row r="9" spans="2:7">
      <c r="B9" s="29"/>
      <c r="C9" s="29"/>
      <c r="D9" s="8" t="s">
        <v>13</v>
      </c>
      <c r="E9" s="9">
        <f>+E10+E14+E15+E17+E18</f>
        <v>2334054</v>
      </c>
      <c r="F9" s="9">
        <f>+F10+F14+F15+F17+F18</f>
        <v>2825632</v>
      </c>
      <c r="G9" s="9">
        <f t="shared" si="0"/>
        <v>-491578</v>
      </c>
    </row>
    <row r="10" spans="2:7">
      <c r="B10" s="29"/>
      <c r="C10" s="29"/>
      <c r="D10" s="8" t="s">
        <v>14</v>
      </c>
      <c r="E10" s="9">
        <f>+E11+E12+E13</f>
        <v>0</v>
      </c>
      <c r="F10" s="9">
        <f>+F11+F12+F13</f>
        <v>0</v>
      </c>
      <c r="G10" s="9">
        <f t="shared" si="0"/>
        <v>0</v>
      </c>
    </row>
    <row r="11" spans="2:7">
      <c r="B11" s="29"/>
      <c r="C11" s="29"/>
      <c r="D11" s="8" t="s">
        <v>15</v>
      </c>
      <c r="E11" s="9"/>
      <c r="F11" s="9"/>
      <c r="G11" s="9">
        <f t="shared" si="0"/>
        <v>0</v>
      </c>
    </row>
    <row r="12" spans="2:7">
      <c r="B12" s="29"/>
      <c r="C12" s="29"/>
      <c r="D12" s="8" t="s">
        <v>16</v>
      </c>
      <c r="E12" s="9"/>
      <c r="F12" s="9"/>
      <c r="G12" s="9">
        <f t="shared" si="0"/>
        <v>0</v>
      </c>
    </row>
    <row r="13" spans="2:7">
      <c r="B13" s="29"/>
      <c r="C13" s="29"/>
      <c r="D13" s="8" t="s">
        <v>17</v>
      </c>
      <c r="E13" s="9"/>
      <c r="F13" s="9"/>
      <c r="G13" s="9">
        <f t="shared" si="0"/>
        <v>0</v>
      </c>
    </row>
    <row r="14" spans="2:7">
      <c r="B14" s="29"/>
      <c r="C14" s="29"/>
      <c r="D14" s="8" t="s">
        <v>18</v>
      </c>
      <c r="E14" s="9"/>
      <c r="F14" s="9"/>
      <c r="G14" s="9">
        <f t="shared" si="0"/>
        <v>0</v>
      </c>
    </row>
    <row r="15" spans="2:7">
      <c r="B15" s="29"/>
      <c r="C15" s="29"/>
      <c r="D15" s="8" t="s">
        <v>19</v>
      </c>
      <c r="E15" s="9">
        <f>+E16</f>
        <v>0</v>
      </c>
      <c r="F15" s="9">
        <f>+F16</f>
        <v>0</v>
      </c>
      <c r="G15" s="9">
        <f t="shared" si="0"/>
        <v>0</v>
      </c>
    </row>
    <row r="16" spans="2:7">
      <c r="B16" s="29"/>
      <c r="C16" s="29"/>
      <c r="D16" s="8" t="s">
        <v>20</v>
      </c>
      <c r="E16" s="9"/>
      <c r="F16" s="9"/>
      <c r="G16" s="9">
        <f t="shared" si="0"/>
        <v>0</v>
      </c>
    </row>
    <row r="17" spans="2:7">
      <c r="B17" s="29"/>
      <c r="C17" s="29"/>
      <c r="D17" s="8" t="s">
        <v>21</v>
      </c>
      <c r="E17" s="9"/>
      <c r="F17" s="9"/>
      <c r="G17" s="9">
        <f t="shared" si="0"/>
        <v>0</v>
      </c>
    </row>
    <row r="18" spans="2:7">
      <c r="B18" s="29"/>
      <c r="C18" s="29"/>
      <c r="D18" s="8" t="s">
        <v>22</v>
      </c>
      <c r="E18" s="9">
        <f>+E19+E20+E21</f>
        <v>2334054</v>
      </c>
      <c r="F18" s="9">
        <f>+F19+F20+F21</f>
        <v>2825632</v>
      </c>
      <c r="G18" s="9">
        <f t="shared" si="0"/>
        <v>-491578</v>
      </c>
    </row>
    <row r="19" spans="2:7">
      <c r="B19" s="29"/>
      <c r="C19" s="29"/>
      <c r="D19" s="8" t="s">
        <v>23</v>
      </c>
      <c r="E19" s="9">
        <v>2334054</v>
      </c>
      <c r="F19" s="9">
        <v>2685632</v>
      </c>
      <c r="G19" s="9">
        <f t="shared" si="0"/>
        <v>-351578</v>
      </c>
    </row>
    <row r="20" spans="2:7">
      <c r="B20" s="29"/>
      <c r="C20" s="29"/>
      <c r="D20" s="8" t="s">
        <v>24</v>
      </c>
      <c r="E20" s="9"/>
      <c r="F20" s="9">
        <v>140000</v>
      </c>
      <c r="G20" s="9">
        <f t="shared" si="0"/>
        <v>-140000</v>
      </c>
    </row>
    <row r="21" spans="2:7">
      <c r="B21" s="29"/>
      <c r="C21" s="29"/>
      <c r="D21" s="8" t="s">
        <v>25</v>
      </c>
      <c r="E21" s="9"/>
      <c r="F21" s="9"/>
      <c r="G21" s="9">
        <f t="shared" si="0"/>
        <v>0</v>
      </c>
    </row>
    <row r="22" spans="2:7">
      <c r="B22" s="29"/>
      <c r="C22" s="29"/>
      <c r="D22" s="8" t="s">
        <v>26</v>
      </c>
      <c r="E22" s="9"/>
      <c r="F22" s="9"/>
      <c r="G22" s="9">
        <f t="shared" si="0"/>
        <v>0</v>
      </c>
    </row>
    <row r="23" spans="2:7">
      <c r="B23" s="29"/>
      <c r="C23" s="30"/>
      <c r="D23" s="10" t="s">
        <v>27</v>
      </c>
      <c r="E23" s="11">
        <f>+E6+E9+E22</f>
        <v>2334054</v>
      </c>
      <c r="F23" s="11">
        <f>+F6+F9+F22</f>
        <v>2825632</v>
      </c>
      <c r="G23" s="11">
        <f t="shared" si="0"/>
        <v>-491578</v>
      </c>
    </row>
    <row r="24" spans="2:7">
      <c r="B24" s="29"/>
      <c r="C24" s="28" t="s">
        <v>28</v>
      </c>
      <c r="D24" s="8" t="s">
        <v>29</v>
      </c>
      <c r="E24" s="9">
        <f>+E25+E26+E27+E28+E29+E30+E31</f>
        <v>33766671</v>
      </c>
      <c r="F24" s="9">
        <f>+F25+F26+F27+F28+F29+F30+F31</f>
        <v>33650137</v>
      </c>
      <c r="G24" s="9">
        <f t="shared" si="0"/>
        <v>116534</v>
      </c>
    </row>
    <row r="25" spans="2:7">
      <c r="B25" s="29"/>
      <c r="C25" s="29"/>
      <c r="D25" s="8" t="s">
        <v>30</v>
      </c>
      <c r="E25" s="9">
        <v>2607069</v>
      </c>
      <c r="F25" s="9">
        <v>3084410</v>
      </c>
      <c r="G25" s="9">
        <f t="shared" si="0"/>
        <v>-477341</v>
      </c>
    </row>
    <row r="26" spans="2:7">
      <c r="B26" s="29"/>
      <c r="C26" s="29"/>
      <c r="D26" s="8" t="s">
        <v>31</v>
      </c>
      <c r="E26" s="9">
        <v>16106751</v>
      </c>
      <c r="F26" s="9">
        <v>13727970</v>
      </c>
      <c r="G26" s="9">
        <f t="shared" si="0"/>
        <v>2378781</v>
      </c>
    </row>
    <row r="27" spans="2:7">
      <c r="B27" s="29"/>
      <c r="C27" s="29"/>
      <c r="D27" s="8" t="s">
        <v>32</v>
      </c>
      <c r="E27" s="9">
        <v>2354100</v>
      </c>
      <c r="F27" s="9">
        <v>2527800</v>
      </c>
      <c r="G27" s="9">
        <f t="shared" si="0"/>
        <v>-173700</v>
      </c>
    </row>
    <row r="28" spans="2:7">
      <c r="B28" s="29"/>
      <c r="C28" s="29"/>
      <c r="D28" s="8" t="s">
        <v>33</v>
      </c>
      <c r="E28" s="9">
        <v>1913500</v>
      </c>
      <c r="F28" s="9">
        <v>2038000</v>
      </c>
      <c r="G28" s="9">
        <f t="shared" si="0"/>
        <v>-124500</v>
      </c>
    </row>
    <row r="29" spans="2:7">
      <c r="B29" s="29"/>
      <c r="C29" s="29"/>
      <c r="D29" s="8" t="s">
        <v>34</v>
      </c>
      <c r="E29" s="9">
        <v>7421262</v>
      </c>
      <c r="F29" s="9">
        <v>9249455</v>
      </c>
      <c r="G29" s="9">
        <f t="shared" si="0"/>
        <v>-1828193</v>
      </c>
    </row>
    <row r="30" spans="2:7">
      <c r="B30" s="29"/>
      <c r="C30" s="29"/>
      <c r="D30" s="8" t="s">
        <v>35</v>
      </c>
      <c r="E30" s="9">
        <v>178000</v>
      </c>
      <c r="F30" s="9">
        <v>178000</v>
      </c>
      <c r="G30" s="9">
        <f t="shared" si="0"/>
        <v>0</v>
      </c>
    </row>
    <row r="31" spans="2:7">
      <c r="B31" s="29"/>
      <c r="C31" s="29"/>
      <c r="D31" s="8" t="s">
        <v>36</v>
      </c>
      <c r="E31" s="9">
        <v>3185989</v>
      </c>
      <c r="F31" s="9">
        <v>2844502</v>
      </c>
      <c r="G31" s="9">
        <f t="shared" si="0"/>
        <v>341487</v>
      </c>
    </row>
    <row r="32" spans="2:7">
      <c r="B32" s="29"/>
      <c r="C32" s="29"/>
      <c r="D32" s="8" t="s">
        <v>37</v>
      </c>
      <c r="E32" s="9">
        <f>+E33+E34+E35+E36+E37+E38+E39+E40+E41+E42+E43</f>
        <v>1679680</v>
      </c>
      <c r="F32" s="9">
        <f>+F33+F34+F35+F36+F37+F38+F39+F40+F41+F42+F43</f>
        <v>1517060</v>
      </c>
      <c r="G32" s="9">
        <f t="shared" si="0"/>
        <v>162620</v>
      </c>
    </row>
    <row r="33" spans="2:7">
      <c r="B33" s="29"/>
      <c r="C33" s="29"/>
      <c r="D33" s="8" t="s">
        <v>38</v>
      </c>
      <c r="E33" s="9"/>
      <c r="F33" s="9"/>
      <c r="G33" s="9">
        <f t="shared" si="0"/>
        <v>0</v>
      </c>
    </row>
    <row r="34" spans="2:7">
      <c r="B34" s="29"/>
      <c r="C34" s="29"/>
      <c r="D34" s="8" t="s">
        <v>39</v>
      </c>
      <c r="E34" s="9"/>
      <c r="F34" s="9"/>
      <c r="G34" s="9">
        <f t="shared" si="0"/>
        <v>0</v>
      </c>
    </row>
    <row r="35" spans="2:7">
      <c r="B35" s="29"/>
      <c r="C35" s="29"/>
      <c r="D35" s="8" t="s">
        <v>40</v>
      </c>
      <c r="E35" s="9"/>
      <c r="F35" s="9"/>
      <c r="G35" s="9">
        <f t="shared" si="0"/>
        <v>0</v>
      </c>
    </row>
    <row r="36" spans="2:7">
      <c r="B36" s="29"/>
      <c r="C36" s="29"/>
      <c r="D36" s="8" t="s">
        <v>41</v>
      </c>
      <c r="E36" s="9"/>
      <c r="F36" s="9"/>
      <c r="G36" s="9">
        <f t="shared" si="0"/>
        <v>0</v>
      </c>
    </row>
    <row r="37" spans="2:7">
      <c r="B37" s="29"/>
      <c r="C37" s="29"/>
      <c r="D37" s="8" t="s">
        <v>42</v>
      </c>
      <c r="E37" s="9"/>
      <c r="F37" s="9"/>
      <c r="G37" s="9">
        <f t="shared" si="0"/>
        <v>0</v>
      </c>
    </row>
    <row r="38" spans="2:7">
      <c r="B38" s="29"/>
      <c r="C38" s="29"/>
      <c r="D38" s="8" t="s">
        <v>43</v>
      </c>
      <c r="E38" s="9"/>
      <c r="F38" s="9"/>
      <c r="G38" s="9">
        <f t="shared" si="0"/>
        <v>0</v>
      </c>
    </row>
    <row r="39" spans="2:7">
      <c r="B39" s="29"/>
      <c r="C39" s="29"/>
      <c r="D39" s="8" t="s">
        <v>44</v>
      </c>
      <c r="E39" s="9"/>
      <c r="F39" s="9"/>
      <c r="G39" s="9">
        <f t="shared" si="0"/>
        <v>0</v>
      </c>
    </row>
    <row r="40" spans="2:7">
      <c r="B40" s="29"/>
      <c r="C40" s="29"/>
      <c r="D40" s="8" t="s">
        <v>45</v>
      </c>
      <c r="E40" s="9"/>
      <c r="F40" s="9"/>
      <c r="G40" s="9">
        <f t="shared" si="0"/>
        <v>0</v>
      </c>
    </row>
    <row r="41" spans="2:7">
      <c r="B41" s="29"/>
      <c r="C41" s="29"/>
      <c r="D41" s="8" t="s">
        <v>46</v>
      </c>
      <c r="E41" s="9"/>
      <c r="F41" s="9"/>
      <c r="G41" s="9">
        <f t="shared" si="0"/>
        <v>0</v>
      </c>
    </row>
    <row r="42" spans="2:7">
      <c r="B42" s="29"/>
      <c r="C42" s="29"/>
      <c r="D42" s="8" t="s">
        <v>47</v>
      </c>
      <c r="E42" s="9">
        <v>1679680</v>
      </c>
      <c r="F42" s="9">
        <v>1517060</v>
      </c>
      <c r="G42" s="9">
        <f t="shared" si="0"/>
        <v>162620</v>
      </c>
    </row>
    <row r="43" spans="2:7">
      <c r="B43" s="29"/>
      <c r="C43" s="29"/>
      <c r="D43" s="8" t="s">
        <v>48</v>
      </c>
      <c r="E43" s="9"/>
      <c r="F43" s="9"/>
      <c r="G43" s="9">
        <f t="shared" si="0"/>
        <v>0</v>
      </c>
    </row>
    <row r="44" spans="2:7">
      <c r="B44" s="29"/>
      <c r="C44" s="29"/>
      <c r="D44" s="8" t="s">
        <v>49</v>
      </c>
      <c r="E44" s="9">
        <f>+E45+E46+E47+E48+E49+E50+E51+E52+E53+E54+E55+E56+E57+E58+E59+E60+E61+E62+E63+E64+E65+E66</f>
        <v>11603727</v>
      </c>
      <c r="F44" s="9">
        <f>+F45+F46+F47+F48+F49+F50+F51+F52+F53+F54+F55+F56+F57+F58+F59+F60+F61+F62+F63+F64+F65+F66</f>
        <v>20145171</v>
      </c>
      <c r="G44" s="9">
        <f t="shared" si="0"/>
        <v>-8541444</v>
      </c>
    </row>
    <row r="45" spans="2:7">
      <c r="B45" s="29"/>
      <c r="C45" s="29"/>
      <c r="D45" s="8" t="s">
        <v>50</v>
      </c>
      <c r="E45" s="9">
        <v>15910</v>
      </c>
      <c r="F45" s="9">
        <v>21809</v>
      </c>
      <c r="G45" s="9">
        <f t="shared" si="0"/>
        <v>-5899</v>
      </c>
    </row>
    <row r="46" spans="2:7">
      <c r="B46" s="29"/>
      <c r="C46" s="29"/>
      <c r="D46" s="8" t="s">
        <v>51</v>
      </c>
      <c r="E46" s="9"/>
      <c r="F46" s="9"/>
      <c r="G46" s="9">
        <f t="shared" si="0"/>
        <v>0</v>
      </c>
    </row>
    <row r="47" spans="2:7">
      <c r="B47" s="29"/>
      <c r="C47" s="29"/>
      <c r="D47" s="8" t="s">
        <v>52</v>
      </c>
      <c r="E47" s="9">
        <v>44472</v>
      </c>
      <c r="F47" s="9">
        <v>36980</v>
      </c>
      <c r="G47" s="9">
        <f t="shared" si="0"/>
        <v>7492</v>
      </c>
    </row>
    <row r="48" spans="2:7">
      <c r="B48" s="29"/>
      <c r="C48" s="29"/>
      <c r="D48" s="8" t="s">
        <v>53</v>
      </c>
      <c r="E48" s="9">
        <v>3913663</v>
      </c>
      <c r="F48" s="9">
        <v>2417593</v>
      </c>
      <c r="G48" s="9">
        <f t="shared" si="0"/>
        <v>1496070</v>
      </c>
    </row>
    <row r="49" spans="2:7">
      <c r="B49" s="29"/>
      <c r="C49" s="29"/>
      <c r="D49" s="8" t="s">
        <v>54</v>
      </c>
      <c r="E49" s="9">
        <v>264868</v>
      </c>
      <c r="F49" s="9">
        <v>149938</v>
      </c>
      <c r="G49" s="9">
        <f t="shared" si="0"/>
        <v>114930</v>
      </c>
    </row>
    <row r="50" spans="2:7">
      <c r="B50" s="29"/>
      <c r="C50" s="29"/>
      <c r="D50" s="8" t="s">
        <v>55</v>
      </c>
      <c r="E50" s="9">
        <v>493124</v>
      </c>
      <c r="F50" s="9">
        <v>368280</v>
      </c>
      <c r="G50" s="9">
        <f t="shared" si="0"/>
        <v>124844</v>
      </c>
    </row>
    <row r="51" spans="2:7">
      <c r="B51" s="29"/>
      <c r="C51" s="29"/>
      <c r="D51" s="8" t="s">
        <v>42</v>
      </c>
      <c r="E51" s="9">
        <v>271953</v>
      </c>
      <c r="F51" s="9">
        <v>248287</v>
      </c>
      <c r="G51" s="9">
        <f t="shared" si="0"/>
        <v>23666</v>
      </c>
    </row>
    <row r="52" spans="2:7">
      <c r="B52" s="29"/>
      <c r="C52" s="29"/>
      <c r="D52" s="8" t="s">
        <v>56</v>
      </c>
      <c r="E52" s="9">
        <v>2750</v>
      </c>
      <c r="F52" s="9">
        <v>5694700</v>
      </c>
      <c r="G52" s="9">
        <f t="shared" si="0"/>
        <v>-5691950</v>
      </c>
    </row>
    <row r="53" spans="2:7">
      <c r="B53" s="29"/>
      <c r="C53" s="29"/>
      <c r="D53" s="8" t="s">
        <v>57</v>
      </c>
      <c r="E53" s="9">
        <v>728253</v>
      </c>
      <c r="F53" s="9">
        <v>803526</v>
      </c>
      <c r="G53" s="9">
        <f t="shared" si="0"/>
        <v>-75273</v>
      </c>
    </row>
    <row r="54" spans="2:7">
      <c r="B54" s="29"/>
      <c r="C54" s="29"/>
      <c r="D54" s="8" t="s">
        <v>58</v>
      </c>
      <c r="E54" s="9">
        <v>53300</v>
      </c>
      <c r="F54" s="9">
        <v>56940</v>
      </c>
      <c r="G54" s="9">
        <f t="shared" si="0"/>
        <v>-3640</v>
      </c>
    </row>
    <row r="55" spans="2:7">
      <c r="B55" s="29"/>
      <c r="C55" s="29"/>
      <c r="D55" s="8" t="s">
        <v>59</v>
      </c>
      <c r="E55" s="9">
        <v>143201</v>
      </c>
      <c r="F55" s="9">
        <v>255992</v>
      </c>
      <c r="G55" s="9">
        <f t="shared" si="0"/>
        <v>-112791</v>
      </c>
    </row>
    <row r="56" spans="2:7">
      <c r="B56" s="29"/>
      <c r="C56" s="29"/>
      <c r="D56" s="8" t="s">
        <v>60</v>
      </c>
      <c r="E56" s="9">
        <v>1385504</v>
      </c>
      <c r="F56" s="9">
        <v>813914</v>
      </c>
      <c r="G56" s="9">
        <f t="shared" si="0"/>
        <v>571590</v>
      </c>
    </row>
    <row r="57" spans="2:7">
      <c r="B57" s="29"/>
      <c r="C57" s="29"/>
      <c r="D57" s="8" t="s">
        <v>61</v>
      </c>
      <c r="E57" s="9">
        <v>175332</v>
      </c>
      <c r="F57" s="9">
        <v>167918</v>
      </c>
      <c r="G57" s="9">
        <f t="shared" si="0"/>
        <v>7414</v>
      </c>
    </row>
    <row r="58" spans="2:7">
      <c r="B58" s="29"/>
      <c r="C58" s="29"/>
      <c r="D58" s="8" t="s">
        <v>44</v>
      </c>
      <c r="E58" s="9">
        <v>470522</v>
      </c>
      <c r="F58" s="9">
        <v>509191</v>
      </c>
      <c r="G58" s="9">
        <f t="shared" si="0"/>
        <v>-38669</v>
      </c>
    </row>
    <row r="59" spans="2:7">
      <c r="B59" s="29"/>
      <c r="C59" s="29"/>
      <c r="D59" s="8" t="s">
        <v>45</v>
      </c>
      <c r="E59" s="9">
        <v>831528</v>
      </c>
      <c r="F59" s="9">
        <v>759772</v>
      </c>
      <c r="G59" s="9">
        <f t="shared" si="0"/>
        <v>71756</v>
      </c>
    </row>
    <row r="60" spans="2:7">
      <c r="B60" s="29"/>
      <c r="C60" s="29"/>
      <c r="D60" s="8" t="s">
        <v>62</v>
      </c>
      <c r="E60" s="9">
        <v>2376000</v>
      </c>
      <c r="F60" s="9">
        <v>2376000</v>
      </c>
      <c r="G60" s="9">
        <f t="shared" si="0"/>
        <v>0</v>
      </c>
    </row>
    <row r="61" spans="2:7">
      <c r="B61" s="29"/>
      <c r="C61" s="29"/>
      <c r="D61" s="8" t="s">
        <v>63</v>
      </c>
      <c r="E61" s="9">
        <v>40300</v>
      </c>
      <c r="F61" s="9">
        <v>257998</v>
      </c>
      <c r="G61" s="9">
        <f t="shared" si="0"/>
        <v>-217698</v>
      </c>
    </row>
    <row r="62" spans="2:7">
      <c r="B62" s="29"/>
      <c r="C62" s="29"/>
      <c r="D62" s="8" t="s">
        <v>64</v>
      </c>
      <c r="E62" s="9">
        <v>130548</v>
      </c>
      <c r="F62" s="9">
        <v>226407</v>
      </c>
      <c r="G62" s="9">
        <f t="shared" si="0"/>
        <v>-95859</v>
      </c>
    </row>
    <row r="63" spans="2:7">
      <c r="B63" s="29"/>
      <c r="C63" s="29"/>
      <c r="D63" s="8" t="s">
        <v>65</v>
      </c>
      <c r="E63" s="9"/>
      <c r="F63" s="9"/>
      <c r="G63" s="9">
        <f t="shared" si="0"/>
        <v>0</v>
      </c>
    </row>
    <row r="64" spans="2:7">
      <c r="B64" s="29"/>
      <c r="C64" s="29"/>
      <c r="D64" s="8" t="s">
        <v>66</v>
      </c>
      <c r="E64" s="9">
        <v>85200</v>
      </c>
      <c r="F64" s="9">
        <v>24000</v>
      </c>
      <c r="G64" s="9">
        <f t="shared" si="0"/>
        <v>61200</v>
      </c>
    </row>
    <row r="65" spans="2:7">
      <c r="B65" s="29"/>
      <c r="C65" s="29"/>
      <c r="D65" s="8" t="s">
        <v>48</v>
      </c>
      <c r="E65" s="9">
        <v>177299</v>
      </c>
      <c r="F65" s="9">
        <v>111488</v>
      </c>
      <c r="G65" s="9">
        <f t="shared" si="0"/>
        <v>65811</v>
      </c>
    </row>
    <row r="66" spans="2:7">
      <c r="B66" s="29"/>
      <c r="C66" s="29"/>
      <c r="D66" s="8" t="s">
        <v>67</v>
      </c>
      <c r="E66" s="9"/>
      <c r="F66" s="9">
        <v>4844438</v>
      </c>
      <c r="G66" s="9">
        <f t="shared" si="0"/>
        <v>-4844438</v>
      </c>
    </row>
    <row r="67" spans="2:7">
      <c r="B67" s="29"/>
      <c r="C67" s="29"/>
      <c r="D67" s="8" t="s">
        <v>68</v>
      </c>
      <c r="E67" s="9">
        <f>+E68</f>
        <v>0</v>
      </c>
      <c r="F67" s="9">
        <f>+F68</f>
        <v>0</v>
      </c>
      <c r="G67" s="9">
        <f t="shared" si="0"/>
        <v>0</v>
      </c>
    </row>
    <row r="68" spans="2:7">
      <c r="B68" s="29"/>
      <c r="C68" s="29"/>
      <c r="D68" s="8" t="s">
        <v>69</v>
      </c>
      <c r="E68" s="9">
        <f>+E69+E70+E71-E72</f>
        <v>0</v>
      </c>
      <c r="F68" s="9">
        <f>+F69+F70+F71-F72</f>
        <v>0</v>
      </c>
      <c r="G68" s="9">
        <f t="shared" si="0"/>
        <v>0</v>
      </c>
    </row>
    <row r="69" spans="2:7">
      <c r="B69" s="29"/>
      <c r="C69" s="29"/>
      <c r="D69" s="8" t="s">
        <v>70</v>
      </c>
      <c r="E69" s="9"/>
      <c r="F69" s="9"/>
      <c r="G69" s="9">
        <f t="shared" si="0"/>
        <v>0</v>
      </c>
    </row>
    <row r="70" spans="2:7">
      <c r="B70" s="29"/>
      <c r="C70" s="29"/>
      <c r="D70" s="8" t="s">
        <v>71</v>
      </c>
      <c r="E70" s="9"/>
      <c r="F70" s="9"/>
      <c r="G70" s="9">
        <f t="shared" si="0"/>
        <v>0</v>
      </c>
    </row>
    <row r="71" spans="2:7">
      <c r="B71" s="29"/>
      <c r="C71" s="29"/>
      <c r="D71" s="8" t="s">
        <v>72</v>
      </c>
      <c r="E71" s="9"/>
      <c r="F71" s="9"/>
      <c r="G71" s="9">
        <f t="shared" ref="G71:G134" si="1">E71-F71</f>
        <v>0</v>
      </c>
    </row>
    <row r="72" spans="2:7">
      <c r="B72" s="29"/>
      <c r="C72" s="29"/>
      <c r="D72" s="8" t="s">
        <v>73</v>
      </c>
      <c r="E72" s="9"/>
      <c r="F72" s="9"/>
      <c r="G72" s="9">
        <f t="shared" si="1"/>
        <v>0</v>
      </c>
    </row>
    <row r="73" spans="2:7">
      <c r="B73" s="29"/>
      <c r="C73" s="29"/>
      <c r="D73" s="8" t="s">
        <v>74</v>
      </c>
      <c r="E73" s="9">
        <v>1316585</v>
      </c>
      <c r="F73" s="9">
        <v>3720535</v>
      </c>
      <c r="G73" s="9">
        <f t="shared" si="1"/>
        <v>-2403950</v>
      </c>
    </row>
    <row r="74" spans="2:7">
      <c r="B74" s="29"/>
      <c r="C74" s="29"/>
      <c r="D74" s="8" t="s">
        <v>75</v>
      </c>
      <c r="E74" s="9"/>
      <c r="F74" s="9">
        <v>-1308583</v>
      </c>
      <c r="G74" s="9">
        <f t="shared" si="1"/>
        <v>1308583</v>
      </c>
    </row>
    <row r="75" spans="2:7">
      <c r="B75" s="29"/>
      <c r="C75" s="29"/>
      <c r="D75" s="8" t="s">
        <v>76</v>
      </c>
      <c r="E75" s="9"/>
      <c r="F75" s="9"/>
      <c r="G75" s="9">
        <f t="shared" si="1"/>
        <v>0</v>
      </c>
    </row>
    <row r="76" spans="2:7">
      <c r="B76" s="29"/>
      <c r="C76" s="29"/>
      <c r="D76" s="8" t="s">
        <v>77</v>
      </c>
      <c r="E76" s="9"/>
      <c r="F76" s="9"/>
      <c r="G76" s="9">
        <f t="shared" si="1"/>
        <v>0</v>
      </c>
    </row>
    <row r="77" spans="2:7">
      <c r="B77" s="29"/>
      <c r="C77" s="29"/>
      <c r="D77" s="8" t="s">
        <v>78</v>
      </c>
      <c r="E77" s="9"/>
      <c r="F77" s="9"/>
      <c r="G77" s="9">
        <f t="shared" si="1"/>
        <v>0</v>
      </c>
    </row>
    <row r="78" spans="2:7">
      <c r="B78" s="29"/>
      <c r="C78" s="30"/>
      <c r="D78" s="10" t="s">
        <v>79</v>
      </c>
      <c r="E78" s="11">
        <f>+E24+E32+E44+E67+E73+E74+E75+E76+E77</f>
        <v>48366663</v>
      </c>
      <c r="F78" s="11">
        <f>+F24+F32+F44+F67+F73+F74+F75+F76+F77</f>
        <v>57724320</v>
      </c>
      <c r="G78" s="11">
        <f t="shared" si="1"/>
        <v>-9357657</v>
      </c>
    </row>
    <row r="79" spans="2:7">
      <c r="B79" s="30"/>
      <c r="C79" s="12" t="s">
        <v>80</v>
      </c>
      <c r="D79" s="13"/>
      <c r="E79" s="14">
        <f xml:space="preserve"> +E23 - E78</f>
        <v>-46032609</v>
      </c>
      <c r="F79" s="14">
        <f xml:space="preserve"> +F23 - F78</f>
        <v>-54898688</v>
      </c>
      <c r="G79" s="14">
        <f t="shared" si="1"/>
        <v>8866079</v>
      </c>
    </row>
    <row r="80" spans="2:7">
      <c r="B80" s="28" t="s">
        <v>81</v>
      </c>
      <c r="C80" s="28" t="s">
        <v>9</v>
      </c>
      <c r="D80" s="8" t="s">
        <v>82</v>
      </c>
      <c r="E80" s="9">
        <v>10931</v>
      </c>
      <c r="F80" s="9">
        <v>10883</v>
      </c>
      <c r="G80" s="9">
        <f t="shared" si="1"/>
        <v>48</v>
      </c>
    </row>
    <row r="81" spans="2:7">
      <c r="B81" s="29"/>
      <c r="C81" s="29"/>
      <c r="D81" s="8" t="s">
        <v>83</v>
      </c>
      <c r="E81" s="9">
        <f>+E82+E83+E84</f>
        <v>85000</v>
      </c>
      <c r="F81" s="9">
        <f>+F82+F83+F84</f>
        <v>8756846</v>
      </c>
      <c r="G81" s="9">
        <f t="shared" si="1"/>
        <v>-8671846</v>
      </c>
    </row>
    <row r="82" spans="2:7">
      <c r="B82" s="29"/>
      <c r="C82" s="29"/>
      <c r="D82" s="8" t="s">
        <v>84</v>
      </c>
      <c r="E82" s="9"/>
      <c r="F82" s="9"/>
      <c r="G82" s="9">
        <f t="shared" si="1"/>
        <v>0</v>
      </c>
    </row>
    <row r="83" spans="2:7">
      <c r="B83" s="29"/>
      <c r="C83" s="29"/>
      <c r="D83" s="8" t="s">
        <v>85</v>
      </c>
      <c r="E83" s="9"/>
      <c r="F83" s="9"/>
      <c r="G83" s="9">
        <f t="shared" si="1"/>
        <v>0</v>
      </c>
    </row>
    <row r="84" spans="2:7">
      <c r="B84" s="29"/>
      <c r="C84" s="29"/>
      <c r="D84" s="8" t="s">
        <v>86</v>
      </c>
      <c r="E84" s="9">
        <v>85000</v>
      </c>
      <c r="F84" s="9">
        <v>8756846</v>
      </c>
      <c r="G84" s="9">
        <f t="shared" si="1"/>
        <v>-8671846</v>
      </c>
    </row>
    <row r="85" spans="2:7">
      <c r="B85" s="29"/>
      <c r="C85" s="30"/>
      <c r="D85" s="10" t="s">
        <v>87</v>
      </c>
      <c r="E85" s="11">
        <f>+E80+E81</f>
        <v>95931</v>
      </c>
      <c r="F85" s="11">
        <f>+F80+F81</f>
        <v>8767729</v>
      </c>
      <c r="G85" s="11">
        <f t="shared" si="1"/>
        <v>-8671798</v>
      </c>
    </row>
    <row r="86" spans="2:7">
      <c r="B86" s="29"/>
      <c r="C86" s="28" t="s">
        <v>28</v>
      </c>
      <c r="D86" s="8" t="s">
        <v>88</v>
      </c>
      <c r="E86" s="9">
        <v>93648</v>
      </c>
      <c r="F86" s="9">
        <v>57916</v>
      </c>
      <c r="G86" s="9">
        <f t="shared" si="1"/>
        <v>35732</v>
      </c>
    </row>
    <row r="87" spans="2:7">
      <c r="B87" s="29"/>
      <c r="C87" s="29"/>
      <c r="D87" s="8" t="s">
        <v>89</v>
      </c>
      <c r="E87" s="9">
        <f>+E88+E89+E90</f>
        <v>0</v>
      </c>
      <c r="F87" s="9">
        <f>+F88+F89+F90</f>
        <v>0</v>
      </c>
      <c r="G87" s="9">
        <f t="shared" si="1"/>
        <v>0</v>
      </c>
    </row>
    <row r="88" spans="2:7">
      <c r="B88" s="29"/>
      <c r="C88" s="29"/>
      <c r="D88" s="8" t="s">
        <v>90</v>
      </c>
      <c r="E88" s="9"/>
      <c r="F88" s="9"/>
      <c r="G88" s="9">
        <f t="shared" si="1"/>
        <v>0</v>
      </c>
    </row>
    <row r="89" spans="2:7">
      <c r="B89" s="29"/>
      <c r="C89" s="29"/>
      <c r="D89" s="8" t="s">
        <v>91</v>
      </c>
      <c r="E89" s="9"/>
      <c r="F89" s="9"/>
      <c r="G89" s="9">
        <f t="shared" si="1"/>
        <v>0</v>
      </c>
    </row>
    <row r="90" spans="2:7">
      <c r="B90" s="29"/>
      <c r="C90" s="29"/>
      <c r="D90" s="8" t="s">
        <v>92</v>
      </c>
      <c r="E90" s="9"/>
      <c r="F90" s="9"/>
      <c r="G90" s="9">
        <f t="shared" si="1"/>
        <v>0</v>
      </c>
    </row>
    <row r="91" spans="2:7">
      <c r="B91" s="29"/>
      <c r="C91" s="30"/>
      <c r="D91" s="10" t="s">
        <v>93</v>
      </c>
      <c r="E91" s="11">
        <f>+E86+E87</f>
        <v>93648</v>
      </c>
      <c r="F91" s="11">
        <f>+F86+F87</f>
        <v>57916</v>
      </c>
      <c r="G91" s="11">
        <f t="shared" si="1"/>
        <v>35732</v>
      </c>
    </row>
    <row r="92" spans="2:7">
      <c r="B92" s="30"/>
      <c r="C92" s="12" t="s">
        <v>94</v>
      </c>
      <c r="D92" s="15"/>
      <c r="E92" s="16">
        <f xml:space="preserve"> +E85 - E91</f>
        <v>2283</v>
      </c>
      <c r="F92" s="16">
        <f xml:space="preserve"> +F85 - F91</f>
        <v>8709813</v>
      </c>
      <c r="G92" s="16">
        <f t="shared" si="1"/>
        <v>-8707530</v>
      </c>
    </row>
    <row r="93" spans="2:7">
      <c r="B93" s="12" t="s">
        <v>95</v>
      </c>
      <c r="C93" s="17"/>
      <c r="D93" s="13"/>
      <c r="E93" s="14">
        <f xml:space="preserve"> +E79 +E92</f>
        <v>-46030326</v>
      </c>
      <c r="F93" s="14">
        <f xml:space="preserve"> +F79 +F92</f>
        <v>-46188875</v>
      </c>
      <c r="G93" s="14">
        <f t="shared" si="1"/>
        <v>158549</v>
      </c>
    </row>
    <row r="94" spans="2:7">
      <c r="B94" s="28" t="s">
        <v>96</v>
      </c>
      <c r="C94" s="28" t="s">
        <v>9</v>
      </c>
      <c r="D94" s="8" t="s">
        <v>97</v>
      </c>
      <c r="E94" s="9">
        <f>+E95+E96+E97</f>
        <v>0</v>
      </c>
      <c r="F94" s="9">
        <f>+F95+F96+F97</f>
        <v>0</v>
      </c>
      <c r="G94" s="9">
        <f t="shared" si="1"/>
        <v>0</v>
      </c>
    </row>
    <row r="95" spans="2:7">
      <c r="B95" s="29"/>
      <c r="C95" s="29"/>
      <c r="D95" s="8" t="s">
        <v>98</v>
      </c>
      <c r="E95" s="9"/>
      <c r="F95" s="9"/>
      <c r="G95" s="9">
        <f t="shared" si="1"/>
        <v>0</v>
      </c>
    </row>
    <row r="96" spans="2:7">
      <c r="B96" s="29"/>
      <c r="C96" s="29"/>
      <c r="D96" s="8" t="s">
        <v>99</v>
      </c>
      <c r="E96" s="9"/>
      <c r="F96" s="9"/>
      <c r="G96" s="9">
        <f t="shared" si="1"/>
        <v>0</v>
      </c>
    </row>
    <row r="97" spans="2:7">
      <c r="B97" s="29"/>
      <c r="C97" s="29"/>
      <c r="D97" s="8" t="s">
        <v>100</v>
      </c>
      <c r="E97" s="9"/>
      <c r="F97" s="9"/>
      <c r="G97" s="9">
        <f t="shared" si="1"/>
        <v>0</v>
      </c>
    </row>
    <row r="98" spans="2:7">
      <c r="B98" s="29"/>
      <c r="C98" s="29"/>
      <c r="D98" s="8" t="s">
        <v>101</v>
      </c>
      <c r="E98" s="9">
        <f>+E99+E100</f>
        <v>0</v>
      </c>
      <c r="F98" s="9">
        <f>+F99+F100</f>
        <v>0</v>
      </c>
      <c r="G98" s="9">
        <f t="shared" si="1"/>
        <v>0</v>
      </c>
    </row>
    <row r="99" spans="2:7">
      <c r="B99" s="29"/>
      <c r="C99" s="29"/>
      <c r="D99" s="8" t="s">
        <v>102</v>
      </c>
      <c r="E99" s="9"/>
      <c r="F99" s="9"/>
      <c r="G99" s="9">
        <f t="shared" si="1"/>
        <v>0</v>
      </c>
    </row>
    <row r="100" spans="2:7">
      <c r="B100" s="29"/>
      <c r="C100" s="29"/>
      <c r="D100" s="8" t="s">
        <v>103</v>
      </c>
      <c r="E100" s="9"/>
      <c r="F100" s="9"/>
      <c r="G100" s="9">
        <f t="shared" si="1"/>
        <v>0</v>
      </c>
    </row>
    <row r="101" spans="2:7">
      <c r="B101" s="29"/>
      <c r="C101" s="29"/>
      <c r="D101" s="8" t="s">
        <v>104</v>
      </c>
      <c r="E101" s="9"/>
      <c r="F101" s="9"/>
      <c r="G101" s="9">
        <f t="shared" si="1"/>
        <v>0</v>
      </c>
    </row>
    <row r="102" spans="2:7">
      <c r="B102" s="29"/>
      <c r="C102" s="29"/>
      <c r="D102" s="8" t="s">
        <v>105</v>
      </c>
      <c r="E102" s="9">
        <f>+E103+E104+E105+E106</f>
        <v>0</v>
      </c>
      <c r="F102" s="9">
        <f>+F103+F104+F105+F106</f>
        <v>0</v>
      </c>
      <c r="G102" s="9">
        <f t="shared" si="1"/>
        <v>0</v>
      </c>
    </row>
    <row r="103" spans="2:7">
      <c r="B103" s="29"/>
      <c r="C103" s="29"/>
      <c r="D103" s="8" t="s">
        <v>106</v>
      </c>
      <c r="E103" s="9"/>
      <c r="F103" s="9"/>
      <c r="G103" s="9">
        <f t="shared" si="1"/>
        <v>0</v>
      </c>
    </row>
    <row r="104" spans="2:7">
      <c r="B104" s="29"/>
      <c r="C104" s="29"/>
      <c r="D104" s="8" t="s">
        <v>107</v>
      </c>
      <c r="E104" s="9"/>
      <c r="F104" s="9"/>
      <c r="G104" s="9">
        <f t="shared" si="1"/>
        <v>0</v>
      </c>
    </row>
    <row r="105" spans="2:7">
      <c r="B105" s="29"/>
      <c r="C105" s="29"/>
      <c r="D105" s="8" t="s">
        <v>108</v>
      </c>
      <c r="E105" s="9"/>
      <c r="F105" s="9"/>
      <c r="G105" s="9">
        <f t="shared" si="1"/>
        <v>0</v>
      </c>
    </row>
    <row r="106" spans="2:7">
      <c r="B106" s="29"/>
      <c r="C106" s="29"/>
      <c r="D106" s="8" t="s">
        <v>109</v>
      </c>
      <c r="E106" s="9"/>
      <c r="F106" s="9"/>
      <c r="G106" s="9">
        <f t="shared" si="1"/>
        <v>0</v>
      </c>
    </row>
    <row r="107" spans="2:7">
      <c r="B107" s="29"/>
      <c r="C107" s="29"/>
      <c r="D107" s="8" t="s">
        <v>110</v>
      </c>
      <c r="E107" s="9">
        <f>+E108+E109</f>
        <v>0</v>
      </c>
      <c r="F107" s="9">
        <f>+F108+F109</f>
        <v>0</v>
      </c>
      <c r="G107" s="9">
        <f t="shared" si="1"/>
        <v>0</v>
      </c>
    </row>
    <row r="108" spans="2:7">
      <c r="B108" s="29"/>
      <c r="C108" s="29"/>
      <c r="D108" s="8" t="s">
        <v>111</v>
      </c>
      <c r="E108" s="9"/>
      <c r="F108" s="9"/>
      <c r="G108" s="9">
        <f t="shared" si="1"/>
        <v>0</v>
      </c>
    </row>
    <row r="109" spans="2:7">
      <c r="B109" s="29"/>
      <c r="C109" s="29"/>
      <c r="D109" s="8" t="s">
        <v>112</v>
      </c>
      <c r="E109" s="9"/>
      <c r="F109" s="9"/>
      <c r="G109" s="9">
        <f t="shared" si="1"/>
        <v>0</v>
      </c>
    </row>
    <row r="110" spans="2:7">
      <c r="B110" s="29"/>
      <c r="C110" s="29"/>
      <c r="D110" s="8" t="s">
        <v>113</v>
      </c>
      <c r="E110" s="9"/>
      <c r="F110" s="9"/>
      <c r="G110" s="9">
        <f t="shared" si="1"/>
        <v>0</v>
      </c>
    </row>
    <row r="111" spans="2:7">
      <c r="B111" s="29"/>
      <c r="C111" s="29"/>
      <c r="D111" s="8" t="s">
        <v>114</v>
      </c>
      <c r="E111" s="9">
        <v>36369000</v>
      </c>
      <c r="F111" s="9">
        <v>45418000</v>
      </c>
      <c r="G111" s="9">
        <f t="shared" si="1"/>
        <v>-9049000</v>
      </c>
    </row>
    <row r="112" spans="2:7">
      <c r="B112" s="29"/>
      <c r="C112" s="29"/>
      <c r="D112" s="8" t="s">
        <v>115</v>
      </c>
      <c r="E112" s="9"/>
      <c r="F112" s="9"/>
      <c r="G112" s="9">
        <f t="shared" si="1"/>
        <v>0</v>
      </c>
    </row>
    <row r="113" spans="2:7">
      <c r="B113" s="29"/>
      <c r="C113" s="29"/>
      <c r="D113" s="8" t="s">
        <v>116</v>
      </c>
      <c r="E113" s="9"/>
      <c r="F113" s="9"/>
      <c r="G113" s="9">
        <f t="shared" si="1"/>
        <v>0</v>
      </c>
    </row>
    <row r="114" spans="2:7">
      <c r="B114" s="29"/>
      <c r="C114" s="29"/>
      <c r="D114" s="8" t="s">
        <v>117</v>
      </c>
      <c r="E114" s="9">
        <f>+E115+E116</f>
        <v>0</v>
      </c>
      <c r="F114" s="9">
        <f>+F115+F116</f>
        <v>0</v>
      </c>
      <c r="G114" s="9">
        <f t="shared" si="1"/>
        <v>0</v>
      </c>
    </row>
    <row r="115" spans="2:7">
      <c r="B115" s="29"/>
      <c r="C115" s="29"/>
      <c r="D115" s="8" t="s">
        <v>118</v>
      </c>
      <c r="E115" s="9"/>
      <c r="F115" s="9"/>
      <c r="G115" s="9">
        <f t="shared" si="1"/>
        <v>0</v>
      </c>
    </row>
    <row r="116" spans="2:7">
      <c r="B116" s="29"/>
      <c r="C116" s="29"/>
      <c r="D116" s="8" t="s">
        <v>119</v>
      </c>
      <c r="E116" s="9"/>
      <c r="F116" s="9"/>
      <c r="G116" s="9">
        <f t="shared" si="1"/>
        <v>0</v>
      </c>
    </row>
    <row r="117" spans="2:7">
      <c r="B117" s="29"/>
      <c r="C117" s="30"/>
      <c r="D117" s="10" t="s">
        <v>120</v>
      </c>
      <c r="E117" s="11">
        <f>+E94+E98+E101+E102+E107+E110+E111+E112+E113+E114</f>
        <v>36369000</v>
      </c>
      <c r="F117" s="11">
        <f>+F94+F98+F101+F102+F107+F110+F111+F112+F113+F114</f>
        <v>45418000</v>
      </c>
      <c r="G117" s="11">
        <f t="shared" si="1"/>
        <v>-9049000</v>
      </c>
    </row>
    <row r="118" spans="2:7">
      <c r="B118" s="29"/>
      <c r="C118" s="28" t="s">
        <v>28</v>
      </c>
      <c r="D118" s="8" t="s">
        <v>121</v>
      </c>
      <c r="E118" s="9"/>
      <c r="F118" s="9"/>
      <c r="G118" s="9">
        <f t="shared" si="1"/>
        <v>0</v>
      </c>
    </row>
    <row r="119" spans="2:7">
      <c r="B119" s="29"/>
      <c r="C119" s="29"/>
      <c r="D119" s="8" t="s">
        <v>122</v>
      </c>
      <c r="E119" s="9"/>
      <c r="F119" s="9"/>
      <c r="G119" s="9">
        <f t="shared" si="1"/>
        <v>0</v>
      </c>
    </row>
    <row r="120" spans="2:7">
      <c r="B120" s="29"/>
      <c r="C120" s="29"/>
      <c r="D120" s="8" t="s">
        <v>123</v>
      </c>
      <c r="E120" s="9">
        <f>+E121+E122+E123+E124</f>
        <v>0</v>
      </c>
      <c r="F120" s="9">
        <f>+F121+F122+F123+F124</f>
        <v>147825</v>
      </c>
      <c r="G120" s="9">
        <f t="shared" si="1"/>
        <v>-147825</v>
      </c>
    </row>
    <row r="121" spans="2:7">
      <c r="B121" s="29"/>
      <c r="C121" s="29"/>
      <c r="D121" s="8" t="s">
        <v>124</v>
      </c>
      <c r="E121" s="9"/>
      <c r="F121" s="9"/>
      <c r="G121" s="9">
        <f t="shared" si="1"/>
        <v>0</v>
      </c>
    </row>
    <row r="122" spans="2:7">
      <c r="B122" s="29"/>
      <c r="C122" s="29"/>
      <c r="D122" s="8" t="s">
        <v>125</v>
      </c>
      <c r="E122" s="9"/>
      <c r="F122" s="9"/>
      <c r="G122" s="9">
        <f t="shared" si="1"/>
        <v>0</v>
      </c>
    </row>
    <row r="123" spans="2:7">
      <c r="B123" s="29"/>
      <c r="C123" s="29"/>
      <c r="D123" s="8" t="s">
        <v>126</v>
      </c>
      <c r="E123" s="9"/>
      <c r="F123" s="9">
        <v>147825</v>
      </c>
      <c r="G123" s="9">
        <f t="shared" si="1"/>
        <v>-147825</v>
      </c>
    </row>
    <row r="124" spans="2:7">
      <c r="B124" s="29"/>
      <c r="C124" s="29"/>
      <c r="D124" s="8" t="s">
        <v>127</v>
      </c>
      <c r="E124" s="9"/>
      <c r="F124" s="9"/>
      <c r="G124" s="9">
        <f t="shared" si="1"/>
        <v>0</v>
      </c>
    </row>
    <row r="125" spans="2:7">
      <c r="B125" s="29"/>
      <c r="C125" s="29"/>
      <c r="D125" s="8" t="s">
        <v>128</v>
      </c>
      <c r="E125" s="9"/>
      <c r="F125" s="9"/>
      <c r="G125" s="9">
        <f t="shared" si="1"/>
        <v>0</v>
      </c>
    </row>
    <row r="126" spans="2:7">
      <c r="B126" s="29"/>
      <c r="C126" s="29"/>
      <c r="D126" s="8" t="s">
        <v>129</v>
      </c>
      <c r="E126" s="9"/>
      <c r="F126" s="9"/>
      <c r="G126" s="9">
        <f t="shared" si="1"/>
        <v>0</v>
      </c>
    </row>
    <row r="127" spans="2:7">
      <c r="B127" s="29"/>
      <c r="C127" s="29"/>
      <c r="D127" s="8" t="s">
        <v>130</v>
      </c>
      <c r="E127" s="9"/>
      <c r="F127" s="9"/>
      <c r="G127" s="9">
        <f t="shared" si="1"/>
        <v>0</v>
      </c>
    </row>
    <row r="128" spans="2:7">
      <c r="B128" s="29"/>
      <c r="C128" s="29"/>
      <c r="D128" s="8" t="s">
        <v>131</v>
      </c>
      <c r="E128" s="9"/>
      <c r="F128" s="9"/>
      <c r="G128" s="9">
        <f t="shared" si="1"/>
        <v>0</v>
      </c>
    </row>
    <row r="129" spans="2:7">
      <c r="B129" s="29"/>
      <c r="C129" s="29"/>
      <c r="D129" s="8" t="s">
        <v>132</v>
      </c>
      <c r="E129" s="9"/>
      <c r="F129" s="9"/>
      <c r="G129" s="9">
        <f t="shared" si="1"/>
        <v>0</v>
      </c>
    </row>
    <row r="130" spans="2:7">
      <c r="B130" s="29"/>
      <c r="C130" s="29"/>
      <c r="D130" s="8" t="s">
        <v>133</v>
      </c>
      <c r="E130" s="9"/>
      <c r="F130" s="9"/>
      <c r="G130" s="9">
        <f t="shared" si="1"/>
        <v>0</v>
      </c>
    </row>
    <row r="131" spans="2:7">
      <c r="B131" s="29"/>
      <c r="C131" s="29"/>
      <c r="D131" s="8" t="s">
        <v>134</v>
      </c>
      <c r="E131" s="9"/>
      <c r="F131" s="9"/>
      <c r="G131" s="9">
        <f t="shared" si="1"/>
        <v>0</v>
      </c>
    </row>
    <row r="132" spans="2:7">
      <c r="B132" s="29"/>
      <c r="C132" s="29"/>
      <c r="D132" s="8" t="s">
        <v>135</v>
      </c>
      <c r="E132" s="9"/>
      <c r="F132" s="9"/>
      <c r="G132" s="9">
        <f t="shared" si="1"/>
        <v>0</v>
      </c>
    </row>
    <row r="133" spans="2:7">
      <c r="B133" s="29"/>
      <c r="C133" s="30"/>
      <c r="D133" s="10" t="s">
        <v>136</v>
      </c>
      <c r="E133" s="11">
        <f>+E118+E119+E120+E125+E126+E127+E128+E129+E130+E131+E132</f>
        <v>0</v>
      </c>
      <c r="F133" s="11">
        <f>+F118+F119+F120+F125+F126+F127+F128+F129+F130+F131+F132</f>
        <v>147825</v>
      </c>
      <c r="G133" s="11">
        <f t="shared" si="1"/>
        <v>-147825</v>
      </c>
    </row>
    <row r="134" spans="2:7">
      <c r="B134" s="30"/>
      <c r="C134" s="18" t="s">
        <v>137</v>
      </c>
      <c r="D134" s="19"/>
      <c r="E134" s="20">
        <f xml:space="preserve"> +E117 - E133</f>
        <v>36369000</v>
      </c>
      <c r="F134" s="20">
        <f xml:space="preserve"> +F117 - F133</f>
        <v>45270175</v>
      </c>
      <c r="G134" s="20">
        <f t="shared" si="1"/>
        <v>-8901175</v>
      </c>
    </row>
    <row r="135" spans="2:7">
      <c r="B135" s="12" t="s">
        <v>138</v>
      </c>
      <c r="C135" s="21"/>
      <c r="D135" s="22"/>
      <c r="E135" s="23">
        <f xml:space="preserve"> +E93 +E134</f>
        <v>-9661326</v>
      </c>
      <c r="F135" s="23">
        <f xml:space="preserve"> +F93 +F134</f>
        <v>-918700</v>
      </c>
      <c r="G135" s="23">
        <f t="shared" ref="G135:G147" si="2">E135-F135</f>
        <v>-8742626</v>
      </c>
    </row>
    <row r="136" spans="2:7">
      <c r="B136" s="25" t="s">
        <v>139</v>
      </c>
      <c r="C136" s="21" t="s">
        <v>140</v>
      </c>
      <c r="D136" s="22"/>
      <c r="E136" s="23">
        <v>36522653</v>
      </c>
      <c r="F136" s="23">
        <v>37441353</v>
      </c>
      <c r="G136" s="23">
        <f t="shared" si="2"/>
        <v>-918700</v>
      </c>
    </row>
    <row r="137" spans="2:7">
      <c r="B137" s="26"/>
      <c r="C137" s="21" t="s">
        <v>141</v>
      </c>
      <c r="D137" s="22"/>
      <c r="E137" s="23">
        <f xml:space="preserve"> +E135 +E136</f>
        <v>26861327</v>
      </c>
      <c r="F137" s="23">
        <f xml:space="preserve"> +F135 +F136</f>
        <v>36522653</v>
      </c>
      <c r="G137" s="23">
        <f t="shared" si="2"/>
        <v>-9661326</v>
      </c>
    </row>
    <row r="138" spans="2:7">
      <c r="B138" s="26"/>
      <c r="C138" s="21" t="s">
        <v>142</v>
      </c>
      <c r="D138" s="22"/>
      <c r="E138" s="23"/>
      <c r="F138" s="23"/>
      <c r="G138" s="23">
        <f t="shared" si="2"/>
        <v>0</v>
      </c>
    </row>
    <row r="139" spans="2:7">
      <c r="B139" s="26"/>
      <c r="C139" s="21" t="s">
        <v>143</v>
      </c>
      <c r="D139" s="22"/>
      <c r="E139" s="23">
        <f>+E140+E141+E142</f>
        <v>0</v>
      </c>
      <c r="F139" s="23">
        <f>+F140+F141+F142</f>
        <v>0</v>
      </c>
      <c r="G139" s="23">
        <f t="shared" si="2"/>
        <v>0</v>
      </c>
    </row>
    <row r="140" spans="2:7">
      <c r="B140" s="26"/>
      <c r="C140" s="24" t="s">
        <v>144</v>
      </c>
      <c r="D140" s="19"/>
      <c r="E140" s="20"/>
      <c r="F140" s="20"/>
      <c r="G140" s="20">
        <f t="shared" si="2"/>
        <v>0</v>
      </c>
    </row>
    <row r="141" spans="2:7">
      <c r="B141" s="26"/>
      <c r="C141" s="24" t="s">
        <v>145</v>
      </c>
      <c r="D141" s="19"/>
      <c r="E141" s="20"/>
      <c r="F141" s="20"/>
      <c r="G141" s="20">
        <f t="shared" si="2"/>
        <v>0</v>
      </c>
    </row>
    <row r="142" spans="2:7">
      <c r="B142" s="26"/>
      <c r="C142" s="24" t="s">
        <v>146</v>
      </c>
      <c r="D142" s="19"/>
      <c r="E142" s="20"/>
      <c r="F142" s="20"/>
      <c r="G142" s="20">
        <f t="shared" si="2"/>
        <v>0</v>
      </c>
    </row>
    <row r="143" spans="2:7">
      <c r="B143" s="26"/>
      <c r="C143" s="21" t="s">
        <v>147</v>
      </c>
      <c r="D143" s="22"/>
      <c r="E143" s="23">
        <f>+E144+E145+E146</f>
        <v>0</v>
      </c>
      <c r="F143" s="23">
        <f>+F144+F145+F146</f>
        <v>0</v>
      </c>
      <c r="G143" s="23">
        <f t="shared" si="2"/>
        <v>0</v>
      </c>
    </row>
    <row r="144" spans="2:7">
      <c r="B144" s="26"/>
      <c r="C144" s="24" t="s">
        <v>148</v>
      </c>
      <c r="D144" s="19"/>
      <c r="E144" s="20"/>
      <c r="F144" s="20"/>
      <c r="G144" s="20">
        <f t="shared" si="2"/>
        <v>0</v>
      </c>
    </row>
    <row r="145" spans="2:7">
      <c r="B145" s="26"/>
      <c r="C145" s="24" t="s">
        <v>149</v>
      </c>
      <c r="D145" s="19"/>
      <c r="E145" s="20"/>
      <c r="F145" s="20"/>
      <c r="G145" s="20">
        <f t="shared" si="2"/>
        <v>0</v>
      </c>
    </row>
    <row r="146" spans="2:7">
      <c r="B146" s="26"/>
      <c r="C146" s="24" t="s">
        <v>150</v>
      </c>
      <c r="D146" s="19"/>
      <c r="E146" s="20"/>
      <c r="F146" s="20"/>
      <c r="G146" s="20">
        <f t="shared" si="2"/>
        <v>0</v>
      </c>
    </row>
    <row r="147" spans="2:7">
      <c r="B147" s="27"/>
      <c r="C147" s="21" t="s">
        <v>151</v>
      </c>
      <c r="D147" s="22"/>
      <c r="E147" s="23">
        <f xml:space="preserve"> +E137 +E138 +E139 - E143</f>
        <v>26861327</v>
      </c>
      <c r="F147" s="23">
        <f xml:space="preserve"> +F137 +F138 +F139 - F143</f>
        <v>36522653</v>
      </c>
      <c r="G147" s="23">
        <f t="shared" si="2"/>
        <v>-9661326</v>
      </c>
    </row>
  </sheetData>
  <mergeCells count="13">
    <mergeCell ref="B2:G2"/>
    <mergeCell ref="B3:G3"/>
    <mergeCell ref="B5:D5"/>
    <mergeCell ref="B6:B79"/>
    <mergeCell ref="C6:C23"/>
    <mergeCell ref="C24:C78"/>
    <mergeCell ref="B136:B147"/>
    <mergeCell ref="B80:B92"/>
    <mergeCell ref="C80:C85"/>
    <mergeCell ref="C86:C91"/>
    <mergeCell ref="B94:B134"/>
    <mergeCell ref="C94:C117"/>
    <mergeCell ref="C118:C133"/>
  </mergeCells>
  <phoneticPr fontId="2"/>
  <pageMargins left="0.7" right="0.7" top="0.75" bottom="0.75" header="0.3" footer="0.3"/>
  <pageSetup paperSize="9" fitToHeight="0" orientation="portrait" verticalDpi="0" r:id="rId1"/>
  <headerFooter>
    <oddHeader>&amp;L静岡手をつなぐ育成の会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F4AD6-ECA1-465F-898B-F211D92D5624}">
  <sheetPr>
    <pageSetUpPr fitToPage="1"/>
  </sheetPr>
  <dimension ref="B1:G147"/>
  <sheetViews>
    <sheetView showGridLines="0" workbookViewId="0"/>
  </sheetViews>
  <sheetFormatPr defaultRowHeight="18.75"/>
  <cols>
    <col min="1" max="3" width="2.875" customWidth="1"/>
    <col min="4" max="4" width="59.75" customWidth="1"/>
    <col min="5" max="7" width="20.75" customWidth="1"/>
  </cols>
  <sheetData>
    <row r="1" spans="2:7" ht="21">
      <c r="B1" s="1"/>
      <c r="C1" s="1"/>
      <c r="D1" s="1"/>
      <c r="E1" s="2"/>
      <c r="F1" s="2"/>
      <c r="G1" s="3" t="s">
        <v>0</v>
      </c>
    </row>
    <row r="2" spans="2:7" ht="21">
      <c r="B2" s="31" t="s">
        <v>152</v>
      </c>
      <c r="C2" s="31"/>
      <c r="D2" s="31"/>
      <c r="E2" s="31"/>
      <c r="F2" s="31"/>
      <c r="G2" s="31"/>
    </row>
    <row r="3" spans="2:7" ht="21">
      <c r="B3" s="32" t="s">
        <v>2</v>
      </c>
      <c r="C3" s="32"/>
      <c r="D3" s="32"/>
      <c r="E3" s="32"/>
      <c r="F3" s="32"/>
      <c r="G3" s="32"/>
    </row>
    <row r="4" spans="2:7">
      <c r="B4" s="4"/>
      <c r="C4" s="4"/>
      <c r="D4" s="4"/>
      <c r="E4" s="4"/>
      <c r="F4" s="2"/>
      <c r="G4" s="4" t="s">
        <v>3</v>
      </c>
    </row>
    <row r="5" spans="2:7">
      <c r="B5" s="33" t="s">
        <v>4</v>
      </c>
      <c r="C5" s="33"/>
      <c r="D5" s="33"/>
      <c r="E5" s="5" t="s">
        <v>5</v>
      </c>
      <c r="F5" s="5" t="s">
        <v>6</v>
      </c>
      <c r="G5" s="5" t="s">
        <v>7</v>
      </c>
    </row>
    <row r="6" spans="2:7">
      <c r="B6" s="28" t="s">
        <v>8</v>
      </c>
      <c r="C6" s="28" t="s">
        <v>9</v>
      </c>
      <c r="D6" s="6" t="s">
        <v>10</v>
      </c>
      <c r="E6" s="7">
        <f>+E7</f>
        <v>2161655</v>
      </c>
      <c r="F6" s="7">
        <f>+F7</f>
        <v>2044724</v>
      </c>
      <c r="G6" s="7">
        <f>E6-F6</f>
        <v>116931</v>
      </c>
    </row>
    <row r="7" spans="2:7">
      <c r="B7" s="29"/>
      <c r="C7" s="29"/>
      <c r="D7" s="8" t="s">
        <v>11</v>
      </c>
      <c r="E7" s="9">
        <f>+E8</f>
        <v>2161655</v>
      </c>
      <c r="F7" s="9">
        <f>+F8</f>
        <v>2044724</v>
      </c>
      <c r="G7" s="9">
        <f t="shared" ref="G7:G70" si="0">E7-F7</f>
        <v>116931</v>
      </c>
    </row>
    <row r="8" spans="2:7">
      <c r="B8" s="29"/>
      <c r="C8" s="29"/>
      <c r="D8" s="8" t="s">
        <v>12</v>
      </c>
      <c r="E8" s="9">
        <v>2161655</v>
      </c>
      <c r="F8" s="9">
        <v>2044724</v>
      </c>
      <c r="G8" s="9">
        <f t="shared" si="0"/>
        <v>116931</v>
      </c>
    </row>
    <row r="9" spans="2:7">
      <c r="B9" s="29"/>
      <c r="C9" s="29"/>
      <c r="D9" s="8" t="s">
        <v>13</v>
      </c>
      <c r="E9" s="9">
        <f>+E10+E14+E15+E17+E18</f>
        <v>51053912</v>
      </c>
      <c r="F9" s="9">
        <f>+F10+F14+F15+F17+F18</f>
        <v>56949038</v>
      </c>
      <c r="G9" s="9">
        <f t="shared" si="0"/>
        <v>-5895126</v>
      </c>
    </row>
    <row r="10" spans="2:7">
      <c r="B10" s="29"/>
      <c r="C10" s="29"/>
      <c r="D10" s="8" t="s">
        <v>14</v>
      </c>
      <c r="E10" s="9">
        <f>+E11+E12+E13</f>
        <v>50528807</v>
      </c>
      <c r="F10" s="9">
        <f>+F11+F12+F13</f>
        <v>56472298</v>
      </c>
      <c r="G10" s="9">
        <f t="shared" si="0"/>
        <v>-5943491</v>
      </c>
    </row>
    <row r="11" spans="2:7">
      <c r="B11" s="29"/>
      <c r="C11" s="29"/>
      <c r="D11" s="8" t="s">
        <v>15</v>
      </c>
      <c r="E11" s="9">
        <v>37377270</v>
      </c>
      <c r="F11" s="9">
        <v>42846927</v>
      </c>
      <c r="G11" s="9">
        <f t="shared" si="0"/>
        <v>-5469657</v>
      </c>
    </row>
    <row r="12" spans="2:7">
      <c r="B12" s="29"/>
      <c r="C12" s="29"/>
      <c r="D12" s="8" t="s">
        <v>16</v>
      </c>
      <c r="E12" s="9">
        <v>13151537</v>
      </c>
      <c r="F12" s="9">
        <v>13625371</v>
      </c>
      <c r="G12" s="9">
        <f t="shared" si="0"/>
        <v>-473834</v>
      </c>
    </row>
    <row r="13" spans="2:7">
      <c r="B13" s="29"/>
      <c r="C13" s="29"/>
      <c r="D13" s="8" t="s">
        <v>17</v>
      </c>
      <c r="E13" s="9"/>
      <c r="F13" s="9"/>
      <c r="G13" s="9">
        <f t="shared" si="0"/>
        <v>0</v>
      </c>
    </row>
    <row r="14" spans="2:7">
      <c r="B14" s="29"/>
      <c r="C14" s="29"/>
      <c r="D14" s="8" t="s">
        <v>18</v>
      </c>
      <c r="E14" s="9">
        <v>164105</v>
      </c>
      <c r="F14" s="9">
        <v>92740</v>
      </c>
      <c r="G14" s="9">
        <f t="shared" si="0"/>
        <v>71365</v>
      </c>
    </row>
    <row r="15" spans="2:7">
      <c r="B15" s="29"/>
      <c r="C15" s="29"/>
      <c r="D15" s="8" t="s">
        <v>19</v>
      </c>
      <c r="E15" s="9">
        <f>+E16</f>
        <v>0</v>
      </c>
      <c r="F15" s="9">
        <f>+F16</f>
        <v>0</v>
      </c>
      <c r="G15" s="9">
        <f t="shared" si="0"/>
        <v>0</v>
      </c>
    </row>
    <row r="16" spans="2:7">
      <c r="B16" s="29"/>
      <c r="C16" s="29"/>
      <c r="D16" s="8" t="s">
        <v>20</v>
      </c>
      <c r="E16" s="9"/>
      <c r="F16" s="9"/>
      <c r="G16" s="9">
        <f t="shared" si="0"/>
        <v>0</v>
      </c>
    </row>
    <row r="17" spans="2:7">
      <c r="B17" s="29"/>
      <c r="C17" s="29"/>
      <c r="D17" s="8" t="s">
        <v>21</v>
      </c>
      <c r="E17" s="9"/>
      <c r="F17" s="9"/>
      <c r="G17" s="9">
        <f t="shared" si="0"/>
        <v>0</v>
      </c>
    </row>
    <row r="18" spans="2:7">
      <c r="B18" s="29"/>
      <c r="C18" s="29"/>
      <c r="D18" s="8" t="s">
        <v>22</v>
      </c>
      <c r="E18" s="9">
        <f>+E19+E20+E21</f>
        <v>361000</v>
      </c>
      <c r="F18" s="9">
        <f>+F19+F20+F21</f>
        <v>384000</v>
      </c>
      <c r="G18" s="9">
        <f t="shared" si="0"/>
        <v>-23000</v>
      </c>
    </row>
    <row r="19" spans="2:7">
      <c r="B19" s="29"/>
      <c r="C19" s="29"/>
      <c r="D19" s="8" t="s">
        <v>23</v>
      </c>
      <c r="E19" s="9">
        <v>361000</v>
      </c>
      <c r="F19" s="9">
        <v>384000</v>
      </c>
      <c r="G19" s="9">
        <f t="shared" si="0"/>
        <v>-23000</v>
      </c>
    </row>
    <row r="20" spans="2:7">
      <c r="B20" s="29"/>
      <c r="C20" s="29"/>
      <c r="D20" s="8" t="s">
        <v>24</v>
      </c>
      <c r="E20" s="9"/>
      <c r="F20" s="9"/>
      <c r="G20" s="9">
        <f t="shared" si="0"/>
        <v>0</v>
      </c>
    </row>
    <row r="21" spans="2:7">
      <c r="B21" s="29"/>
      <c r="C21" s="29"/>
      <c r="D21" s="8" t="s">
        <v>25</v>
      </c>
      <c r="E21" s="9"/>
      <c r="F21" s="9"/>
      <c r="G21" s="9">
        <f t="shared" si="0"/>
        <v>0</v>
      </c>
    </row>
    <row r="22" spans="2:7">
      <c r="B22" s="29"/>
      <c r="C22" s="29"/>
      <c r="D22" s="8" t="s">
        <v>26</v>
      </c>
      <c r="E22" s="9">
        <v>62000</v>
      </c>
      <c r="F22" s="9">
        <v>118337</v>
      </c>
      <c r="G22" s="9">
        <f t="shared" si="0"/>
        <v>-56337</v>
      </c>
    </row>
    <row r="23" spans="2:7">
      <c r="B23" s="29"/>
      <c r="C23" s="30"/>
      <c r="D23" s="10" t="s">
        <v>27</v>
      </c>
      <c r="E23" s="11">
        <f>+E6+E9+E22</f>
        <v>53277567</v>
      </c>
      <c r="F23" s="11">
        <f>+F6+F9+F22</f>
        <v>59112099</v>
      </c>
      <c r="G23" s="11">
        <f t="shared" si="0"/>
        <v>-5834532</v>
      </c>
    </row>
    <row r="24" spans="2:7">
      <c r="B24" s="29"/>
      <c r="C24" s="28" t="s">
        <v>28</v>
      </c>
      <c r="D24" s="8" t="s">
        <v>29</v>
      </c>
      <c r="E24" s="9">
        <f>+E25+E26+E27+E28+E29+E30+E31</f>
        <v>47643604</v>
      </c>
      <c r="F24" s="9">
        <f>+F25+F26+F27+F28+F29+F30+F31</f>
        <v>49323049</v>
      </c>
      <c r="G24" s="9">
        <f t="shared" si="0"/>
        <v>-1679445</v>
      </c>
    </row>
    <row r="25" spans="2:7">
      <c r="B25" s="29"/>
      <c r="C25" s="29"/>
      <c r="D25" s="8" t="s">
        <v>30</v>
      </c>
      <c r="E25" s="9"/>
      <c r="F25" s="9"/>
      <c r="G25" s="9">
        <f t="shared" si="0"/>
        <v>0</v>
      </c>
    </row>
    <row r="26" spans="2:7">
      <c r="B26" s="29"/>
      <c r="C26" s="29"/>
      <c r="D26" s="8" t="s">
        <v>31</v>
      </c>
      <c r="E26" s="9">
        <v>26995647</v>
      </c>
      <c r="F26" s="9">
        <v>27691216</v>
      </c>
      <c r="G26" s="9">
        <f t="shared" si="0"/>
        <v>-695569</v>
      </c>
    </row>
    <row r="27" spans="2:7">
      <c r="B27" s="29"/>
      <c r="C27" s="29"/>
      <c r="D27" s="8" t="s">
        <v>32</v>
      </c>
      <c r="E27" s="9">
        <v>3922700</v>
      </c>
      <c r="F27" s="9">
        <v>4153500</v>
      </c>
      <c r="G27" s="9">
        <f t="shared" si="0"/>
        <v>-230800</v>
      </c>
    </row>
    <row r="28" spans="2:7">
      <c r="B28" s="29"/>
      <c r="C28" s="29"/>
      <c r="D28" s="8" t="s">
        <v>33</v>
      </c>
      <c r="E28" s="9">
        <v>2691200</v>
      </c>
      <c r="F28" s="9">
        <v>2951600</v>
      </c>
      <c r="G28" s="9">
        <f t="shared" si="0"/>
        <v>-260400</v>
      </c>
    </row>
    <row r="29" spans="2:7">
      <c r="B29" s="29"/>
      <c r="C29" s="29"/>
      <c r="D29" s="8" t="s">
        <v>34</v>
      </c>
      <c r="E29" s="9">
        <v>7408747</v>
      </c>
      <c r="F29" s="9">
        <v>8296513</v>
      </c>
      <c r="G29" s="9">
        <f t="shared" si="0"/>
        <v>-887766</v>
      </c>
    </row>
    <row r="30" spans="2:7">
      <c r="B30" s="29"/>
      <c r="C30" s="29"/>
      <c r="D30" s="8" t="s">
        <v>35</v>
      </c>
      <c r="E30" s="9">
        <v>1068000</v>
      </c>
      <c r="F30" s="9">
        <v>801000</v>
      </c>
      <c r="G30" s="9">
        <f t="shared" si="0"/>
        <v>267000</v>
      </c>
    </row>
    <row r="31" spans="2:7">
      <c r="B31" s="29"/>
      <c r="C31" s="29"/>
      <c r="D31" s="8" t="s">
        <v>36</v>
      </c>
      <c r="E31" s="9">
        <v>5557310</v>
      </c>
      <c r="F31" s="9">
        <v>5429220</v>
      </c>
      <c r="G31" s="9">
        <f t="shared" si="0"/>
        <v>128090</v>
      </c>
    </row>
    <row r="32" spans="2:7">
      <c r="B32" s="29"/>
      <c r="C32" s="29"/>
      <c r="D32" s="8" t="s">
        <v>37</v>
      </c>
      <c r="E32" s="9">
        <f>+E33+E34+E35+E36+E37+E38+E39+E40+E41+E42+E43</f>
        <v>2641924</v>
      </c>
      <c r="F32" s="9">
        <f>+F33+F34+F35+F36+F37+F38+F39+F40+F41+F42+F43</f>
        <v>2438606</v>
      </c>
      <c r="G32" s="9">
        <f t="shared" si="0"/>
        <v>203318</v>
      </c>
    </row>
    <row r="33" spans="2:7">
      <c r="B33" s="29"/>
      <c r="C33" s="29"/>
      <c r="D33" s="8" t="s">
        <v>38</v>
      </c>
      <c r="E33" s="9"/>
      <c r="F33" s="9"/>
      <c r="G33" s="9">
        <f t="shared" si="0"/>
        <v>0</v>
      </c>
    </row>
    <row r="34" spans="2:7">
      <c r="B34" s="29"/>
      <c r="C34" s="29"/>
      <c r="D34" s="8" t="s">
        <v>39</v>
      </c>
      <c r="E34" s="9">
        <v>85348</v>
      </c>
      <c r="F34" s="9">
        <v>101494</v>
      </c>
      <c r="G34" s="9">
        <f t="shared" si="0"/>
        <v>-16146</v>
      </c>
    </row>
    <row r="35" spans="2:7">
      <c r="B35" s="29"/>
      <c r="C35" s="29"/>
      <c r="D35" s="8" t="s">
        <v>40</v>
      </c>
      <c r="E35" s="9"/>
      <c r="F35" s="9"/>
      <c r="G35" s="9">
        <f t="shared" si="0"/>
        <v>0</v>
      </c>
    </row>
    <row r="36" spans="2:7">
      <c r="B36" s="29"/>
      <c r="C36" s="29"/>
      <c r="D36" s="8" t="s">
        <v>41</v>
      </c>
      <c r="E36" s="9">
        <v>423695</v>
      </c>
      <c r="F36" s="9">
        <v>74904</v>
      </c>
      <c r="G36" s="9">
        <f t="shared" si="0"/>
        <v>348791</v>
      </c>
    </row>
    <row r="37" spans="2:7">
      <c r="B37" s="29"/>
      <c r="C37" s="29"/>
      <c r="D37" s="8" t="s">
        <v>42</v>
      </c>
      <c r="E37" s="9">
        <v>745000</v>
      </c>
      <c r="F37" s="9">
        <v>853849</v>
      </c>
      <c r="G37" s="9">
        <f t="shared" si="0"/>
        <v>-108849</v>
      </c>
    </row>
    <row r="38" spans="2:7">
      <c r="B38" s="29"/>
      <c r="C38" s="29"/>
      <c r="D38" s="8" t="s">
        <v>43</v>
      </c>
      <c r="E38" s="9">
        <v>100000</v>
      </c>
      <c r="F38" s="9">
        <v>219856</v>
      </c>
      <c r="G38" s="9">
        <f t="shared" si="0"/>
        <v>-119856</v>
      </c>
    </row>
    <row r="39" spans="2:7">
      <c r="B39" s="29"/>
      <c r="C39" s="29"/>
      <c r="D39" s="8" t="s">
        <v>44</v>
      </c>
      <c r="E39" s="9">
        <v>48504</v>
      </c>
      <c r="F39" s="9">
        <v>45756</v>
      </c>
      <c r="G39" s="9">
        <f t="shared" si="0"/>
        <v>2748</v>
      </c>
    </row>
    <row r="40" spans="2:7">
      <c r="B40" s="29"/>
      <c r="C40" s="29"/>
      <c r="D40" s="8" t="s">
        <v>45</v>
      </c>
      <c r="E40" s="9"/>
      <c r="F40" s="9"/>
      <c r="G40" s="9">
        <f t="shared" si="0"/>
        <v>0</v>
      </c>
    </row>
    <row r="41" spans="2:7">
      <c r="B41" s="29"/>
      <c r="C41" s="29"/>
      <c r="D41" s="8" t="s">
        <v>46</v>
      </c>
      <c r="E41" s="9">
        <v>141044</v>
      </c>
      <c r="F41" s="9">
        <v>120740</v>
      </c>
      <c r="G41" s="9">
        <f t="shared" si="0"/>
        <v>20304</v>
      </c>
    </row>
    <row r="42" spans="2:7">
      <c r="B42" s="29"/>
      <c r="C42" s="29"/>
      <c r="D42" s="8" t="s">
        <v>47</v>
      </c>
      <c r="E42" s="9">
        <v>947533</v>
      </c>
      <c r="F42" s="9">
        <v>912386</v>
      </c>
      <c r="G42" s="9">
        <f t="shared" si="0"/>
        <v>35147</v>
      </c>
    </row>
    <row r="43" spans="2:7">
      <c r="B43" s="29"/>
      <c r="C43" s="29"/>
      <c r="D43" s="8" t="s">
        <v>48</v>
      </c>
      <c r="E43" s="9">
        <v>150800</v>
      </c>
      <c r="F43" s="9">
        <v>109621</v>
      </c>
      <c r="G43" s="9">
        <f t="shared" si="0"/>
        <v>41179</v>
      </c>
    </row>
    <row r="44" spans="2:7">
      <c r="B44" s="29"/>
      <c r="C44" s="29"/>
      <c r="D44" s="8" t="s">
        <v>49</v>
      </c>
      <c r="E44" s="9">
        <f>+E45+E46+E47+E48+E49+E50+E51+E52+E53+E54+E55+E56+E57+E58+E59+E60+E61+E62+E63+E64+E65+E66</f>
        <v>2973123</v>
      </c>
      <c r="F44" s="9">
        <f>+F45+F46+F47+F48+F49+F50+F51+F52+F53+F54+F55+F56+F57+F58+F59+F60+F61+F62+F63+F64+F65+F66</f>
        <v>3052366</v>
      </c>
      <c r="G44" s="9">
        <f t="shared" si="0"/>
        <v>-79243</v>
      </c>
    </row>
    <row r="45" spans="2:7">
      <c r="B45" s="29"/>
      <c r="C45" s="29"/>
      <c r="D45" s="8" t="s">
        <v>50</v>
      </c>
      <c r="E45" s="9">
        <v>46752</v>
      </c>
      <c r="F45" s="9">
        <v>77209</v>
      </c>
      <c r="G45" s="9">
        <f t="shared" si="0"/>
        <v>-30457</v>
      </c>
    </row>
    <row r="46" spans="2:7">
      <c r="B46" s="29"/>
      <c r="C46" s="29"/>
      <c r="D46" s="8" t="s">
        <v>51</v>
      </c>
      <c r="E46" s="9"/>
      <c r="F46" s="9"/>
      <c r="G46" s="9">
        <f t="shared" si="0"/>
        <v>0</v>
      </c>
    </row>
    <row r="47" spans="2:7">
      <c r="B47" s="29"/>
      <c r="C47" s="29"/>
      <c r="D47" s="8" t="s">
        <v>52</v>
      </c>
      <c r="E47" s="9">
        <v>19850</v>
      </c>
      <c r="F47" s="9">
        <v>16410</v>
      </c>
      <c r="G47" s="9">
        <f t="shared" si="0"/>
        <v>3440</v>
      </c>
    </row>
    <row r="48" spans="2:7">
      <c r="B48" s="29"/>
      <c r="C48" s="29"/>
      <c r="D48" s="8" t="s">
        <v>53</v>
      </c>
      <c r="E48" s="9">
        <v>37800</v>
      </c>
      <c r="F48" s="9">
        <v>180070</v>
      </c>
      <c r="G48" s="9">
        <f t="shared" si="0"/>
        <v>-142270</v>
      </c>
    </row>
    <row r="49" spans="2:7">
      <c r="B49" s="29"/>
      <c r="C49" s="29"/>
      <c r="D49" s="8" t="s">
        <v>54</v>
      </c>
      <c r="E49" s="9">
        <v>83590</v>
      </c>
      <c r="F49" s="9">
        <v>86486</v>
      </c>
      <c r="G49" s="9">
        <f t="shared" si="0"/>
        <v>-2896</v>
      </c>
    </row>
    <row r="50" spans="2:7">
      <c r="B50" s="29"/>
      <c r="C50" s="29"/>
      <c r="D50" s="8" t="s">
        <v>55</v>
      </c>
      <c r="E50" s="9">
        <v>59179</v>
      </c>
      <c r="F50" s="9">
        <v>74756</v>
      </c>
      <c r="G50" s="9">
        <f t="shared" si="0"/>
        <v>-15577</v>
      </c>
    </row>
    <row r="51" spans="2:7">
      <c r="B51" s="29"/>
      <c r="C51" s="29"/>
      <c r="D51" s="8" t="s">
        <v>42</v>
      </c>
      <c r="E51" s="9">
        <v>314405</v>
      </c>
      <c r="F51" s="9">
        <v>357033</v>
      </c>
      <c r="G51" s="9">
        <f t="shared" si="0"/>
        <v>-42628</v>
      </c>
    </row>
    <row r="52" spans="2:7">
      <c r="B52" s="29"/>
      <c r="C52" s="29"/>
      <c r="D52" s="8" t="s">
        <v>56</v>
      </c>
      <c r="E52" s="9">
        <v>47646</v>
      </c>
      <c r="F52" s="9">
        <v>155</v>
      </c>
      <c r="G52" s="9">
        <f t="shared" si="0"/>
        <v>47491</v>
      </c>
    </row>
    <row r="53" spans="2:7">
      <c r="B53" s="29"/>
      <c r="C53" s="29"/>
      <c r="D53" s="8" t="s">
        <v>57</v>
      </c>
      <c r="E53" s="9">
        <v>397358</v>
      </c>
      <c r="F53" s="9">
        <v>414038</v>
      </c>
      <c r="G53" s="9">
        <f t="shared" si="0"/>
        <v>-16680</v>
      </c>
    </row>
    <row r="54" spans="2:7">
      <c r="B54" s="29"/>
      <c r="C54" s="29"/>
      <c r="D54" s="8" t="s">
        <v>58</v>
      </c>
      <c r="E54" s="9"/>
      <c r="F54" s="9"/>
      <c r="G54" s="9">
        <f t="shared" si="0"/>
        <v>0</v>
      </c>
    </row>
    <row r="55" spans="2:7">
      <c r="B55" s="29"/>
      <c r="C55" s="29"/>
      <c r="D55" s="8" t="s">
        <v>59</v>
      </c>
      <c r="E55" s="9"/>
      <c r="F55" s="9"/>
      <c r="G55" s="9">
        <f t="shared" si="0"/>
        <v>0</v>
      </c>
    </row>
    <row r="56" spans="2:7">
      <c r="B56" s="29"/>
      <c r="C56" s="29"/>
      <c r="D56" s="8" t="s">
        <v>60</v>
      </c>
      <c r="E56" s="9">
        <v>272580</v>
      </c>
      <c r="F56" s="9">
        <v>283944</v>
      </c>
      <c r="G56" s="9">
        <f t="shared" si="0"/>
        <v>-11364</v>
      </c>
    </row>
    <row r="57" spans="2:7">
      <c r="B57" s="29"/>
      <c r="C57" s="29"/>
      <c r="D57" s="8" t="s">
        <v>61</v>
      </c>
      <c r="E57" s="9">
        <v>2420</v>
      </c>
      <c r="F57" s="9">
        <v>7114</v>
      </c>
      <c r="G57" s="9">
        <f t="shared" si="0"/>
        <v>-4694</v>
      </c>
    </row>
    <row r="58" spans="2:7">
      <c r="B58" s="29"/>
      <c r="C58" s="29"/>
      <c r="D58" s="8" t="s">
        <v>44</v>
      </c>
      <c r="E58" s="9">
        <v>483380</v>
      </c>
      <c r="F58" s="9">
        <v>432998</v>
      </c>
      <c r="G58" s="9">
        <f t="shared" si="0"/>
        <v>50382</v>
      </c>
    </row>
    <row r="59" spans="2:7">
      <c r="B59" s="29"/>
      <c r="C59" s="29"/>
      <c r="D59" s="8" t="s">
        <v>45</v>
      </c>
      <c r="E59" s="9">
        <v>847476</v>
      </c>
      <c r="F59" s="9">
        <v>754327</v>
      </c>
      <c r="G59" s="9">
        <f t="shared" si="0"/>
        <v>93149</v>
      </c>
    </row>
    <row r="60" spans="2:7">
      <c r="B60" s="29"/>
      <c r="C60" s="29"/>
      <c r="D60" s="8" t="s">
        <v>62</v>
      </c>
      <c r="E60" s="9"/>
      <c r="F60" s="9"/>
      <c r="G60" s="9">
        <f t="shared" si="0"/>
        <v>0</v>
      </c>
    </row>
    <row r="61" spans="2:7">
      <c r="B61" s="29"/>
      <c r="C61" s="29"/>
      <c r="D61" s="8" t="s">
        <v>63</v>
      </c>
      <c r="E61" s="9">
        <v>103653</v>
      </c>
      <c r="F61" s="9">
        <v>136343</v>
      </c>
      <c r="G61" s="9">
        <f t="shared" si="0"/>
        <v>-32690</v>
      </c>
    </row>
    <row r="62" spans="2:7">
      <c r="B62" s="29"/>
      <c r="C62" s="29"/>
      <c r="D62" s="8" t="s">
        <v>64</v>
      </c>
      <c r="E62" s="9">
        <v>76342</v>
      </c>
      <c r="F62" s="9">
        <v>91742</v>
      </c>
      <c r="G62" s="9">
        <f t="shared" si="0"/>
        <v>-15400</v>
      </c>
    </row>
    <row r="63" spans="2:7">
      <c r="B63" s="29"/>
      <c r="C63" s="29"/>
      <c r="D63" s="8" t="s">
        <v>65</v>
      </c>
      <c r="E63" s="9"/>
      <c r="F63" s="9"/>
      <c r="G63" s="9">
        <f t="shared" si="0"/>
        <v>0</v>
      </c>
    </row>
    <row r="64" spans="2:7">
      <c r="B64" s="29"/>
      <c r="C64" s="29"/>
      <c r="D64" s="8" t="s">
        <v>66</v>
      </c>
      <c r="E64" s="9">
        <v>111200</v>
      </c>
      <c r="F64" s="9">
        <v>103200</v>
      </c>
      <c r="G64" s="9">
        <f t="shared" si="0"/>
        <v>8000</v>
      </c>
    </row>
    <row r="65" spans="2:7">
      <c r="B65" s="29"/>
      <c r="C65" s="29"/>
      <c r="D65" s="8" t="s">
        <v>48</v>
      </c>
      <c r="E65" s="9">
        <v>69492</v>
      </c>
      <c r="F65" s="9">
        <v>36541</v>
      </c>
      <c r="G65" s="9">
        <f t="shared" si="0"/>
        <v>32951</v>
      </c>
    </row>
    <row r="66" spans="2:7">
      <c r="B66" s="29"/>
      <c r="C66" s="29"/>
      <c r="D66" s="8" t="s">
        <v>67</v>
      </c>
      <c r="E66" s="9"/>
      <c r="F66" s="9"/>
      <c r="G66" s="9">
        <f t="shared" si="0"/>
        <v>0</v>
      </c>
    </row>
    <row r="67" spans="2:7">
      <c r="B67" s="29"/>
      <c r="C67" s="29"/>
      <c r="D67" s="8" t="s">
        <v>68</v>
      </c>
      <c r="E67" s="9">
        <f>+E68</f>
        <v>2245669</v>
      </c>
      <c r="F67" s="9">
        <f>+F68</f>
        <v>2250382</v>
      </c>
      <c r="G67" s="9">
        <f t="shared" si="0"/>
        <v>-4713</v>
      </c>
    </row>
    <row r="68" spans="2:7">
      <c r="B68" s="29"/>
      <c r="C68" s="29"/>
      <c r="D68" s="8" t="s">
        <v>69</v>
      </c>
      <c r="E68" s="9">
        <f>+E69+E70+E71-E72</f>
        <v>2245669</v>
      </c>
      <c r="F68" s="9">
        <f>+F69+F70+F71-F72</f>
        <v>2250382</v>
      </c>
      <c r="G68" s="9">
        <f t="shared" si="0"/>
        <v>-4713</v>
      </c>
    </row>
    <row r="69" spans="2:7">
      <c r="B69" s="29"/>
      <c r="C69" s="29"/>
      <c r="D69" s="8" t="s">
        <v>70</v>
      </c>
      <c r="E69" s="9">
        <v>477085</v>
      </c>
      <c r="F69" s="9">
        <v>663985</v>
      </c>
      <c r="G69" s="9">
        <f t="shared" si="0"/>
        <v>-186900</v>
      </c>
    </row>
    <row r="70" spans="2:7">
      <c r="B70" s="29"/>
      <c r="C70" s="29"/>
      <c r="D70" s="8" t="s">
        <v>71</v>
      </c>
      <c r="E70" s="9">
        <v>2194877</v>
      </c>
      <c r="F70" s="9">
        <v>2063482</v>
      </c>
      <c r="G70" s="9">
        <f t="shared" si="0"/>
        <v>131395</v>
      </c>
    </row>
    <row r="71" spans="2:7">
      <c r="B71" s="29"/>
      <c r="C71" s="29"/>
      <c r="D71" s="8" t="s">
        <v>72</v>
      </c>
      <c r="E71" s="9"/>
      <c r="F71" s="9"/>
      <c r="G71" s="9">
        <f t="shared" ref="G71:G134" si="1">E71-F71</f>
        <v>0</v>
      </c>
    </row>
    <row r="72" spans="2:7">
      <c r="B72" s="29"/>
      <c r="C72" s="29"/>
      <c r="D72" s="8" t="s">
        <v>73</v>
      </c>
      <c r="E72" s="9">
        <v>426293</v>
      </c>
      <c r="F72" s="9">
        <v>477085</v>
      </c>
      <c r="G72" s="9">
        <f t="shared" si="1"/>
        <v>-50792</v>
      </c>
    </row>
    <row r="73" spans="2:7">
      <c r="B73" s="29"/>
      <c r="C73" s="29"/>
      <c r="D73" s="8" t="s">
        <v>74</v>
      </c>
      <c r="E73" s="9">
        <v>6215221</v>
      </c>
      <c r="F73" s="9">
        <v>6658534</v>
      </c>
      <c r="G73" s="9">
        <f t="shared" si="1"/>
        <v>-443313</v>
      </c>
    </row>
    <row r="74" spans="2:7">
      <c r="B74" s="29"/>
      <c r="C74" s="29"/>
      <c r="D74" s="8" t="s">
        <v>75</v>
      </c>
      <c r="E74" s="9">
        <v>-24642</v>
      </c>
      <c r="F74" s="9">
        <v>-299934</v>
      </c>
      <c r="G74" s="9">
        <f t="shared" si="1"/>
        <v>275292</v>
      </c>
    </row>
    <row r="75" spans="2:7">
      <c r="B75" s="29"/>
      <c r="C75" s="29"/>
      <c r="D75" s="8" t="s">
        <v>76</v>
      </c>
      <c r="E75" s="9"/>
      <c r="F75" s="9"/>
      <c r="G75" s="9">
        <f t="shared" si="1"/>
        <v>0</v>
      </c>
    </row>
    <row r="76" spans="2:7">
      <c r="B76" s="29"/>
      <c r="C76" s="29"/>
      <c r="D76" s="8" t="s">
        <v>77</v>
      </c>
      <c r="E76" s="9"/>
      <c r="F76" s="9"/>
      <c r="G76" s="9">
        <f t="shared" si="1"/>
        <v>0</v>
      </c>
    </row>
    <row r="77" spans="2:7">
      <c r="B77" s="29"/>
      <c r="C77" s="29"/>
      <c r="D77" s="8" t="s">
        <v>78</v>
      </c>
      <c r="E77" s="9"/>
      <c r="F77" s="9"/>
      <c r="G77" s="9">
        <f t="shared" si="1"/>
        <v>0</v>
      </c>
    </row>
    <row r="78" spans="2:7">
      <c r="B78" s="29"/>
      <c r="C78" s="30"/>
      <c r="D78" s="10" t="s">
        <v>79</v>
      </c>
      <c r="E78" s="11">
        <f>+E24+E32+E44+E67+E73+E74+E75+E76+E77</f>
        <v>61694899</v>
      </c>
      <c r="F78" s="11">
        <f>+F24+F32+F44+F67+F73+F74+F75+F76+F77</f>
        <v>63423003</v>
      </c>
      <c r="G78" s="11">
        <f t="shared" si="1"/>
        <v>-1728104</v>
      </c>
    </row>
    <row r="79" spans="2:7">
      <c r="B79" s="30"/>
      <c r="C79" s="12" t="s">
        <v>80</v>
      </c>
      <c r="D79" s="13"/>
      <c r="E79" s="14">
        <f xml:space="preserve"> +E23 - E78</f>
        <v>-8417332</v>
      </c>
      <c r="F79" s="14">
        <f xml:space="preserve"> +F23 - F78</f>
        <v>-4310904</v>
      </c>
      <c r="G79" s="14">
        <f t="shared" si="1"/>
        <v>-4106428</v>
      </c>
    </row>
    <row r="80" spans="2:7">
      <c r="B80" s="28" t="s">
        <v>81</v>
      </c>
      <c r="C80" s="28" t="s">
        <v>9</v>
      </c>
      <c r="D80" s="8" t="s">
        <v>82</v>
      </c>
      <c r="E80" s="9">
        <v>47</v>
      </c>
      <c r="F80" s="9">
        <v>53</v>
      </c>
      <c r="G80" s="9">
        <f t="shared" si="1"/>
        <v>-6</v>
      </c>
    </row>
    <row r="81" spans="2:7">
      <c r="B81" s="29"/>
      <c r="C81" s="29"/>
      <c r="D81" s="8" t="s">
        <v>83</v>
      </c>
      <c r="E81" s="9">
        <f>+E82+E83+E84</f>
        <v>101692</v>
      </c>
      <c r="F81" s="9">
        <f>+F82+F83+F84</f>
        <v>20500</v>
      </c>
      <c r="G81" s="9">
        <f t="shared" si="1"/>
        <v>81192</v>
      </c>
    </row>
    <row r="82" spans="2:7">
      <c r="B82" s="29"/>
      <c r="C82" s="29"/>
      <c r="D82" s="8" t="s">
        <v>84</v>
      </c>
      <c r="E82" s="9"/>
      <c r="F82" s="9"/>
      <c r="G82" s="9">
        <f t="shared" si="1"/>
        <v>0</v>
      </c>
    </row>
    <row r="83" spans="2:7">
      <c r="B83" s="29"/>
      <c r="C83" s="29"/>
      <c r="D83" s="8" t="s">
        <v>85</v>
      </c>
      <c r="E83" s="9"/>
      <c r="F83" s="9"/>
      <c r="G83" s="9">
        <f t="shared" si="1"/>
        <v>0</v>
      </c>
    </row>
    <row r="84" spans="2:7">
      <c r="B84" s="29"/>
      <c r="C84" s="29"/>
      <c r="D84" s="8" t="s">
        <v>86</v>
      </c>
      <c r="E84" s="9">
        <v>101692</v>
      </c>
      <c r="F84" s="9">
        <v>20500</v>
      </c>
      <c r="G84" s="9">
        <f t="shared" si="1"/>
        <v>81192</v>
      </c>
    </row>
    <row r="85" spans="2:7">
      <c r="B85" s="29"/>
      <c r="C85" s="30"/>
      <c r="D85" s="10" t="s">
        <v>87</v>
      </c>
      <c r="E85" s="11">
        <f>+E80+E81</f>
        <v>101739</v>
      </c>
      <c r="F85" s="11">
        <f>+F80+F81</f>
        <v>20553</v>
      </c>
      <c r="G85" s="11">
        <f t="shared" si="1"/>
        <v>81186</v>
      </c>
    </row>
    <row r="86" spans="2:7">
      <c r="B86" s="29"/>
      <c r="C86" s="28" t="s">
        <v>28</v>
      </c>
      <c r="D86" s="8" t="s">
        <v>88</v>
      </c>
      <c r="E86" s="9">
        <v>554105</v>
      </c>
      <c r="F86" s="9">
        <v>609065</v>
      </c>
      <c r="G86" s="9">
        <f t="shared" si="1"/>
        <v>-54960</v>
      </c>
    </row>
    <row r="87" spans="2:7">
      <c r="B87" s="29"/>
      <c r="C87" s="29"/>
      <c r="D87" s="8" t="s">
        <v>89</v>
      </c>
      <c r="E87" s="9">
        <f>+E88+E89+E90</f>
        <v>0</v>
      </c>
      <c r="F87" s="9">
        <f>+F88+F89+F90</f>
        <v>0</v>
      </c>
      <c r="G87" s="9">
        <f t="shared" si="1"/>
        <v>0</v>
      </c>
    </row>
    <row r="88" spans="2:7">
      <c r="B88" s="29"/>
      <c r="C88" s="29"/>
      <c r="D88" s="8" t="s">
        <v>90</v>
      </c>
      <c r="E88" s="9"/>
      <c r="F88" s="9"/>
      <c r="G88" s="9">
        <f t="shared" si="1"/>
        <v>0</v>
      </c>
    </row>
    <row r="89" spans="2:7">
      <c r="B89" s="29"/>
      <c r="C89" s="29"/>
      <c r="D89" s="8" t="s">
        <v>91</v>
      </c>
      <c r="E89" s="9"/>
      <c r="F89" s="9"/>
      <c r="G89" s="9">
        <f t="shared" si="1"/>
        <v>0</v>
      </c>
    </row>
    <row r="90" spans="2:7">
      <c r="B90" s="29"/>
      <c r="C90" s="29"/>
      <c r="D90" s="8" t="s">
        <v>92</v>
      </c>
      <c r="E90" s="9"/>
      <c r="F90" s="9"/>
      <c r="G90" s="9">
        <f t="shared" si="1"/>
        <v>0</v>
      </c>
    </row>
    <row r="91" spans="2:7">
      <c r="B91" s="29"/>
      <c r="C91" s="30"/>
      <c r="D91" s="10" t="s">
        <v>93</v>
      </c>
      <c r="E91" s="11">
        <f>+E86+E87</f>
        <v>554105</v>
      </c>
      <c r="F91" s="11">
        <f>+F86+F87</f>
        <v>609065</v>
      </c>
      <c r="G91" s="11">
        <f t="shared" si="1"/>
        <v>-54960</v>
      </c>
    </row>
    <row r="92" spans="2:7">
      <c r="B92" s="30"/>
      <c r="C92" s="12" t="s">
        <v>94</v>
      </c>
      <c r="D92" s="15"/>
      <c r="E92" s="16">
        <f xml:space="preserve"> +E85 - E91</f>
        <v>-452366</v>
      </c>
      <c r="F92" s="16">
        <f xml:space="preserve"> +F85 - F91</f>
        <v>-588512</v>
      </c>
      <c r="G92" s="16">
        <f t="shared" si="1"/>
        <v>136146</v>
      </c>
    </row>
    <row r="93" spans="2:7">
      <c r="B93" s="12" t="s">
        <v>95</v>
      </c>
      <c r="C93" s="17"/>
      <c r="D93" s="13"/>
      <c r="E93" s="14">
        <f xml:space="preserve"> +E79 +E92</f>
        <v>-8869698</v>
      </c>
      <c r="F93" s="14">
        <f xml:space="preserve"> +F79 +F92</f>
        <v>-4899416</v>
      </c>
      <c r="G93" s="14">
        <f t="shared" si="1"/>
        <v>-3970282</v>
      </c>
    </row>
    <row r="94" spans="2:7">
      <c r="B94" s="28" t="s">
        <v>96</v>
      </c>
      <c r="C94" s="28" t="s">
        <v>9</v>
      </c>
      <c r="D94" s="8" t="s">
        <v>97</v>
      </c>
      <c r="E94" s="9">
        <f>+E95+E96+E97</f>
        <v>386000</v>
      </c>
      <c r="F94" s="9">
        <f>+F95+F96+F97</f>
        <v>0</v>
      </c>
      <c r="G94" s="9">
        <f t="shared" si="1"/>
        <v>386000</v>
      </c>
    </row>
    <row r="95" spans="2:7">
      <c r="B95" s="29"/>
      <c r="C95" s="29"/>
      <c r="D95" s="8" t="s">
        <v>98</v>
      </c>
      <c r="E95" s="9">
        <v>386000</v>
      </c>
      <c r="F95" s="9"/>
      <c r="G95" s="9">
        <f t="shared" si="1"/>
        <v>386000</v>
      </c>
    </row>
    <row r="96" spans="2:7">
      <c r="B96" s="29"/>
      <c r="C96" s="29"/>
      <c r="D96" s="8" t="s">
        <v>99</v>
      </c>
      <c r="E96" s="9"/>
      <c r="F96" s="9"/>
      <c r="G96" s="9">
        <f t="shared" si="1"/>
        <v>0</v>
      </c>
    </row>
    <row r="97" spans="2:7">
      <c r="B97" s="29"/>
      <c r="C97" s="29"/>
      <c r="D97" s="8" t="s">
        <v>100</v>
      </c>
      <c r="E97" s="9"/>
      <c r="F97" s="9"/>
      <c r="G97" s="9">
        <f t="shared" si="1"/>
        <v>0</v>
      </c>
    </row>
    <row r="98" spans="2:7">
      <c r="B98" s="29"/>
      <c r="C98" s="29"/>
      <c r="D98" s="8" t="s">
        <v>101</v>
      </c>
      <c r="E98" s="9">
        <f>+E99+E100</f>
        <v>0</v>
      </c>
      <c r="F98" s="9">
        <f>+F99+F100</f>
        <v>0</v>
      </c>
      <c r="G98" s="9">
        <f t="shared" si="1"/>
        <v>0</v>
      </c>
    </row>
    <row r="99" spans="2:7">
      <c r="B99" s="29"/>
      <c r="C99" s="29"/>
      <c r="D99" s="8" t="s">
        <v>102</v>
      </c>
      <c r="E99" s="9"/>
      <c r="F99" s="9"/>
      <c r="G99" s="9">
        <f t="shared" si="1"/>
        <v>0</v>
      </c>
    </row>
    <row r="100" spans="2:7">
      <c r="B100" s="29"/>
      <c r="C100" s="29"/>
      <c r="D100" s="8" t="s">
        <v>103</v>
      </c>
      <c r="E100" s="9"/>
      <c r="F100" s="9"/>
      <c r="G100" s="9">
        <f t="shared" si="1"/>
        <v>0</v>
      </c>
    </row>
    <row r="101" spans="2:7">
      <c r="B101" s="29"/>
      <c r="C101" s="29"/>
      <c r="D101" s="8" t="s">
        <v>104</v>
      </c>
      <c r="E101" s="9"/>
      <c r="F101" s="9"/>
      <c r="G101" s="9">
        <f t="shared" si="1"/>
        <v>0</v>
      </c>
    </row>
    <row r="102" spans="2:7">
      <c r="B102" s="29"/>
      <c r="C102" s="29"/>
      <c r="D102" s="8" t="s">
        <v>105</v>
      </c>
      <c r="E102" s="9">
        <f>+E103+E104+E105+E106</f>
        <v>0</v>
      </c>
      <c r="F102" s="9">
        <f>+F103+F104+F105+F106</f>
        <v>0</v>
      </c>
      <c r="G102" s="9">
        <f t="shared" si="1"/>
        <v>0</v>
      </c>
    </row>
    <row r="103" spans="2:7">
      <c r="B103" s="29"/>
      <c r="C103" s="29"/>
      <c r="D103" s="8" t="s">
        <v>106</v>
      </c>
      <c r="E103" s="9"/>
      <c r="F103" s="9"/>
      <c r="G103" s="9">
        <f t="shared" si="1"/>
        <v>0</v>
      </c>
    </row>
    <row r="104" spans="2:7">
      <c r="B104" s="29"/>
      <c r="C104" s="29"/>
      <c r="D104" s="8" t="s">
        <v>107</v>
      </c>
      <c r="E104" s="9"/>
      <c r="F104" s="9"/>
      <c r="G104" s="9">
        <f t="shared" si="1"/>
        <v>0</v>
      </c>
    </row>
    <row r="105" spans="2:7">
      <c r="B105" s="29"/>
      <c r="C105" s="29"/>
      <c r="D105" s="8" t="s">
        <v>108</v>
      </c>
      <c r="E105" s="9"/>
      <c r="F105" s="9"/>
      <c r="G105" s="9">
        <f t="shared" si="1"/>
        <v>0</v>
      </c>
    </row>
    <row r="106" spans="2:7">
      <c r="B106" s="29"/>
      <c r="C106" s="29"/>
      <c r="D106" s="8" t="s">
        <v>109</v>
      </c>
      <c r="E106" s="9"/>
      <c r="F106" s="9"/>
      <c r="G106" s="9">
        <f t="shared" si="1"/>
        <v>0</v>
      </c>
    </row>
    <row r="107" spans="2:7">
      <c r="B107" s="29"/>
      <c r="C107" s="29"/>
      <c r="D107" s="8" t="s">
        <v>110</v>
      </c>
      <c r="E107" s="9">
        <f>+E108+E109</f>
        <v>0</v>
      </c>
      <c r="F107" s="9">
        <f>+F108+F109</f>
        <v>0</v>
      </c>
      <c r="G107" s="9">
        <f t="shared" si="1"/>
        <v>0</v>
      </c>
    </row>
    <row r="108" spans="2:7">
      <c r="B108" s="29"/>
      <c r="C108" s="29"/>
      <c r="D108" s="8" t="s">
        <v>111</v>
      </c>
      <c r="E108" s="9"/>
      <c r="F108" s="9"/>
      <c r="G108" s="9">
        <f t="shared" si="1"/>
        <v>0</v>
      </c>
    </row>
    <row r="109" spans="2:7">
      <c r="B109" s="29"/>
      <c r="C109" s="29"/>
      <c r="D109" s="8" t="s">
        <v>112</v>
      </c>
      <c r="E109" s="9"/>
      <c r="F109" s="9"/>
      <c r="G109" s="9">
        <f t="shared" si="1"/>
        <v>0</v>
      </c>
    </row>
    <row r="110" spans="2:7">
      <c r="B110" s="29"/>
      <c r="C110" s="29"/>
      <c r="D110" s="8" t="s">
        <v>113</v>
      </c>
      <c r="E110" s="9"/>
      <c r="F110" s="9"/>
      <c r="G110" s="9">
        <f t="shared" si="1"/>
        <v>0</v>
      </c>
    </row>
    <row r="111" spans="2:7">
      <c r="B111" s="29"/>
      <c r="C111" s="29"/>
      <c r="D111" s="8" t="s">
        <v>114</v>
      </c>
      <c r="E111" s="9">
        <v>11951000</v>
      </c>
      <c r="F111" s="9">
        <v>7940000</v>
      </c>
      <c r="G111" s="9">
        <f t="shared" si="1"/>
        <v>4011000</v>
      </c>
    </row>
    <row r="112" spans="2:7">
      <c r="B112" s="29"/>
      <c r="C112" s="29"/>
      <c r="D112" s="8" t="s">
        <v>115</v>
      </c>
      <c r="E112" s="9"/>
      <c r="F112" s="9"/>
      <c r="G112" s="9">
        <f t="shared" si="1"/>
        <v>0</v>
      </c>
    </row>
    <row r="113" spans="2:7">
      <c r="B113" s="29"/>
      <c r="C113" s="29"/>
      <c r="D113" s="8" t="s">
        <v>116</v>
      </c>
      <c r="E113" s="9"/>
      <c r="F113" s="9"/>
      <c r="G113" s="9">
        <f t="shared" si="1"/>
        <v>0</v>
      </c>
    </row>
    <row r="114" spans="2:7">
      <c r="B114" s="29"/>
      <c r="C114" s="29"/>
      <c r="D114" s="8" t="s">
        <v>117</v>
      </c>
      <c r="E114" s="9">
        <f>+E115+E116</f>
        <v>0</v>
      </c>
      <c r="F114" s="9">
        <f>+F115+F116</f>
        <v>0</v>
      </c>
      <c r="G114" s="9">
        <f t="shared" si="1"/>
        <v>0</v>
      </c>
    </row>
    <row r="115" spans="2:7">
      <c r="B115" s="29"/>
      <c r="C115" s="29"/>
      <c r="D115" s="8" t="s">
        <v>118</v>
      </c>
      <c r="E115" s="9"/>
      <c r="F115" s="9"/>
      <c r="G115" s="9">
        <f t="shared" si="1"/>
        <v>0</v>
      </c>
    </row>
    <row r="116" spans="2:7">
      <c r="B116" s="29"/>
      <c r="C116" s="29"/>
      <c r="D116" s="8" t="s">
        <v>119</v>
      </c>
      <c r="E116" s="9"/>
      <c r="F116" s="9"/>
      <c r="G116" s="9">
        <f t="shared" si="1"/>
        <v>0</v>
      </c>
    </row>
    <row r="117" spans="2:7">
      <c r="B117" s="29"/>
      <c r="C117" s="30"/>
      <c r="D117" s="10" t="s">
        <v>120</v>
      </c>
      <c r="E117" s="11">
        <f>+E94+E98+E101+E102+E107+E110+E111+E112+E113+E114</f>
        <v>12337000</v>
      </c>
      <c r="F117" s="11">
        <f>+F94+F98+F101+F102+F107+F110+F111+F112+F113+F114</f>
        <v>7940000</v>
      </c>
      <c r="G117" s="11">
        <f t="shared" si="1"/>
        <v>4397000</v>
      </c>
    </row>
    <row r="118" spans="2:7">
      <c r="B118" s="29"/>
      <c r="C118" s="28" t="s">
        <v>28</v>
      </c>
      <c r="D118" s="8" t="s">
        <v>121</v>
      </c>
      <c r="E118" s="9"/>
      <c r="F118" s="9"/>
      <c r="G118" s="9">
        <f t="shared" si="1"/>
        <v>0</v>
      </c>
    </row>
    <row r="119" spans="2:7">
      <c r="B119" s="29"/>
      <c r="C119" s="29"/>
      <c r="D119" s="8" t="s">
        <v>122</v>
      </c>
      <c r="E119" s="9"/>
      <c r="F119" s="9"/>
      <c r="G119" s="9">
        <f t="shared" si="1"/>
        <v>0</v>
      </c>
    </row>
    <row r="120" spans="2:7">
      <c r="B120" s="29"/>
      <c r="C120" s="29"/>
      <c r="D120" s="8" t="s">
        <v>123</v>
      </c>
      <c r="E120" s="9">
        <f>+E121+E122+E123+E124</f>
        <v>1</v>
      </c>
      <c r="F120" s="9">
        <f>+F121+F122+F123+F124</f>
        <v>0</v>
      </c>
      <c r="G120" s="9">
        <f t="shared" si="1"/>
        <v>1</v>
      </c>
    </row>
    <row r="121" spans="2:7">
      <c r="B121" s="29"/>
      <c r="C121" s="29"/>
      <c r="D121" s="8" t="s">
        <v>124</v>
      </c>
      <c r="E121" s="9"/>
      <c r="F121" s="9"/>
      <c r="G121" s="9">
        <f t="shared" si="1"/>
        <v>0</v>
      </c>
    </row>
    <row r="122" spans="2:7">
      <c r="B122" s="29"/>
      <c r="C122" s="29"/>
      <c r="D122" s="8" t="s">
        <v>125</v>
      </c>
      <c r="E122" s="9"/>
      <c r="F122" s="9"/>
      <c r="G122" s="9">
        <f t="shared" si="1"/>
        <v>0</v>
      </c>
    </row>
    <row r="123" spans="2:7">
      <c r="B123" s="29"/>
      <c r="C123" s="29"/>
      <c r="D123" s="8" t="s">
        <v>126</v>
      </c>
      <c r="E123" s="9">
        <v>1</v>
      </c>
      <c r="F123" s="9"/>
      <c r="G123" s="9">
        <f t="shared" si="1"/>
        <v>1</v>
      </c>
    </row>
    <row r="124" spans="2:7">
      <c r="B124" s="29"/>
      <c r="C124" s="29"/>
      <c r="D124" s="8" t="s">
        <v>127</v>
      </c>
      <c r="E124" s="9"/>
      <c r="F124" s="9"/>
      <c r="G124" s="9">
        <f t="shared" si="1"/>
        <v>0</v>
      </c>
    </row>
    <row r="125" spans="2:7">
      <c r="B125" s="29"/>
      <c r="C125" s="29"/>
      <c r="D125" s="8" t="s">
        <v>128</v>
      </c>
      <c r="E125" s="9"/>
      <c r="F125" s="9"/>
      <c r="G125" s="9">
        <f t="shared" si="1"/>
        <v>0</v>
      </c>
    </row>
    <row r="126" spans="2:7">
      <c r="B126" s="29"/>
      <c r="C126" s="29"/>
      <c r="D126" s="8" t="s">
        <v>129</v>
      </c>
      <c r="E126" s="9">
        <v>386000</v>
      </c>
      <c r="F126" s="9"/>
      <c r="G126" s="9">
        <f t="shared" si="1"/>
        <v>386000</v>
      </c>
    </row>
    <row r="127" spans="2:7">
      <c r="B127" s="29"/>
      <c r="C127" s="29"/>
      <c r="D127" s="8" t="s">
        <v>130</v>
      </c>
      <c r="E127" s="9"/>
      <c r="F127" s="9"/>
      <c r="G127" s="9">
        <f t="shared" si="1"/>
        <v>0</v>
      </c>
    </row>
    <row r="128" spans="2:7">
      <c r="B128" s="29"/>
      <c r="C128" s="29"/>
      <c r="D128" s="8" t="s">
        <v>131</v>
      </c>
      <c r="E128" s="9"/>
      <c r="F128" s="9"/>
      <c r="G128" s="9">
        <f t="shared" si="1"/>
        <v>0</v>
      </c>
    </row>
    <row r="129" spans="2:7">
      <c r="B129" s="29"/>
      <c r="C129" s="29"/>
      <c r="D129" s="8" t="s">
        <v>132</v>
      </c>
      <c r="E129" s="9"/>
      <c r="F129" s="9"/>
      <c r="G129" s="9">
        <f t="shared" si="1"/>
        <v>0</v>
      </c>
    </row>
    <row r="130" spans="2:7">
      <c r="B130" s="29"/>
      <c r="C130" s="29"/>
      <c r="D130" s="8" t="s">
        <v>133</v>
      </c>
      <c r="E130" s="9"/>
      <c r="F130" s="9"/>
      <c r="G130" s="9">
        <f t="shared" si="1"/>
        <v>0</v>
      </c>
    </row>
    <row r="131" spans="2:7">
      <c r="B131" s="29"/>
      <c r="C131" s="29"/>
      <c r="D131" s="8" t="s">
        <v>134</v>
      </c>
      <c r="E131" s="9"/>
      <c r="F131" s="9"/>
      <c r="G131" s="9">
        <f t="shared" si="1"/>
        <v>0</v>
      </c>
    </row>
    <row r="132" spans="2:7">
      <c r="B132" s="29"/>
      <c r="C132" s="29"/>
      <c r="D132" s="8" t="s">
        <v>135</v>
      </c>
      <c r="E132" s="9"/>
      <c r="F132" s="9"/>
      <c r="G132" s="9">
        <f t="shared" si="1"/>
        <v>0</v>
      </c>
    </row>
    <row r="133" spans="2:7">
      <c r="B133" s="29"/>
      <c r="C133" s="30"/>
      <c r="D133" s="10" t="s">
        <v>136</v>
      </c>
      <c r="E133" s="11">
        <f>+E118+E119+E120+E125+E126+E127+E128+E129+E130+E131+E132</f>
        <v>386001</v>
      </c>
      <c r="F133" s="11">
        <f>+F118+F119+F120+F125+F126+F127+F128+F129+F130+F131+F132</f>
        <v>0</v>
      </c>
      <c r="G133" s="11">
        <f t="shared" si="1"/>
        <v>386001</v>
      </c>
    </row>
    <row r="134" spans="2:7">
      <c r="B134" s="30"/>
      <c r="C134" s="18" t="s">
        <v>137</v>
      </c>
      <c r="D134" s="19"/>
      <c r="E134" s="20">
        <f xml:space="preserve"> +E117 - E133</f>
        <v>11950999</v>
      </c>
      <c r="F134" s="20">
        <f xml:space="preserve"> +F117 - F133</f>
        <v>7940000</v>
      </c>
      <c r="G134" s="20">
        <f t="shared" si="1"/>
        <v>4010999</v>
      </c>
    </row>
    <row r="135" spans="2:7">
      <c r="B135" s="12" t="s">
        <v>138</v>
      </c>
      <c r="C135" s="21"/>
      <c r="D135" s="22"/>
      <c r="E135" s="23">
        <f xml:space="preserve"> +E93 +E134</f>
        <v>3081301</v>
      </c>
      <c r="F135" s="23">
        <f xml:space="preserve"> +F93 +F134</f>
        <v>3040584</v>
      </c>
      <c r="G135" s="23">
        <f t="shared" ref="G135:G147" si="2">E135-F135</f>
        <v>40717</v>
      </c>
    </row>
    <row r="136" spans="2:7">
      <c r="B136" s="25" t="s">
        <v>139</v>
      </c>
      <c r="C136" s="21" t="s">
        <v>140</v>
      </c>
      <c r="D136" s="22"/>
      <c r="E136" s="23">
        <v>105930083</v>
      </c>
      <c r="F136" s="23">
        <v>102889499</v>
      </c>
      <c r="G136" s="23">
        <f t="shared" si="2"/>
        <v>3040584</v>
      </c>
    </row>
    <row r="137" spans="2:7">
      <c r="B137" s="26"/>
      <c r="C137" s="21" t="s">
        <v>141</v>
      </c>
      <c r="D137" s="22"/>
      <c r="E137" s="23">
        <f xml:space="preserve"> +E135 +E136</f>
        <v>109011384</v>
      </c>
      <c r="F137" s="23">
        <f xml:space="preserve"> +F135 +F136</f>
        <v>105930083</v>
      </c>
      <c r="G137" s="23">
        <f t="shared" si="2"/>
        <v>3081301</v>
      </c>
    </row>
    <row r="138" spans="2:7">
      <c r="B138" s="26"/>
      <c r="C138" s="21" t="s">
        <v>142</v>
      </c>
      <c r="D138" s="22"/>
      <c r="E138" s="23"/>
      <c r="F138" s="23"/>
      <c r="G138" s="23">
        <f t="shared" si="2"/>
        <v>0</v>
      </c>
    </row>
    <row r="139" spans="2:7">
      <c r="B139" s="26"/>
      <c r="C139" s="21" t="s">
        <v>143</v>
      </c>
      <c r="D139" s="22"/>
      <c r="E139" s="23">
        <f>+E140+E141+E142</f>
        <v>500000</v>
      </c>
      <c r="F139" s="23">
        <f>+F140+F141+F142</f>
        <v>0</v>
      </c>
      <c r="G139" s="23">
        <f t="shared" si="2"/>
        <v>500000</v>
      </c>
    </row>
    <row r="140" spans="2:7">
      <c r="B140" s="26"/>
      <c r="C140" s="24" t="s">
        <v>144</v>
      </c>
      <c r="D140" s="19"/>
      <c r="E140" s="20"/>
      <c r="F140" s="20"/>
      <c r="G140" s="20">
        <f t="shared" si="2"/>
        <v>0</v>
      </c>
    </row>
    <row r="141" spans="2:7">
      <c r="B141" s="26"/>
      <c r="C141" s="24" t="s">
        <v>145</v>
      </c>
      <c r="D141" s="19"/>
      <c r="E141" s="20">
        <v>500000</v>
      </c>
      <c r="F141" s="20"/>
      <c r="G141" s="20">
        <f t="shared" si="2"/>
        <v>500000</v>
      </c>
    </row>
    <row r="142" spans="2:7">
      <c r="B142" s="26"/>
      <c r="C142" s="24" t="s">
        <v>146</v>
      </c>
      <c r="D142" s="19"/>
      <c r="E142" s="20"/>
      <c r="F142" s="20"/>
      <c r="G142" s="20">
        <f t="shared" si="2"/>
        <v>0</v>
      </c>
    </row>
    <row r="143" spans="2:7">
      <c r="B143" s="26"/>
      <c r="C143" s="21" t="s">
        <v>147</v>
      </c>
      <c r="D143" s="22"/>
      <c r="E143" s="23">
        <f>+E144+E145+E146</f>
        <v>100000</v>
      </c>
      <c r="F143" s="23">
        <f>+F144+F145+F146</f>
        <v>0</v>
      </c>
      <c r="G143" s="23">
        <f t="shared" si="2"/>
        <v>100000</v>
      </c>
    </row>
    <row r="144" spans="2:7">
      <c r="B144" s="26"/>
      <c r="C144" s="24" t="s">
        <v>148</v>
      </c>
      <c r="D144" s="19"/>
      <c r="E144" s="20"/>
      <c r="F144" s="20"/>
      <c r="G144" s="20">
        <f t="shared" si="2"/>
        <v>0</v>
      </c>
    </row>
    <row r="145" spans="2:7">
      <c r="B145" s="26"/>
      <c r="C145" s="24" t="s">
        <v>149</v>
      </c>
      <c r="D145" s="19"/>
      <c r="E145" s="20">
        <v>100000</v>
      </c>
      <c r="F145" s="20"/>
      <c r="G145" s="20">
        <f t="shared" si="2"/>
        <v>100000</v>
      </c>
    </row>
    <row r="146" spans="2:7">
      <c r="B146" s="26"/>
      <c r="C146" s="24" t="s">
        <v>150</v>
      </c>
      <c r="D146" s="19"/>
      <c r="E146" s="20"/>
      <c r="F146" s="20"/>
      <c r="G146" s="20">
        <f t="shared" si="2"/>
        <v>0</v>
      </c>
    </row>
    <row r="147" spans="2:7">
      <c r="B147" s="27"/>
      <c r="C147" s="21" t="s">
        <v>151</v>
      </c>
      <c r="D147" s="22"/>
      <c r="E147" s="23">
        <f xml:space="preserve"> +E137 +E138 +E139 - E143</f>
        <v>109411384</v>
      </c>
      <c r="F147" s="23">
        <f xml:space="preserve"> +F137 +F138 +F139 - F143</f>
        <v>105930083</v>
      </c>
      <c r="G147" s="23">
        <f t="shared" si="2"/>
        <v>3481301</v>
      </c>
    </row>
  </sheetData>
  <mergeCells count="13">
    <mergeCell ref="B2:G2"/>
    <mergeCell ref="B3:G3"/>
    <mergeCell ref="B5:D5"/>
    <mergeCell ref="B6:B79"/>
    <mergeCell ref="C6:C23"/>
    <mergeCell ref="C24:C78"/>
    <mergeCell ref="B136:B147"/>
    <mergeCell ref="B80:B92"/>
    <mergeCell ref="C80:C85"/>
    <mergeCell ref="C86:C91"/>
    <mergeCell ref="B94:B134"/>
    <mergeCell ref="C94:C117"/>
    <mergeCell ref="C118:C133"/>
  </mergeCells>
  <phoneticPr fontId="2"/>
  <pageMargins left="0.7" right="0.7" top="0.75" bottom="0.75" header="0.3" footer="0.3"/>
  <pageSetup paperSize="9" fitToHeight="0" orientation="portrait" verticalDpi="0" r:id="rId1"/>
  <headerFooter>
    <oddHeader>&amp;L静岡手をつなぐ育成の会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B80C8-C5B5-4F4A-A7BE-9BA273516223}">
  <sheetPr>
    <pageSetUpPr fitToPage="1"/>
  </sheetPr>
  <dimension ref="B1:G147"/>
  <sheetViews>
    <sheetView showGridLines="0" workbookViewId="0"/>
  </sheetViews>
  <sheetFormatPr defaultRowHeight="18.75"/>
  <cols>
    <col min="1" max="3" width="2.875" customWidth="1"/>
    <col min="4" max="4" width="59.75" customWidth="1"/>
    <col min="5" max="7" width="20.75" customWidth="1"/>
  </cols>
  <sheetData>
    <row r="1" spans="2:7" ht="21">
      <c r="B1" s="1"/>
      <c r="C1" s="1"/>
      <c r="D1" s="1"/>
      <c r="E1" s="2"/>
      <c r="F1" s="2"/>
      <c r="G1" s="3" t="s">
        <v>0</v>
      </c>
    </row>
    <row r="2" spans="2:7" ht="21">
      <c r="B2" s="31" t="s">
        <v>153</v>
      </c>
      <c r="C2" s="31"/>
      <c r="D2" s="31"/>
      <c r="E2" s="31"/>
      <c r="F2" s="31"/>
      <c r="G2" s="31"/>
    </row>
    <row r="3" spans="2:7" ht="21">
      <c r="B3" s="32" t="s">
        <v>2</v>
      </c>
      <c r="C3" s="32"/>
      <c r="D3" s="32"/>
      <c r="E3" s="32"/>
      <c r="F3" s="32"/>
      <c r="G3" s="32"/>
    </row>
    <row r="4" spans="2:7">
      <c r="B4" s="4"/>
      <c r="C4" s="4"/>
      <c r="D4" s="4"/>
      <c r="E4" s="4"/>
      <c r="F4" s="2"/>
      <c r="G4" s="4" t="s">
        <v>3</v>
      </c>
    </row>
    <row r="5" spans="2:7">
      <c r="B5" s="33" t="s">
        <v>4</v>
      </c>
      <c r="C5" s="33"/>
      <c r="D5" s="33"/>
      <c r="E5" s="5" t="s">
        <v>5</v>
      </c>
      <c r="F5" s="5" t="s">
        <v>6</v>
      </c>
      <c r="G5" s="5" t="s">
        <v>7</v>
      </c>
    </row>
    <row r="6" spans="2:7">
      <c r="B6" s="28" t="s">
        <v>8</v>
      </c>
      <c r="C6" s="28" t="s">
        <v>9</v>
      </c>
      <c r="D6" s="6" t="s">
        <v>10</v>
      </c>
      <c r="E6" s="7">
        <f>+E7</f>
        <v>4580986</v>
      </c>
      <c r="F6" s="7">
        <f>+F7</f>
        <v>3836580</v>
      </c>
      <c r="G6" s="7">
        <f>E6-F6</f>
        <v>744406</v>
      </c>
    </row>
    <row r="7" spans="2:7">
      <c r="B7" s="29"/>
      <c r="C7" s="29"/>
      <c r="D7" s="8" t="s">
        <v>11</v>
      </c>
      <c r="E7" s="9">
        <f>+E8</f>
        <v>4580986</v>
      </c>
      <c r="F7" s="9">
        <f>+F8</f>
        <v>3836580</v>
      </c>
      <c r="G7" s="9">
        <f t="shared" ref="G7:G70" si="0">E7-F7</f>
        <v>744406</v>
      </c>
    </row>
    <row r="8" spans="2:7">
      <c r="B8" s="29"/>
      <c r="C8" s="29"/>
      <c r="D8" s="8" t="s">
        <v>12</v>
      </c>
      <c r="E8" s="9">
        <v>4580986</v>
      </c>
      <c r="F8" s="9">
        <v>3836580</v>
      </c>
      <c r="G8" s="9">
        <f t="shared" si="0"/>
        <v>744406</v>
      </c>
    </row>
    <row r="9" spans="2:7">
      <c r="B9" s="29"/>
      <c r="C9" s="29"/>
      <c r="D9" s="8" t="s">
        <v>13</v>
      </c>
      <c r="E9" s="9">
        <f>+E10+E14+E15+E17+E18</f>
        <v>44277845</v>
      </c>
      <c r="F9" s="9">
        <f>+F10+F14+F15+F17+F18</f>
        <v>45165845</v>
      </c>
      <c r="G9" s="9">
        <f t="shared" si="0"/>
        <v>-888000</v>
      </c>
    </row>
    <row r="10" spans="2:7">
      <c r="B10" s="29"/>
      <c r="C10" s="29"/>
      <c r="D10" s="8" t="s">
        <v>14</v>
      </c>
      <c r="E10" s="9">
        <f>+E11+E12+E13</f>
        <v>43699305</v>
      </c>
      <c r="F10" s="9">
        <f>+F11+F12+F13</f>
        <v>44850925</v>
      </c>
      <c r="G10" s="9">
        <f t="shared" si="0"/>
        <v>-1151620</v>
      </c>
    </row>
    <row r="11" spans="2:7">
      <c r="B11" s="29"/>
      <c r="C11" s="29"/>
      <c r="D11" s="8" t="s">
        <v>15</v>
      </c>
      <c r="E11" s="9"/>
      <c r="F11" s="9"/>
      <c r="G11" s="9">
        <f t="shared" si="0"/>
        <v>0</v>
      </c>
    </row>
    <row r="12" spans="2:7">
      <c r="B12" s="29"/>
      <c r="C12" s="29"/>
      <c r="D12" s="8" t="s">
        <v>16</v>
      </c>
      <c r="E12" s="9">
        <v>43699305</v>
      </c>
      <c r="F12" s="9">
        <v>44850925</v>
      </c>
      <c r="G12" s="9">
        <f t="shared" si="0"/>
        <v>-1151620</v>
      </c>
    </row>
    <row r="13" spans="2:7">
      <c r="B13" s="29"/>
      <c r="C13" s="29"/>
      <c r="D13" s="8" t="s">
        <v>17</v>
      </c>
      <c r="E13" s="9"/>
      <c r="F13" s="9"/>
      <c r="G13" s="9">
        <f t="shared" si="0"/>
        <v>0</v>
      </c>
    </row>
    <row r="14" spans="2:7">
      <c r="B14" s="29"/>
      <c r="C14" s="29"/>
      <c r="D14" s="8" t="s">
        <v>18</v>
      </c>
      <c r="E14" s="9">
        <v>357700</v>
      </c>
      <c r="F14" s="9">
        <v>94120</v>
      </c>
      <c r="G14" s="9">
        <f t="shared" si="0"/>
        <v>263580</v>
      </c>
    </row>
    <row r="15" spans="2:7">
      <c r="B15" s="29"/>
      <c r="C15" s="29"/>
      <c r="D15" s="8" t="s">
        <v>19</v>
      </c>
      <c r="E15" s="9">
        <f>+E16</f>
        <v>0</v>
      </c>
      <c r="F15" s="9">
        <f>+F16</f>
        <v>0</v>
      </c>
      <c r="G15" s="9">
        <f t="shared" si="0"/>
        <v>0</v>
      </c>
    </row>
    <row r="16" spans="2:7">
      <c r="B16" s="29"/>
      <c r="C16" s="29"/>
      <c r="D16" s="8" t="s">
        <v>20</v>
      </c>
      <c r="E16" s="9"/>
      <c r="F16" s="9"/>
      <c r="G16" s="9">
        <f t="shared" si="0"/>
        <v>0</v>
      </c>
    </row>
    <row r="17" spans="2:7">
      <c r="B17" s="29"/>
      <c r="C17" s="29"/>
      <c r="D17" s="8" t="s">
        <v>21</v>
      </c>
      <c r="E17" s="9"/>
      <c r="F17" s="9"/>
      <c r="G17" s="9">
        <f t="shared" si="0"/>
        <v>0</v>
      </c>
    </row>
    <row r="18" spans="2:7">
      <c r="B18" s="29"/>
      <c r="C18" s="29"/>
      <c r="D18" s="8" t="s">
        <v>22</v>
      </c>
      <c r="E18" s="9">
        <f>+E19+E20+E21</f>
        <v>220840</v>
      </c>
      <c r="F18" s="9">
        <f>+F19+F20+F21</f>
        <v>220800</v>
      </c>
      <c r="G18" s="9">
        <f t="shared" si="0"/>
        <v>40</v>
      </c>
    </row>
    <row r="19" spans="2:7">
      <c r="B19" s="29"/>
      <c r="C19" s="29"/>
      <c r="D19" s="8" t="s">
        <v>23</v>
      </c>
      <c r="E19" s="9">
        <v>220840</v>
      </c>
      <c r="F19" s="9">
        <v>220800</v>
      </c>
      <c r="G19" s="9">
        <f t="shared" si="0"/>
        <v>40</v>
      </c>
    </row>
    <row r="20" spans="2:7">
      <c r="B20" s="29"/>
      <c r="C20" s="29"/>
      <c r="D20" s="8" t="s">
        <v>24</v>
      </c>
      <c r="E20" s="9"/>
      <c r="F20" s="9"/>
      <c r="G20" s="9">
        <f t="shared" si="0"/>
        <v>0</v>
      </c>
    </row>
    <row r="21" spans="2:7">
      <c r="B21" s="29"/>
      <c r="C21" s="29"/>
      <c r="D21" s="8" t="s">
        <v>25</v>
      </c>
      <c r="E21" s="9"/>
      <c r="F21" s="9"/>
      <c r="G21" s="9">
        <f t="shared" si="0"/>
        <v>0</v>
      </c>
    </row>
    <row r="22" spans="2:7">
      <c r="B22" s="29"/>
      <c r="C22" s="29"/>
      <c r="D22" s="8" t="s">
        <v>26</v>
      </c>
      <c r="E22" s="9">
        <v>82000</v>
      </c>
      <c r="F22" s="9">
        <v>125000</v>
      </c>
      <c r="G22" s="9">
        <f t="shared" si="0"/>
        <v>-43000</v>
      </c>
    </row>
    <row r="23" spans="2:7">
      <c r="B23" s="29"/>
      <c r="C23" s="30"/>
      <c r="D23" s="10" t="s">
        <v>27</v>
      </c>
      <c r="E23" s="11">
        <f>+E6+E9+E22</f>
        <v>48940831</v>
      </c>
      <c r="F23" s="11">
        <f>+F6+F9+F22</f>
        <v>49127425</v>
      </c>
      <c r="G23" s="11">
        <f t="shared" si="0"/>
        <v>-186594</v>
      </c>
    </row>
    <row r="24" spans="2:7">
      <c r="B24" s="29"/>
      <c r="C24" s="28" t="s">
        <v>28</v>
      </c>
      <c r="D24" s="8" t="s">
        <v>29</v>
      </c>
      <c r="E24" s="9">
        <f>+E25+E26+E27+E28+E29+E30+E31</f>
        <v>26247563</v>
      </c>
      <c r="F24" s="9">
        <f>+F25+F26+F27+F28+F29+F30+F31</f>
        <v>23528543</v>
      </c>
      <c r="G24" s="9">
        <f t="shared" si="0"/>
        <v>2719020</v>
      </c>
    </row>
    <row r="25" spans="2:7">
      <c r="B25" s="29"/>
      <c r="C25" s="29"/>
      <c r="D25" s="8" t="s">
        <v>30</v>
      </c>
      <c r="E25" s="9"/>
      <c r="F25" s="9"/>
      <c r="G25" s="9">
        <f t="shared" si="0"/>
        <v>0</v>
      </c>
    </row>
    <row r="26" spans="2:7">
      <c r="B26" s="29"/>
      <c r="C26" s="29"/>
      <c r="D26" s="8" t="s">
        <v>31</v>
      </c>
      <c r="E26" s="9">
        <v>17194638</v>
      </c>
      <c r="F26" s="9">
        <v>16155716</v>
      </c>
      <c r="G26" s="9">
        <f t="shared" si="0"/>
        <v>1038922</v>
      </c>
    </row>
    <row r="27" spans="2:7">
      <c r="B27" s="29"/>
      <c r="C27" s="29"/>
      <c r="D27" s="8" t="s">
        <v>32</v>
      </c>
      <c r="E27" s="9">
        <v>2623000</v>
      </c>
      <c r="F27" s="9">
        <v>2342700</v>
      </c>
      <c r="G27" s="9">
        <f t="shared" si="0"/>
        <v>280300</v>
      </c>
    </row>
    <row r="28" spans="2:7">
      <c r="B28" s="29"/>
      <c r="C28" s="29"/>
      <c r="D28" s="8" t="s">
        <v>33</v>
      </c>
      <c r="E28" s="9">
        <v>1642600</v>
      </c>
      <c r="F28" s="9">
        <v>1379900</v>
      </c>
      <c r="G28" s="9">
        <f t="shared" si="0"/>
        <v>262700</v>
      </c>
    </row>
    <row r="29" spans="2:7">
      <c r="B29" s="29"/>
      <c r="C29" s="29"/>
      <c r="D29" s="8" t="s">
        <v>34</v>
      </c>
      <c r="E29" s="9">
        <v>1158026</v>
      </c>
      <c r="F29" s="9">
        <v>264575</v>
      </c>
      <c r="G29" s="9">
        <f t="shared" si="0"/>
        <v>893451</v>
      </c>
    </row>
    <row r="30" spans="2:7">
      <c r="B30" s="29"/>
      <c r="C30" s="29"/>
      <c r="D30" s="8" t="s">
        <v>35</v>
      </c>
      <c r="E30" s="9">
        <v>534000</v>
      </c>
      <c r="F30" s="9">
        <v>489500</v>
      </c>
      <c r="G30" s="9">
        <f t="shared" si="0"/>
        <v>44500</v>
      </c>
    </row>
    <row r="31" spans="2:7">
      <c r="B31" s="29"/>
      <c r="C31" s="29"/>
      <c r="D31" s="8" t="s">
        <v>36</v>
      </c>
      <c r="E31" s="9">
        <v>3095299</v>
      </c>
      <c r="F31" s="9">
        <v>2896152</v>
      </c>
      <c r="G31" s="9">
        <f t="shared" si="0"/>
        <v>199147</v>
      </c>
    </row>
    <row r="32" spans="2:7">
      <c r="B32" s="29"/>
      <c r="C32" s="29"/>
      <c r="D32" s="8" t="s">
        <v>37</v>
      </c>
      <c r="E32" s="9">
        <f>+E33+E34+E35+E36+E37+E38+E39+E40+E41+E42+E43</f>
        <v>1511591</v>
      </c>
      <c r="F32" s="9">
        <f>+F33+F34+F35+F36+F37+F38+F39+F40+F41+F42+F43</f>
        <v>1440327</v>
      </c>
      <c r="G32" s="9">
        <f t="shared" si="0"/>
        <v>71264</v>
      </c>
    </row>
    <row r="33" spans="2:7">
      <c r="B33" s="29"/>
      <c r="C33" s="29"/>
      <c r="D33" s="8" t="s">
        <v>38</v>
      </c>
      <c r="E33" s="9"/>
      <c r="F33" s="9"/>
      <c r="G33" s="9">
        <f t="shared" si="0"/>
        <v>0</v>
      </c>
    </row>
    <row r="34" spans="2:7">
      <c r="B34" s="29"/>
      <c r="C34" s="29"/>
      <c r="D34" s="8" t="s">
        <v>39</v>
      </c>
      <c r="E34" s="9">
        <v>41895</v>
      </c>
      <c r="F34" s="9">
        <v>30042</v>
      </c>
      <c r="G34" s="9">
        <f t="shared" si="0"/>
        <v>11853</v>
      </c>
    </row>
    <row r="35" spans="2:7">
      <c r="B35" s="29"/>
      <c r="C35" s="29"/>
      <c r="D35" s="8" t="s">
        <v>40</v>
      </c>
      <c r="E35" s="9"/>
      <c r="F35" s="9"/>
      <c r="G35" s="9">
        <f t="shared" si="0"/>
        <v>0</v>
      </c>
    </row>
    <row r="36" spans="2:7">
      <c r="B36" s="29"/>
      <c r="C36" s="29"/>
      <c r="D36" s="8" t="s">
        <v>41</v>
      </c>
      <c r="E36" s="9">
        <v>437000</v>
      </c>
      <c r="F36" s="9">
        <v>220716</v>
      </c>
      <c r="G36" s="9">
        <f t="shared" si="0"/>
        <v>216284</v>
      </c>
    </row>
    <row r="37" spans="2:7">
      <c r="B37" s="29"/>
      <c r="C37" s="29"/>
      <c r="D37" s="8" t="s">
        <v>42</v>
      </c>
      <c r="E37" s="9">
        <v>558120</v>
      </c>
      <c r="F37" s="9">
        <v>650000</v>
      </c>
      <c r="G37" s="9">
        <f t="shared" si="0"/>
        <v>-91880</v>
      </c>
    </row>
    <row r="38" spans="2:7">
      <c r="B38" s="29"/>
      <c r="C38" s="29"/>
      <c r="D38" s="8" t="s">
        <v>43</v>
      </c>
      <c r="E38" s="9">
        <v>60000</v>
      </c>
      <c r="F38" s="9">
        <v>125581</v>
      </c>
      <c r="G38" s="9">
        <f t="shared" si="0"/>
        <v>-65581</v>
      </c>
    </row>
    <row r="39" spans="2:7">
      <c r="B39" s="29"/>
      <c r="C39" s="29"/>
      <c r="D39" s="8" t="s">
        <v>44</v>
      </c>
      <c r="E39" s="9">
        <v>26114</v>
      </c>
      <c r="F39" s="9">
        <v>23662</v>
      </c>
      <c r="G39" s="9">
        <f t="shared" si="0"/>
        <v>2452</v>
      </c>
    </row>
    <row r="40" spans="2:7">
      <c r="B40" s="29"/>
      <c r="C40" s="29"/>
      <c r="D40" s="8" t="s">
        <v>45</v>
      </c>
      <c r="E40" s="9">
        <v>59400</v>
      </c>
      <c r="F40" s="9">
        <v>59400</v>
      </c>
      <c r="G40" s="9">
        <f t="shared" si="0"/>
        <v>0</v>
      </c>
    </row>
    <row r="41" spans="2:7">
      <c r="B41" s="29"/>
      <c r="C41" s="29"/>
      <c r="D41" s="8" t="s">
        <v>46</v>
      </c>
      <c r="E41" s="9">
        <v>118000</v>
      </c>
      <c r="F41" s="9">
        <v>135300</v>
      </c>
      <c r="G41" s="9">
        <f t="shared" si="0"/>
        <v>-17300</v>
      </c>
    </row>
    <row r="42" spans="2:7">
      <c r="B42" s="29"/>
      <c r="C42" s="29"/>
      <c r="D42" s="8" t="s">
        <v>47</v>
      </c>
      <c r="E42" s="9">
        <v>111062</v>
      </c>
      <c r="F42" s="9">
        <v>59491</v>
      </c>
      <c r="G42" s="9">
        <f t="shared" si="0"/>
        <v>51571</v>
      </c>
    </row>
    <row r="43" spans="2:7">
      <c r="B43" s="29"/>
      <c r="C43" s="29"/>
      <c r="D43" s="8" t="s">
        <v>48</v>
      </c>
      <c r="E43" s="9">
        <v>100000</v>
      </c>
      <c r="F43" s="9">
        <v>136135</v>
      </c>
      <c r="G43" s="9">
        <f t="shared" si="0"/>
        <v>-36135</v>
      </c>
    </row>
    <row r="44" spans="2:7">
      <c r="B44" s="29"/>
      <c r="C44" s="29"/>
      <c r="D44" s="8" t="s">
        <v>49</v>
      </c>
      <c r="E44" s="9">
        <f>+E45+E46+E47+E48+E49+E50+E51+E52+E53+E54+E55+E56+E57+E58+E59+E60+E61+E62+E63+E64+E65+E66</f>
        <v>1525392</v>
      </c>
      <c r="F44" s="9">
        <f>+F45+F46+F47+F48+F49+F50+F51+F52+F53+F54+F55+F56+F57+F58+F59+F60+F61+F62+F63+F64+F65+F66</f>
        <v>1524778</v>
      </c>
      <c r="G44" s="9">
        <f t="shared" si="0"/>
        <v>614</v>
      </c>
    </row>
    <row r="45" spans="2:7">
      <c r="B45" s="29"/>
      <c r="C45" s="29"/>
      <c r="D45" s="8" t="s">
        <v>50</v>
      </c>
      <c r="E45" s="9">
        <v>30636</v>
      </c>
      <c r="F45" s="9">
        <v>49730</v>
      </c>
      <c r="G45" s="9">
        <f t="shared" si="0"/>
        <v>-19094</v>
      </c>
    </row>
    <row r="46" spans="2:7">
      <c r="B46" s="29"/>
      <c r="C46" s="29"/>
      <c r="D46" s="8" t="s">
        <v>51</v>
      </c>
      <c r="E46" s="9">
        <v>5511</v>
      </c>
      <c r="F46" s="9"/>
      <c r="G46" s="9">
        <f t="shared" si="0"/>
        <v>5511</v>
      </c>
    </row>
    <row r="47" spans="2:7">
      <c r="B47" s="29"/>
      <c r="C47" s="29"/>
      <c r="D47" s="8" t="s">
        <v>52</v>
      </c>
      <c r="E47" s="9">
        <v>34870</v>
      </c>
      <c r="F47" s="9">
        <v>4575</v>
      </c>
      <c r="G47" s="9">
        <f t="shared" si="0"/>
        <v>30295</v>
      </c>
    </row>
    <row r="48" spans="2:7">
      <c r="B48" s="29"/>
      <c r="C48" s="29"/>
      <c r="D48" s="8" t="s">
        <v>53</v>
      </c>
      <c r="E48" s="9">
        <v>94900</v>
      </c>
      <c r="F48" s="9">
        <v>78100</v>
      </c>
      <c r="G48" s="9">
        <f t="shared" si="0"/>
        <v>16800</v>
      </c>
    </row>
    <row r="49" spans="2:7">
      <c r="B49" s="29"/>
      <c r="C49" s="29"/>
      <c r="D49" s="8" t="s">
        <v>54</v>
      </c>
      <c r="E49" s="9">
        <v>27106</v>
      </c>
      <c r="F49" s="9">
        <v>41861</v>
      </c>
      <c r="G49" s="9">
        <f t="shared" si="0"/>
        <v>-14755</v>
      </c>
    </row>
    <row r="50" spans="2:7">
      <c r="B50" s="29"/>
      <c r="C50" s="29"/>
      <c r="D50" s="8" t="s">
        <v>55</v>
      </c>
      <c r="E50" s="9">
        <v>90199</v>
      </c>
      <c r="F50" s="9">
        <v>89308</v>
      </c>
      <c r="G50" s="9">
        <f t="shared" si="0"/>
        <v>891</v>
      </c>
    </row>
    <row r="51" spans="2:7">
      <c r="B51" s="29"/>
      <c r="C51" s="29"/>
      <c r="D51" s="8" t="s">
        <v>42</v>
      </c>
      <c r="E51" s="9">
        <v>186041</v>
      </c>
      <c r="F51" s="9">
        <v>254807</v>
      </c>
      <c r="G51" s="9">
        <f t="shared" si="0"/>
        <v>-68766</v>
      </c>
    </row>
    <row r="52" spans="2:7">
      <c r="B52" s="29"/>
      <c r="C52" s="29"/>
      <c r="D52" s="8" t="s">
        <v>56</v>
      </c>
      <c r="E52" s="9">
        <v>90880</v>
      </c>
      <c r="F52" s="9"/>
      <c r="G52" s="9">
        <f t="shared" si="0"/>
        <v>90880</v>
      </c>
    </row>
    <row r="53" spans="2:7">
      <c r="B53" s="29"/>
      <c r="C53" s="29"/>
      <c r="D53" s="8" t="s">
        <v>57</v>
      </c>
      <c r="E53" s="9">
        <v>288325</v>
      </c>
      <c r="F53" s="9">
        <v>318173</v>
      </c>
      <c r="G53" s="9">
        <f t="shared" si="0"/>
        <v>-29848</v>
      </c>
    </row>
    <row r="54" spans="2:7">
      <c r="B54" s="29"/>
      <c r="C54" s="29"/>
      <c r="D54" s="8" t="s">
        <v>58</v>
      </c>
      <c r="E54" s="9">
        <v>11400</v>
      </c>
      <c r="F54" s="9"/>
      <c r="G54" s="9">
        <f t="shared" si="0"/>
        <v>11400</v>
      </c>
    </row>
    <row r="55" spans="2:7">
      <c r="B55" s="29"/>
      <c r="C55" s="29"/>
      <c r="D55" s="8" t="s">
        <v>59</v>
      </c>
      <c r="E55" s="9"/>
      <c r="F55" s="9"/>
      <c r="G55" s="9">
        <f t="shared" si="0"/>
        <v>0</v>
      </c>
    </row>
    <row r="56" spans="2:7">
      <c r="B56" s="29"/>
      <c r="C56" s="29"/>
      <c r="D56" s="8" t="s">
        <v>60</v>
      </c>
      <c r="E56" s="9">
        <v>131592</v>
      </c>
      <c r="F56" s="9">
        <v>97908</v>
      </c>
      <c r="G56" s="9">
        <f t="shared" si="0"/>
        <v>33684</v>
      </c>
    </row>
    <row r="57" spans="2:7">
      <c r="B57" s="29"/>
      <c r="C57" s="29"/>
      <c r="D57" s="8" t="s">
        <v>61</v>
      </c>
      <c r="E57" s="9">
        <v>6143</v>
      </c>
      <c r="F57" s="9">
        <v>7429</v>
      </c>
      <c r="G57" s="9">
        <f t="shared" si="0"/>
        <v>-1286</v>
      </c>
    </row>
    <row r="58" spans="2:7">
      <c r="B58" s="29"/>
      <c r="C58" s="29"/>
      <c r="D58" s="8" t="s">
        <v>44</v>
      </c>
      <c r="E58" s="9">
        <v>150928</v>
      </c>
      <c r="F58" s="9">
        <v>120243</v>
      </c>
      <c r="G58" s="9">
        <f t="shared" si="0"/>
        <v>30685</v>
      </c>
    </row>
    <row r="59" spans="2:7">
      <c r="B59" s="29"/>
      <c r="C59" s="29"/>
      <c r="D59" s="8" t="s">
        <v>45</v>
      </c>
      <c r="E59" s="9">
        <v>89664</v>
      </c>
      <c r="F59" s="9">
        <v>159827</v>
      </c>
      <c r="G59" s="9">
        <f t="shared" si="0"/>
        <v>-70163</v>
      </c>
    </row>
    <row r="60" spans="2:7">
      <c r="B60" s="29"/>
      <c r="C60" s="29"/>
      <c r="D60" s="8" t="s">
        <v>62</v>
      </c>
      <c r="E60" s="9"/>
      <c r="F60" s="9"/>
      <c r="G60" s="9">
        <f t="shared" si="0"/>
        <v>0</v>
      </c>
    </row>
    <row r="61" spans="2:7">
      <c r="B61" s="29"/>
      <c r="C61" s="29"/>
      <c r="D61" s="8" t="s">
        <v>63</v>
      </c>
      <c r="E61" s="9">
        <v>35934</v>
      </c>
      <c r="F61" s="9">
        <v>115338</v>
      </c>
      <c r="G61" s="9">
        <f t="shared" si="0"/>
        <v>-79404</v>
      </c>
    </row>
    <row r="62" spans="2:7">
      <c r="B62" s="29"/>
      <c r="C62" s="29"/>
      <c r="D62" s="8" t="s">
        <v>64</v>
      </c>
      <c r="E62" s="9">
        <v>55000</v>
      </c>
      <c r="F62" s="9">
        <v>55000</v>
      </c>
      <c r="G62" s="9">
        <f t="shared" si="0"/>
        <v>0</v>
      </c>
    </row>
    <row r="63" spans="2:7">
      <c r="B63" s="29"/>
      <c r="C63" s="29"/>
      <c r="D63" s="8" t="s">
        <v>65</v>
      </c>
      <c r="E63" s="9"/>
      <c r="F63" s="9"/>
      <c r="G63" s="9">
        <f t="shared" si="0"/>
        <v>0</v>
      </c>
    </row>
    <row r="64" spans="2:7">
      <c r="B64" s="29"/>
      <c r="C64" s="29"/>
      <c r="D64" s="8" t="s">
        <v>66</v>
      </c>
      <c r="E64" s="9">
        <v>81200</v>
      </c>
      <c r="F64" s="9">
        <v>87100</v>
      </c>
      <c r="G64" s="9">
        <f t="shared" si="0"/>
        <v>-5900</v>
      </c>
    </row>
    <row r="65" spans="2:7">
      <c r="B65" s="29"/>
      <c r="C65" s="29"/>
      <c r="D65" s="8" t="s">
        <v>48</v>
      </c>
      <c r="E65" s="9">
        <v>115063</v>
      </c>
      <c r="F65" s="9">
        <v>45379</v>
      </c>
      <c r="G65" s="9">
        <f t="shared" si="0"/>
        <v>69684</v>
      </c>
    </row>
    <row r="66" spans="2:7">
      <c r="B66" s="29"/>
      <c r="C66" s="29"/>
      <c r="D66" s="8" t="s">
        <v>67</v>
      </c>
      <c r="E66" s="9"/>
      <c r="F66" s="9"/>
      <c r="G66" s="9">
        <f t="shared" si="0"/>
        <v>0</v>
      </c>
    </row>
    <row r="67" spans="2:7">
      <c r="B67" s="29"/>
      <c r="C67" s="29"/>
      <c r="D67" s="8" t="s">
        <v>68</v>
      </c>
      <c r="E67" s="9">
        <f>+E68</f>
        <v>4589903</v>
      </c>
      <c r="F67" s="9">
        <f>+F68</f>
        <v>3915420</v>
      </c>
      <c r="G67" s="9">
        <f t="shared" si="0"/>
        <v>674483</v>
      </c>
    </row>
    <row r="68" spans="2:7">
      <c r="B68" s="29"/>
      <c r="C68" s="29"/>
      <c r="D68" s="8" t="s">
        <v>69</v>
      </c>
      <c r="E68" s="9">
        <f>+E69+E70+E71-E72</f>
        <v>4589903</v>
      </c>
      <c r="F68" s="9">
        <f>+F69+F70+F71-F72</f>
        <v>3915420</v>
      </c>
      <c r="G68" s="9">
        <f t="shared" si="0"/>
        <v>674483</v>
      </c>
    </row>
    <row r="69" spans="2:7">
      <c r="B69" s="29"/>
      <c r="C69" s="29"/>
      <c r="D69" s="8" t="s">
        <v>70</v>
      </c>
      <c r="E69" s="9">
        <v>219765</v>
      </c>
      <c r="F69" s="9">
        <v>267351</v>
      </c>
      <c r="G69" s="9">
        <f t="shared" si="0"/>
        <v>-47586</v>
      </c>
    </row>
    <row r="70" spans="2:7">
      <c r="B70" s="29"/>
      <c r="C70" s="29"/>
      <c r="D70" s="8" t="s">
        <v>71</v>
      </c>
      <c r="E70" s="9">
        <v>4599773</v>
      </c>
      <c r="F70" s="9">
        <v>3867834</v>
      </c>
      <c r="G70" s="9">
        <f t="shared" si="0"/>
        <v>731939</v>
      </c>
    </row>
    <row r="71" spans="2:7">
      <c r="B71" s="29"/>
      <c r="C71" s="29"/>
      <c r="D71" s="8" t="s">
        <v>72</v>
      </c>
      <c r="E71" s="9"/>
      <c r="F71" s="9"/>
      <c r="G71" s="9">
        <f t="shared" ref="G71:G134" si="1">E71-F71</f>
        <v>0</v>
      </c>
    </row>
    <row r="72" spans="2:7">
      <c r="B72" s="29"/>
      <c r="C72" s="29"/>
      <c r="D72" s="8" t="s">
        <v>73</v>
      </c>
      <c r="E72" s="9">
        <v>229635</v>
      </c>
      <c r="F72" s="9">
        <v>219765</v>
      </c>
      <c r="G72" s="9">
        <f t="shared" si="1"/>
        <v>9870</v>
      </c>
    </row>
    <row r="73" spans="2:7">
      <c r="B73" s="29"/>
      <c r="C73" s="29"/>
      <c r="D73" s="8" t="s">
        <v>74</v>
      </c>
      <c r="E73" s="9">
        <v>945730</v>
      </c>
      <c r="F73" s="9">
        <v>1070711</v>
      </c>
      <c r="G73" s="9">
        <f t="shared" si="1"/>
        <v>-124981</v>
      </c>
    </row>
    <row r="74" spans="2:7">
      <c r="B74" s="29"/>
      <c r="C74" s="29"/>
      <c r="D74" s="8" t="s">
        <v>75</v>
      </c>
      <c r="E74" s="9">
        <v>-555283</v>
      </c>
      <c r="F74" s="9">
        <v>-638483</v>
      </c>
      <c r="G74" s="9">
        <f t="shared" si="1"/>
        <v>83200</v>
      </c>
    </row>
    <row r="75" spans="2:7">
      <c r="B75" s="29"/>
      <c r="C75" s="29"/>
      <c r="D75" s="8" t="s">
        <v>76</v>
      </c>
      <c r="E75" s="9"/>
      <c r="F75" s="9"/>
      <c r="G75" s="9">
        <f t="shared" si="1"/>
        <v>0</v>
      </c>
    </row>
    <row r="76" spans="2:7">
      <c r="B76" s="29"/>
      <c r="C76" s="29"/>
      <c r="D76" s="8" t="s">
        <v>77</v>
      </c>
      <c r="E76" s="9"/>
      <c r="F76" s="9"/>
      <c r="G76" s="9">
        <f t="shared" si="1"/>
        <v>0</v>
      </c>
    </row>
    <row r="77" spans="2:7">
      <c r="B77" s="29"/>
      <c r="C77" s="29"/>
      <c r="D77" s="8" t="s">
        <v>78</v>
      </c>
      <c r="E77" s="9"/>
      <c r="F77" s="9"/>
      <c r="G77" s="9">
        <f t="shared" si="1"/>
        <v>0</v>
      </c>
    </row>
    <row r="78" spans="2:7">
      <c r="B78" s="29"/>
      <c r="C78" s="30"/>
      <c r="D78" s="10" t="s">
        <v>79</v>
      </c>
      <c r="E78" s="11">
        <f>+E24+E32+E44+E67+E73+E74+E75+E76+E77</f>
        <v>34264896</v>
      </c>
      <c r="F78" s="11">
        <f>+F24+F32+F44+F67+F73+F74+F75+F76+F77</f>
        <v>30841296</v>
      </c>
      <c r="G78" s="11">
        <f t="shared" si="1"/>
        <v>3423600</v>
      </c>
    </row>
    <row r="79" spans="2:7">
      <c r="B79" s="30"/>
      <c r="C79" s="12" t="s">
        <v>80</v>
      </c>
      <c r="D79" s="13"/>
      <c r="E79" s="14">
        <f xml:space="preserve"> +E23 - E78</f>
        <v>14675935</v>
      </c>
      <c r="F79" s="14">
        <f xml:space="preserve"> +F23 - F78</f>
        <v>18286129</v>
      </c>
      <c r="G79" s="14">
        <f t="shared" si="1"/>
        <v>-3610194</v>
      </c>
    </row>
    <row r="80" spans="2:7">
      <c r="B80" s="28" t="s">
        <v>81</v>
      </c>
      <c r="C80" s="28" t="s">
        <v>9</v>
      </c>
      <c r="D80" s="8" t="s">
        <v>82</v>
      </c>
      <c r="E80" s="9">
        <v>99</v>
      </c>
      <c r="F80" s="9">
        <v>98</v>
      </c>
      <c r="G80" s="9">
        <f t="shared" si="1"/>
        <v>1</v>
      </c>
    </row>
    <row r="81" spans="2:7">
      <c r="B81" s="29"/>
      <c r="C81" s="29"/>
      <c r="D81" s="8" t="s">
        <v>83</v>
      </c>
      <c r="E81" s="9">
        <f>+E82+E83+E84</f>
        <v>0</v>
      </c>
      <c r="F81" s="9">
        <f>+F82+F83+F84</f>
        <v>4500</v>
      </c>
      <c r="G81" s="9">
        <f t="shared" si="1"/>
        <v>-4500</v>
      </c>
    </row>
    <row r="82" spans="2:7">
      <c r="B82" s="29"/>
      <c r="C82" s="29"/>
      <c r="D82" s="8" t="s">
        <v>84</v>
      </c>
      <c r="E82" s="9"/>
      <c r="F82" s="9"/>
      <c r="G82" s="9">
        <f t="shared" si="1"/>
        <v>0</v>
      </c>
    </row>
    <row r="83" spans="2:7">
      <c r="B83" s="29"/>
      <c r="C83" s="29"/>
      <c r="D83" s="8" t="s">
        <v>85</v>
      </c>
      <c r="E83" s="9"/>
      <c r="F83" s="9"/>
      <c r="G83" s="9">
        <f t="shared" si="1"/>
        <v>0</v>
      </c>
    </row>
    <row r="84" spans="2:7">
      <c r="B84" s="29"/>
      <c r="C84" s="29"/>
      <c r="D84" s="8" t="s">
        <v>86</v>
      </c>
      <c r="E84" s="9"/>
      <c r="F84" s="9">
        <v>4500</v>
      </c>
      <c r="G84" s="9">
        <f t="shared" si="1"/>
        <v>-4500</v>
      </c>
    </row>
    <row r="85" spans="2:7">
      <c r="B85" s="29"/>
      <c r="C85" s="30"/>
      <c r="D85" s="10" t="s">
        <v>87</v>
      </c>
      <c r="E85" s="11">
        <f>+E80+E81</f>
        <v>99</v>
      </c>
      <c r="F85" s="11">
        <f>+F80+F81</f>
        <v>4598</v>
      </c>
      <c r="G85" s="11">
        <f t="shared" si="1"/>
        <v>-4499</v>
      </c>
    </row>
    <row r="86" spans="2:7">
      <c r="B86" s="29"/>
      <c r="C86" s="28" t="s">
        <v>28</v>
      </c>
      <c r="D86" s="8" t="s">
        <v>88</v>
      </c>
      <c r="E86" s="9"/>
      <c r="F86" s="9"/>
      <c r="G86" s="9">
        <f t="shared" si="1"/>
        <v>0</v>
      </c>
    </row>
    <row r="87" spans="2:7">
      <c r="B87" s="29"/>
      <c r="C87" s="29"/>
      <c r="D87" s="8" t="s">
        <v>89</v>
      </c>
      <c r="E87" s="9">
        <f>+E88+E89+E90</f>
        <v>0</v>
      </c>
      <c r="F87" s="9">
        <f>+F88+F89+F90</f>
        <v>0</v>
      </c>
      <c r="G87" s="9">
        <f t="shared" si="1"/>
        <v>0</v>
      </c>
    </row>
    <row r="88" spans="2:7">
      <c r="B88" s="29"/>
      <c r="C88" s="29"/>
      <c r="D88" s="8" t="s">
        <v>90</v>
      </c>
      <c r="E88" s="9"/>
      <c r="F88" s="9"/>
      <c r="G88" s="9">
        <f t="shared" si="1"/>
        <v>0</v>
      </c>
    </row>
    <row r="89" spans="2:7">
      <c r="B89" s="29"/>
      <c r="C89" s="29"/>
      <c r="D89" s="8" t="s">
        <v>91</v>
      </c>
      <c r="E89" s="9"/>
      <c r="F89" s="9"/>
      <c r="G89" s="9">
        <f t="shared" si="1"/>
        <v>0</v>
      </c>
    </row>
    <row r="90" spans="2:7">
      <c r="B90" s="29"/>
      <c r="C90" s="29"/>
      <c r="D90" s="8" t="s">
        <v>92</v>
      </c>
      <c r="E90" s="9"/>
      <c r="F90" s="9"/>
      <c r="G90" s="9">
        <f t="shared" si="1"/>
        <v>0</v>
      </c>
    </row>
    <row r="91" spans="2:7">
      <c r="B91" s="29"/>
      <c r="C91" s="30"/>
      <c r="D91" s="10" t="s">
        <v>93</v>
      </c>
      <c r="E91" s="11">
        <f>+E86+E87</f>
        <v>0</v>
      </c>
      <c r="F91" s="11">
        <f>+F86+F87</f>
        <v>0</v>
      </c>
      <c r="G91" s="11">
        <f t="shared" si="1"/>
        <v>0</v>
      </c>
    </row>
    <row r="92" spans="2:7">
      <c r="B92" s="30"/>
      <c r="C92" s="12" t="s">
        <v>94</v>
      </c>
      <c r="D92" s="15"/>
      <c r="E92" s="16">
        <f xml:space="preserve"> +E85 - E91</f>
        <v>99</v>
      </c>
      <c r="F92" s="16">
        <f xml:space="preserve"> +F85 - F91</f>
        <v>4598</v>
      </c>
      <c r="G92" s="16">
        <f t="shared" si="1"/>
        <v>-4499</v>
      </c>
    </row>
    <row r="93" spans="2:7">
      <c r="B93" s="12" t="s">
        <v>95</v>
      </c>
      <c r="C93" s="17"/>
      <c r="D93" s="13"/>
      <c r="E93" s="14">
        <f xml:space="preserve"> +E79 +E92</f>
        <v>14676034</v>
      </c>
      <c r="F93" s="14">
        <f xml:space="preserve"> +F79 +F92</f>
        <v>18290727</v>
      </c>
      <c r="G93" s="14">
        <f t="shared" si="1"/>
        <v>-3614693</v>
      </c>
    </row>
    <row r="94" spans="2:7">
      <c r="B94" s="28" t="s">
        <v>96</v>
      </c>
      <c r="C94" s="28" t="s">
        <v>9</v>
      </c>
      <c r="D94" s="8" t="s">
        <v>97</v>
      </c>
      <c r="E94" s="9">
        <f>+E95+E96+E97</f>
        <v>0</v>
      </c>
      <c r="F94" s="9">
        <f>+F95+F96+F97</f>
        <v>0</v>
      </c>
      <c r="G94" s="9">
        <f t="shared" si="1"/>
        <v>0</v>
      </c>
    </row>
    <row r="95" spans="2:7">
      <c r="B95" s="29"/>
      <c r="C95" s="29"/>
      <c r="D95" s="8" t="s">
        <v>98</v>
      </c>
      <c r="E95" s="9"/>
      <c r="F95" s="9"/>
      <c r="G95" s="9">
        <f t="shared" si="1"/>
        <v>0</v>
      </c>
    </row>
    <row r="96" spans="2:7">
      <c r="B96" s="29"/>
      <c r="C96" s="29"/>
      <c r="D96" s="8" t="s">
        <v>99</v>
      </c>
      <c r="E96" s="9"/>
      <c r="F96" s="9"/>
      <c r="G96" s="9">
        <f t="shared" si="1"/>
        <v>0</v>
      </c>
    </row>
    <row r="97" spans="2:7">
      <c r="B97" s="29"/>
      <c r="C97" s="29"/>
      <c r="D97" s="8" t="s">
        <v>100</v>
      </c>
      <c r="E97" s="9"/>
      <c r="F97" s="9"/>
      <c r="G97" s="9">
        <f t="shared" si="1"/>
        <v>0</v>
      </c>
    </row>
    <row r="98" spans="2:7">
      <c r="B98" s="29"/>
      <c r="C98" s="29"/>
      <c r="D98" s="8" t="s">
        <v>101</v>
      </c>
      <c r="E98" s="9">
        <f>+E99+E100</f>
        <v>0</v>
      </c>
      <c r="F98" s="9">
        <f>+F99+F100</f>
        <v>0</v>
      </c>
      <c r="G98" s="9">
        <f t="shared" si="1"/>
        <v>0</v>
      </c>
    </row>
    <row r="99" spans="2:7">
      <c r="B99" s="29"/>
      <c r="C99" s="29"/>
      <c r="D99" s="8" t="s">
        <v>102</v>
      </c>
      <c r="E99" s="9"/>
      <c r="F99" s="9"/>
      <c r="G99" s="9">
        <f t="shared" si="1"/>
        <v>0</v>
      </c>
    </row>
    <row r="100" spans="2:7">
      <c r="B100" s="29"/>
      <c r="C100" s="29"/>
      <c r="D100" s="8" t="s">
        <v>103</v>
      </c>
      <c r="E100" s="9"/>
      <c r="F100" s="9"/>
      <c r="G100" s="9">
        <f t="shared" si="1"/>
        <v>0</v>
      </c>
    </row>
    <row r="101" spans="2:7">
      <c r="B101" s="29"/>
      <c r="C101" s="29"/>
      <c r="D101" s="8" t="s">
        <v>104</v>
      </c>
      <c r="E101" s="9"/>
      <c r="F101" s="9"/>
      <c r="G101" s="9">
        <f t="shared" si="1"/>
        <v>0</v>
      </c>
    </row>
    <row r="102" spans="2:7">
      <c r="B102" s="29"/>
      <c r="C102" s="29"/>
      <c r="D102" s="8" t="s">
        <v>105</v>
      </c>
      <c r="E102" s="9">
        <f>+E103+E104+E105+E106</f>
        <v>0</v>
      </c>
      <c r="F102" s="9">
        <f>+F103+F104+F105+F106</f>
        <v>0</v>
      </c>
      <c r="G102" s="9">
        <f t="shared" si="1"/>
        <v>0</v>
      </c>
    </row>
    <row r="103" spans="2:7">
      <c r="B103" s="29"/>
      <c r="C103" s="29"/>
      <c r="D103" s="8" t="s">
        <v>106</v>
      </c>
      <c r="E103" s="9"/>
      <c r="F103" s="9"/>
      <c r="G103" s="9">
        <f t="shared" si="1"/>
        <v>0</v>
      </c>
    </row>
    <row r="104" spans="2:7">
      <c r="B104" s="29"/>
      <c r="C104" s="29"/>
      <c r="D104" s="8" t="s">
        <v>107</v>
      </c>
      <c r="E104" s="9"/>
      <c r="F104" s="9"/>
      <c r="G104" s="9">
        <f t="shared" si="1"/>
        <v>0</v>
      </c>
    </row>
    <row r="105" spans="2:7">
      <c r="B105" s="29"/>
      <c r="C105" s="29"/>
      <c r="D105" s="8" t="s">
        <v>108</v>
      </c>
      <c r="E105" s="9"/>
      <c r="F105" s="9"/>
      <c r="G105" s="9">
        <f t="shared" si="1"/>
        <v>0</v>
      </c>
    </row>
    <row r="106" spans="2:7">
      <c r="B106" s="29"/>
      <c r="C106" s="29"/>
      <c r="D106" s="8" t="s">
        <v>109</v>
      </c>
      <c r="E106" s="9"/>
      <c r="F106" s="9"/>
      <c r="G106" s="9">
        <f t="shared" si="1"/>
        <v>0</v>
      </c>
    </row>
    <row r="107" spans="2:7">
      <c r="B107" s="29"/>
      <c r="C107" s="29"/>
      <c r="D107" s="8" t="s">
        <v>110</v>
      </c>
      <c r="E107" s="9">
        <f>+E108+E109</f>
        <v>0</v>
      </c>
      <c r="F107" s="9">
        <f>+F108+F109</f>
        <v>0</v>
      </c>
      <c r="G107" s="9">
        <f t="shared" si="1"/>
        <v>0</v>
      </c>
    </row>
    <row r="108" spans="2:7">
      <c r="B108" s="29"/>
      <c r="C108" s="29"/>
      <c r="D108" s="8" t="s">
        <v>111</v>
      </c>
      <c r="E108" s="9"/>
      <c r="F108" s="9"/>
      <c r="G108" s="9">
        <f t="shared" si="1"/>
        <v>0</v>
      </c>
    </row>
    <row r="109" spans="2:7">
      <c r="B109" s="29"/>
      <c r="C109" s="29"/>
      <c r="D109" s="8" t="s">
        <v>112</v>
      </c>
      <c r="E109" s="9"/>
      <c r="F109" s="9"/>
      <c r="G109" s="9">
        <f t="shared" si="1"/>
        <v>0</v>
      </c>
    </row>
    <row r="110" spans="2:7">
      <c r="B110" s="29"/>
      <c r="C110" s="29"/>
      <c r="D110" s="8" t="s">
        <v>113</v>
      </c>
      <c r="E110" s="9"/>
      <c r="F110" s="9"/>
      <c r="G110" s="9">
        <f t="shared" si="1"/>
        <v>0</v>
      </c>
    </row>
    <row r="111" spans="2:7">
      <c r="B111" s="29"/>
      <c r="C111" s="29"/>
      <c r="D111" s="8" t="s">
        <v>114</v>
      </c>
      <c r="E111" s="9"/>
      <c r="F111" s="9"/>
      <c r="G111" s="9">
        <f t="shared" si="1"/>
        <v>0</v>
      </c>
    </row>
    <row r="112" spans="2:7">
      <c r="B112" s="29"/>
      <c r="C112" s="29"/>
      <c r="D112" s="8" t="s">
        <v>115</v>
      </c>
      <c r="E112" s="9"/>
      <c r="F112" s="9"/>
      <c r="G112" s="9">
        <f t="shared" si="1"/>
        <v>0</v>
      </c>
    </row>
    <row r="113" spans="2:7">
      <c r="B113" s="29"/>
      <c r="C113" s="29"/>
      <c r="D113" s="8" t="s">
        <v>116</v>
      </c>
      <c r="E113" s="9"/>
      <c r="F113" s="9"/>
      <c r="G113" s="9">
        <f t="shared" si="1"/>
        <v>0</v>
      </c>
    </row>
    <row r="114" spans="2:7">
      <c r="B114" s="29"/>
      <c r="C114" s="29"/>
      <c r="D114" s="8" t="s">
        <v>117</v>
      </c>
      <c r="E114" s="9">
        <f>+E115+E116</f>
        <v>0</v>
      </c>
      <c r="F114" s="9">
        <f>+F115+F116</f>
        <v>0</v>
      </c>
      <c r="G114" s="9">
        <f t="shared" si="1"/>
        <v>0</v>
      </c>
    </row>
    <row r="115" spans="2:7">
      <c r="B115" s="29"/>
      <c r="C115" s="29"/>
      <c r="D115" s="8" t="s">
        <v>118</v>
      </c>
      <c r="E115" s="9"/>
      <c r="F115" s="9"/>
      <c r="G115" s="9">
        <f t="shared" si="1"/>
        <v>0</v>
      </c>
    </row>
    <row r="116" spans="2:7">
      <c r="B116" s="29"/>
      <c r="C116" s="29"/>
      <c r="D116" s="8" t="s">
        <v>119</v>
      </c>
      <c r="E116" s="9"/>
      <c r="F116" s="9"/>
      <c r="G116" s="9">
        <f t="shared" si="1"/>
        <v>0</v>
      </c>
    </row>
    <row r="117" spans="2:7">
      <c r="B117" s="29"/>
      <c r="C117" s="30"/>
      <c r="D117" s="10" t="s">
        <v>120</v>
      </c>
      <c r="E117" s="11">
        <f>+E94+E98+E101+E102+E107+E110+E111+E112+E113+E114</f>
        <v>0</v>
      </c>
      <c r="F117" s="11">
        <f>+F94+F98+F101+F102+F107+F110+F111+F112+F113+F114</f>
        <v>0</v>
      </c>
      <c r="G117" s="11">
        <f t="shared" si="1"/>
        <v>0</v>
      </c>
    </row>
    <row r="118" spans="2:7">
      <c r="B118" s="29"/>
      <c r="C118" s="28" t="s">
        <v>28</v>
      </c>
      <c r="D118" s="8" t="s">
        <v>121</v>
      </c>
      <c r="E118" s="9"/>
      <c r="F118" s="9"/>
      <c r="G118" s="9">
        <f t="shared" si="1"/>
        <v>0</v>
      </c>
    </row>
    <row r="119" spans="2:7">
      <c r="B119" s="29"/>
      <c r="C119" s="29"/>
      <c r="D119" s="8" t="s">
        <v>122</v>
      </c>
      <c r="E119" s="9"/>
      <c r="F119" s="9"/>
      <c r="G119" s="9">
        <f t="shared" si="1"/>
        <v>0</v>
      </c>
    </row>
    <row r="120" spans="2:7">
      <c r="B120" s="29"/>
      <c r="C120" s="29"/>
      <c r="D120" s="8" t="s">
        <v>123</v>
      </c>
      <c r="E120" s="9">
        <f>+E121+E122+E123+E124</f>
        <v>0</v>
      </c>
      <c r="F120" s="9">
        <f>+F121+F122+F123+F124</f>
        <v>0</v>
      </c>
      <c r="G120" s="9">
        <f t="shared" si="1"/>
        <v>0</v>
      </c>
    </row>
    <row r="121" spans="2:7">
      <c r="B121" s="29"/>
      <c r="C121" s="29"/>
      <c r="D121" s="8" t="s">
        <v>124</v>
      </c>
      <c r="E121" s="9"/>
      <c r="F121" s="9"/>
      <c r="G121" s="9">
        <f t="shared" si="1"/>
        <v>0</v>
      </c>
    </row>
    <row r="122" spans="2:7">
      <c r="B122" s="29"/>
      <c r="C122" s="29"/>
      <c r="D122" s="8" t="s">
        <v>125</v>
      </c>
      <c r="E122" s="9"/>
      <c r="F122" s="9"/>
      <c r="G122" s="9">
        <f t="shared" si="1"/>
        <v>0</v>
      </c>
    </row>
    <row r="123" spans="2:7">
      <c r="B123" s="29"/>
      <c r="C123" s="29"/>
      <c r="D123" s="8" t="s">
        <v>126</v>
      </c>
      <c r="E123" s="9"/>
      <c r="F123" s="9"/>
      <c r="G123" s="9">
        <f t="shared" si="1"/>
        <v>0</v>
      </c>
    </row>
    <row r="124" spans="2:7">
      <c r="B124" s="29"/>
      <c r="C124" s="29"/>
      <c r="D124" s="8" t="s">
        <v>127</v>
      </c>
      <c r="E124" s="9"/>
      <c r="F124" s="9"/>
      <c r="G124" s="9">
        <f t="shared" si="1"/>
        <v>0</v>
      </c>
    </row>
    <row r="125" spans="2:7">
      <c r="B125" s="29"/>
      <c r="C125" s="29"/>
      <c r="D125" s="8" t="s">
        <v>128</v>
      </c>
      <c r="E125" s="9"/>
      <c r="F125" s="9"/>
      <c r="G125" s="9">
        <f t="shared" si="1"/>
        <v>0</v>
      </c>
    </row>
    <row r="126" spans="2:7">
      <c r="B126" s="29"/>
      <c r="C126" s="29"/>
      <c r="D126" s="8" t="s">
        <v>129</v>
      </c>
      <c r="E126" s="9"/>
      <c r="F126" s="9"/>
      <c r="G126" s="9">
        <f t="shared" si="1"/>
        <v>0</v>
      </c>
    </row>
    <row r="127" spans="2:7">
      <c r="B127" s="29"/>
      <c r="C127" s="29"/>
      <c r="D127" s="8" t="s">
        <v>130</v>
      </c>
      <c r="E127" s="9"/>
      <c r="F127" s="9"/>
      <c r="G127" s="9">
        <f t="shared" si="1"/>
        <v>0</v>
      </c>
    </row>
    <row r="128" spans="2:7">
      <c r="B128" s="29"/>
      <c r="C128" s="29"/>
      <c r="D128" s="8" t="s">
        <v>131</v>
      </c>
      <c r="E128" s="9"/>
      <c r="F128" s="9"/>
      <c r="G128" s="9">
        <f t="shared" si="1"/>
        <v>0</v>
      </c>
    </row>
    <row r="129" spans="2:7">
      <c r="B129" s="29"/>
      <c r="C129" s="29"/>
      <c r="D129" s="8" t="s">
        <v>132</v>
      </c>
      <c r="E129" s="9">
        <v>15338000</v>
      </c>
      <c r="F129" s="9">
        <v>18755000</v>
      </c>
      <c r="G129" s="9">
        <f t="shared" si="1"/>
        <v>-3417000</v>
      </c>
    </row>
    <row r="130" spans="2:7">
      <c r="B130" s="29"/>
      <c r="C130" s="29"/>
      <c r="D130" s="8" t="s">
        <v>133</v>
      </c>
      <c r="E130" s="9"/>
      <c r="F130" s="9"/>
      <c r="G130" s="9">
        <f t="shared" si="1"/>
        <v>0</v>
      </c>
    </row>
    <row r="131" spans="2:7">
      <c r="B131" s="29"/>
      <c r="C131" s="29"/>
      <c r="D131" s="8" t="s">
        <v>134</v>
      </c>
      <c r="E131" s="9"/>
      <c r="F131" s="9"/>
      <c r="G131" s="9">
        <f t="shared" si="1"/>
        <v>0</v>
      </c>
    </row>
    <row r="132" spans="2:7">
      <c r="B132" s="29"/>
      <c r="C132" s="29"/>
      <c r="D132" s="8" t="s">
        <v>135</v>
      </c>
      <c r="E132" s="9"/>
      <c r="F132" s="9"/>
      <c r="G132" s="9">
        <f t="shared" si="1"/>
        <v>0</v>
      </c>
    </row>
    <row r="133" spans="2:7">
      <c r="B133" s="29"/>
      <c r="C133" s="30"/>
      <c r="D133" s="10" t="s">
        <v>136</v>
      </c>
      <c r="E133" s="11">
        <f>+E118+E119+E120+E125+E126+E127+E128+E129+E130+E131+E132</f>
        <v>15338000</v>
      </c>
      <c r="F133" s="11">
        <f>+F118+F119+F120+F125+F126+F127+F128+F129+F130+F131+F132</f>
        <v>18755000</v>
      </c>
      <c r="G133" s="11">
        <f t="shared" si="1"/>
        <v>-3417000</v>
      </c>
    </row>
    <row r="134" spans="2:7">
      <c r="B134" s="30"/>
      <c r="C134" s="18" t="s">
        <v>137</v>
      </c>
      <c r="D134" s="19"/>
      <c r="E134" s="20">
        <f xml:space="preserve"> +E117 - E133</f>
        <v>-15338000</v>
      </c>
      <c r="F134" s="20">
        <f xml:space="preserve"> +F117 - F133</f>
        <v>-18755000</v>
      </c>
      <c r="G134" s="20">
        <f t="shared" si="1"/>
        <v>3417000</v>
      </c>
    </row>
    <row r="135" spans="2:7">
      <c r="B135" s="12" t="s">
        <v>138</v>
      </c>
      <c r="C135" s="21"/>
      <c r="D135" s="22"/>
      <c r="E135" s="23">
        <f xml:space="preserve"> +E93 +E134</f>
        <v>-661966</v>
      </c>
      <c r="F135" s="23">
        <f xml:space="preserve"> +F93 +F134</f>
        <v>-464273</v>
      </c>
      <c r="G135" s="23">
        <f t="shared" ref="G135:G147" si="2">E135-F135</f>
        <v>-197693</v>
      </c>
    </row>
    <row r="136" spans="2:7">
      <c r="B136" s="25" t="s">
        <v>139</v>
      </c>
      <c r="C136" s="21" t="s">
        <v>140</v>
      </c>
      <c r="D136" s="22"/>
      <c r="E136" s="23">
        <v>2292973</v>
      </c>
      <c r="F136" s="23">
        <v>2757246</v>
      </c>
      <c r="G136" s="23">
        <f t="shared" si="2"/>
        <v>-464273</v>
      </c>
    </row>
    <row r="137" spans="2:7">
      <c r="B137" s="26"/>
      <c r="C137" s="21" t="s">
        <v>141</v>
      </c>
      <c r="D137" s="22"/>
      <c r="E137" s="23">
        <f xml:space="preserve"> +E135 +E136</f>
        <v>1631007</v>
      </c>
      <c r="F137" s="23">
        <f xml:space="preserve"> +F135 +F136</f>
        <v>2292973</v>
      </c>
      <c r="G137" s="23">
        <f t="shared" si="2"/>
        <v>-661966</v>
      </c>
    </row>
    <row r="138" spans="2:7">
      <c r="B138" s="26"/>
      <c r="C138" s="21" t="s">
        <v>142</v>
      </c>
      <c r="D138" s="22"/>
      <c r="E138" s="23"/>
      <c r="F138" s="23"/>
      <c r="G138" s="23">
        <f t="shared" si="2"/>
        <v>0</v>
      </c>
    </row>
    <row r="139" spans="2:7">
      <c r="B139" s="26"/>
      <c r="C139" s="21" t="s">
        <v>143</v>
      </c>
      <c r="D139" s="22"/>
      <c r="E139" s="23">
        <f>+E140+E141+E142</f>
        <v>0</v>
      </c>
      <c r="F139" s="23">
        <f>+F140+F141+F142</f>
        <v>0</v>
      </c>
      <c r="G139" s="23">
        <f t="shared" si="2"/>
        <v>0</v>
      </c>
    </row>
    <row r="140" spans="2:7">
      <c r="B140" s="26"/>
      <c r="C140" s="24" t="s">
        <v>144</v>
      </c>
      <c r="D140" s="19"/>
      <c r="E140" s="20"/>
      <c r="F140" s="20"/>
      <c r="G140" s="20">
        <f t="shared" si="2"/>
        <v>0</v>
      </c>
    </row>
    <row r="141" spans="2:7">
      <c r="B141" s="26"/>
      <c r="C141" s="24" t="s">
        <v>145</v>
      </c>
      <c r="D141" s="19"/>
      <c r="E141" s="20"/>
      <c r="F141" s="20"/>
      <c r="G141" s="20">
        <f t="shared" si="2"/>
        <v>0</v>
      </c>
    </row>
    <row r="142" spans="2:7">
      <c r="B142" s="26"/>
      <c r="C142" s="24" t="s">
        <v>146</v>
      </c>
      <c r="D142" s="19"/>
      <c r="E142" s="20"/>
      <c r="F142" s="20"/>
      <c r="G142" s="20">
        <f t="shared" si="2"/>
        <v>0</v>
      </c>
    </row>
    <row r="143" spans="2:7">
      <c r="B143" s="26"/>
      <c r="C143" s="21" t="s">
        <v>147</v>
      </c>
      <c r="D143" s="22"/>
      <c r="E143" s="23">
        <f>+E144+E145+E146</f>
        <v>0</v>
      </c>
      <c r="F143" s="23">
        <f>+F144+F145+F146</f>
        <v>0</v>
      </c>
      <c r="G143" s="23">
        <f t="shared" si="2"/>
        <v>0</v>
      </c>
    </row>
    <row r="144" spans="2:7">
      <c r="B144" s="26"/>
      <c r="C144" s="24" t="s">
        <v>148</v>
      </c>
      <c r="D144" s="19"/>
      <c r="E144" s="20"/>
      <c r="F144" s="20"/>
      <c r="G144" s="20">
        <f t="shared" si="2"/>
        <v>0</v>
      </c>
    </row>
    <row r="145" spans="2:7">
      <c r="B145" s="26"/>
      <c r="C145" s="24" t="s">
        <v>149</v>
      </c>
      <c r="D145" s="19"/>
      <c r="E145" s="20"/>
      <c r="F145" s="20"/>
      <c r="G145" s="20">
        <f t="shared" si="2"/>
        <v>0</v>
      </c>
    </row>
    <row r="146" spans="2:7">
      <c r="B146" s="26"/>
      <c r="C146" s="24" t="s">
        <v>150</v>
      </c>
      <c r="D146" s="19"/>
      <c r="E146" s="20"/>
      <c r="F146" s="20"/>
      <c r="G146" s="20">
        <f t="shared" si="2"/>
        <v>0</v>
      </c>
    </row>
    <row r="147" spans="2:7">
      <c r="B147" s="27"/>
      <c r="C147" s="21" t="s">
        <v>151</v>
      </c>
      <c r="D147" s="22"/>
      <c r="E147" s="23">
        <f xml:space="preserve"> +E137 +E138 +E139 - E143</f>
        <v>1631007</v>
      </c>
      <c r="F147" s="23">
        <f xml:space="preserve"> +F137 +F138 +F139 - F143</f>
        <v>2292973</v>
      </c>
      <c r="G147" s="23">
        <f t="shared" si="2"/>
        <v>-661966</v>
      </c>
    </row>
  </sheetData>
  <mergeCells count="13">
    <mergeCell ref="B2:G2"/>
    <mergeCell ref="B3:G3"/>
    <mergeCell ref="B5:D5"/>
    <mergeCell ref="B6:B79"/>
    <mergeCell ref="C6:C23"/>
    <mergeCell ref="C24:C78"/>
    <mergeCell ref="B136:B147"/>
    <mergeCell ref="B80:B92"/>
    <mergeCell ref="C80:C85"/>
    <mergeCell ref="C86:C91"/>
    <mergeCell ref="B94:B134"/>
    <mergeCell ref="C94:C117"/>
    <mergeCell ref="C118:C133"/>
  </mergeCells>
  <phoneticPr fontId="2"/>
  <pageMargins left="0.7" right="0.7" top="0.75" bottom="0.75" header="0.3" footer="0.3"/>
  <pageSetup paperSize="9" fitToHeight="0" orientation="portrait" verticalDpi="0" r:id="rId1"/>
  <headerFooter>
    <oddHeader>&amp;L静岡手をつなぐ育成の会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830AA-D6D4-4F90-9254-7896808FCDB7}">
  <sheetPr>
    <pageSetUpPr fitToPage="1"/>
  </sheetPr>
  <dimension ref="B1:G147"/>
  <sheetViews>
    <sheetView showGridLines="0" workbookViewId="0"/>
  </sheetViews>
  <sheetFormatPr defaultRowHeight="18.75"/>
  <cols>
    <col min="1" max="3" width="2.875" customWidth="1"/>
    <col min="4" max="4" width="59.75" customWidth="1"/>
    <col min="5" max="7" width="20.75" customWidth="1"/>
  </cols>
  <sheetData>
    <row r="1" spans="2:7" ht="21">
      <c r="B1" s="1"/>
      <c r="C1" s="1"/>
      <c r="D1" s="1"/>
      <c r="E1" s="2"/>
      <c r="F1" s="2"/>
      <c r="G1" s="3" t="s">
        <v>0</v>
      </c>
    </row>
    <row r="2" spans="2:7" ht="21">
      <c r="B2" s="31" t="s">
        <v>154</v>
      </c>
      <c r="C2" s="31"/>
      <c r="D2" s="31"/>
      <c r="E2" s="31"/>
      <c r="F2" s="31"/>
      <c r="G2" s="31"/>
    </row>
    <row r="3" spans="2:7" ht="21">
      <c r="B3" s="32" t="s">
        <v>2</v>
      </c>
      <c r="C3" s="32"/>
      <c r="D3" s="32"/>
      <c r="E3" s="32"/>
      <c r="F3" s="32"/>
      <c r="G3" s="32"/>
    </row>
    <row r="4" spans="2:7">
      <c r="B4" s="4"/>
      <c r="C4" s="4"/>
      <c r="D4" s="4"/>
      <c r="E4" s="4"/>
      <c r="F4" s="2"/>
      <c r="G4" s="4" t="s">
        <v>3</v>
      </c>
    </row>
    <row r="5" spans="2:7">
      <c r="B5" s="33" t="s">
        <v>4</v>
      </c>
      <c r="C5" s="33"/>
      <c r="D5" s="33"/>
      <c r="E5" s="5" t="s">
        <v>5</v>
      </c>
      <c r="F5" s="5" t="s">
        <v>6</v>
      </c>
      <c r="G5" s="5" t="s">
        <v>7</v>
      </c>
    </row>
    <row r="6" spans="2:7">
      <c r="B6" s="28" t="s">
        <v>8</v>
      </c>
      <c r="C6" s="28" t="s">
        <v>9</v>
      </c>
      <c r="D6" s="6" t="s">
        <v>10</v>
      </c>
      <c r="E6" s="7">
        <f>+E7</f>
        <v>2388755</v>
      </c>
      <c r="F6" s="7">
        <f>+F7</f>
        <v>2568942</v>
      </c>
      <c r="G6" s="7">
        <f>E6-F6</f>
        <v>-180187</v>
      </c>
    </row>
    <row r="7" spans="2:7">
      <c r="B7" s="29"/>
      <c r="C7" s="29"/>
      <c r="D7" s="8" t="s">
        <v>11</v>
      </c>
      <c r="E7" s="9">
        <f>+E8</f>
        <v>2388755</v>
      </c>
      <c r="F7" s="9">
        <f>+F8</f>
        <v>2568942</v>
      </c>
      <c r="G7" s="9">
        <f t="shared" ref="G7:G70" si="0">E7-F7</f>
        <v>-180187</v>
      </c>
    </row>
    <row r="8" spans="2:7">
      <c r="B8" s="29"/>
      <c r="C8" s="29"/>
      <c r="D8" s="8" t="s">
        <v>12</v>
      </c>
      <c r="E8" s="9">
        <v>2388755</v>
      </c>
      <c r="F8" s="9">
        <v>2568942</v>
      </c>
      <c r="G8" s="9">
        <f t="shared" si="0"/>
        <v>-180187</v>
      </c>
    </row>
    <row r="9" spans="2:7">
      <c r="B9" s="29"/>
      <c r="C9" s="29"/>
      <c r="D9" s="8" t="s">
        <v>13</v>
      </c>
      <c r="E9" s="9">
        <f>+E10+E14+E15+E17+E18</f>
        <v>33418082</v>
      </c>
      <c r="F9" s="9">
        <f>+F10+F14+F15+F17+F18</f>
        <v>30600472</v>
      </c>
      <c r="G9" s="9">
        <f t="shared" si="0"/>
        <v>2817610</v>
      </c>
    </row>
    <row r="10" spans="2:7">
      <c r="B10" s="29"/>
      <c r="C10" s="29"/>
      <c r="D10" s="8" t="s">
        <v>14</v>
      </c>
      <c r="E10" s="9">
        <f>+E11+E12+E13</f>
        <v>33151642</v>
      </c>
      <c r="F10" s="9">
        <f>+F11+F12+F13</f>
        <v>29624119</v>
      </c>
      <c r="G10" s="9">
        <f t="shared" si="0"/>
        <v>3527523</v>
      </c>
    </row>
    <row r="11" spans="2:7">
      <c r="B11" s="29"/>
      <c r="C11" s="29"/>
      <c r="D11" s="8" t="s">
        <v>15</v>
      </c>
      <c r="E11" s="9">
        <v>13309198</v>
      </c>
      <c r="F11" s="9">
        <v>13052487</v>
      </c>
      <c r="G11" s="9">
        <f t="shared" si="0"/>
        <v>256711</v>
      </c>
    </row>
    <row r="12" spans="2:7">
      <c r="B12" s="29"/>
      <c r="C12" s="29"/>
      <c r="D12" s="8" t="s">
        <v>16</v>
      </c>
      <c r="E12" s="9">
        <v>19842444</v>
      </c>
      <c r="F12" s="9">
        <v>16571632</v>
      </c>
      <c r="G12" s="9">
        <f t="shared" si="0"/>
        <v>3270812</v>
      </c>
    </row>
    <row r="13" spans="2:7">
      <c r="B13" s="29"/>
      <c r="C13" s="29"/>
      <c r="D13" s="8" t="s">
        <v>17</v>
      </c>
      <c r="E13" s="9"/>
      <c r="F13" s="9"/>
      <c r="G13" s="9">
        <f t="shared" si="0"/>
        <v>0</v>
      </c>
    </row>
    <row r="14" spans="2:7">
      <c r="B14" s="29"/>
      <c r="C14" s="29"/>
      <c r="D14" s="8" t="s">
        <v>18</v>
      </c>
      <c r="E14" s="9">
        <v>59840</v>
      </c>
      <c r="F14" s="9">
        <v>102833</v>
      </c>
      <c r="G14" s="9">
        <f t="shared" si="0"/>
        <v>-42993</v>
      </c>
    </row>
    <row r="15" spans="2:7">
      <c r="B15" s="29"/>
      <c r="C15" s="29"/>
      <c r="D15" s="8" t="s">
        <v>19</v>
      </c>
      <c r="E15" s="9">
        <f>+E16</f>
        <v>0</v>
      </c>
      <c r="F15" s="9">
        <f>+F16</f>
        <v>0</v>
      </c>
      <c r="G15" s="9">
        <f t="shared" si="0"/>
        <v>0</v>
      </c>
    </row>
    <row r="16" spans="2:7">
      <c r="B16" s="29"/>
      <c r="C16" s="29"/>
      <c r="D16" s="8" t="s">
        <v>20</v>
      </c>
      <c r="E16" s="9"/>
      <c r="F16" s="9"/>
      <c r="G16" s="9">
        <f t="shared" si="0"/>
        <v>0</v>
      </c>
    </row>
    <row r="17" spans="2:7">
      <c r="B17" s="29"/>
      <c r="C17" s="29"/>
      <c r="D17" s="8" t="s">
        <v>21</v>
      </c>
      <c r="E17" s="9"/>
      <c r="F17" s="9"/>
      <c r="G17" s="9">
        <f t="shared" si="0"/>
        <v>0</v>
      </c>
    </row>
    <row r="18" spans="2:7">
      <c r="B18" s="29"/>
      <c r="C18" s="29"/>
      <c r="D18" s="8" t="s">
        <v>22</v>
      </c>
      <c r="E18" s="9">
        <f>+E19+E20+E21</f>
        <v>206600</v>
      </c>
      <c r="F18" s="9">
        <f>+F19+F20+F21</f>
        <v>873520</v>
      </c>
      <c r="G18" s="9">
        <f t="shared" si="0"/>
        <v>-666920</v>
      </c>
    </row>
    <row r="19" spans="2:7">
      <c r="B19" s="29"/>
      <c r="C19" s="29"/>
      <c r="D19" s="8" t="s">
        <v>23</v>
      </c>
      <c r="E19" s="9">
        <v>206600</v>
      </c>
      <c r="F19" s="9">
        <v>193520</v>
      </c>
      <c r="G19" s="9">
        <f t="shared" si="0"/>
        <v>13080</v>
      </c>
    </row>
    <row r="20" spans="2:7">
      <c r="B20" s="29"/>
      <c r="C20" s="29"/>
      <c r="D20" s="8" t="s">
        <v>24</v>
      </c>
      <c r="E20" s="9"/>
      <c r="F20" s="9">
        <v>680000</v>
      </c>
      <c r="G20" s="9">
        <f t="shared" si="0"/>
        <v>-680000</v>
      </c>
    </row>
    <row r="21" spans="2:7">
      <c r="B21" s="29"/>
      <c r="C21" s="29"/>
      <c r="D21" s="8" t="s">
        <v>25</v>
      </c>
      <c r="E21" s="9"/>
      <c r="F21" s="9"/>
      <c r="G21" s="9">
        <f t="shared" si="0"/>
        <v>0</v>
      </c>
    </row>
    <row r="22" spans="2:7">
      <c r="B22" s="29"/>
      <c r="C22" s="29"/>
      <c r="D22" s="8" t="s">
        <v>26</v>
      </c>
      <c r="E22" s="9">
        <v>145000</v>
      </c>
      <c r="F22" s="9">
        <v>128000</v>
      </c>
      <c r="G22" s="9">
        <f t="shared" si="0"/>
        <v>17000</v>
      </c>
    </row>
    <row r="23" spans="2:7">
      <c r="B23" s="29"/>
      <c r="C23" s="30"/>
      <c r="D23" s="10" t="s">
        <v>27</v>
      </c>
      <c r="E23" s="11">
        <f>+E6+E9+E22</f>
        <v>35951837</v>
      </c>
      <c r="F23" s="11">
        <f>+F6+F9+F22</f>
        <v>33297414</v>
      </c>
      <c r="G23" s="11">
        <f t="shared" si="0"/>
        <v>2654423</v>
      </c>
    </row>
    <row r="24" spans="2:7">
      <c r="B24" s="29"/>
      <c r="C24" s="28" t="s">
        <v>28</v>
      </c>
      <c r="D24" s="8" t="s">
        <v>29</v>
      </c>
      <c r="E24" s="9">
        <f>+E25+E26+E27+E28+E29+E30+E31</f>
        <v>27170675</v>
      </c>
      <c r="F24" s="9">
        <f>+F25+F26+F27+F28+F29+F30+F31</f>
        <v>25196945</v>
      </c>
      <c r="G24" s="9">
        <f t="shared" si="0"/>
        <v>1973730</v>
      </c>
    </row>
    <row r="25" spans="2:7">
      <c r="B25" s="29"/>
      <c r="C25" s="29"/>
      <c r="D25" s="8" t="s">
        <v>30</v>
      </c>
      <c r="E25" s="9"/>
      <c r="F25" s="9"/>
      <c r="G25" s="9">
        <f t="shared" si="0"/>
        <v>0</v>
      </c>
    </row>
    <row r="26" spans="2:7">
      <c r="B26" s="29"/>
      <c r="C26" s="29"/>
      <c r="D26" s="8" t="s">
        <v>31</v>
      </c>
      <c r="E26" s="9">
        <v>13167197</v>
      </c>
      <c r="F26" s="9">
        <v>13203906</v>
      </c>
      <c r="G26" s="9">
        <f t="shared" si="0"/>
        <v>-36709</v>
      </c>
    </row>
    <row r="27" spans="2:7">
      <c r="B27" s="29"/>
      <c r="C27" s="29"/>
      <c r="D27" s="8" t="s">
        <v>32</v>
      </c>
      <c r="E27" s="9">
        <v>1995000</v>
      </c>
      <c r="F27" s="9">
        <v>1644800</v>
      </c>
      <c r="G27" s="9">
        <f t="shared" si="0"/>
        <v>350200</v>
      </c>
    </row>
    <row r="28" spans="2:7">
      <c r="B28" s="29"/>
      <c r="C28" s="29"/>
      <c r="D28" s="8" t="s">
        <v>33</v>
      </c>
      <c r="E28" s="9">
        <v>1696600</v>
      </c>
      <c r="F28" s="9">
        <v>1608600</v>
      </c>
      <c r="G28" s="9">
        <f t="shared" si="0"/>
        <v>88000</v>
      </c>
    </row>
    <row r="29" spans="2:7">
      <c r="B29" s="29"/>
      <c r="C29" s="29"/>
      <c r="D29" s="8" t="s">
        <v>34</v>
      </c>
      <c r="E29" s="9">
        <v>6236553</v>
      </c>
      <c r="F29" s="9">
        <v>5111977</v>
      </c>
      <c r="G29" s="9">
        <f t="shared" si="0"/>
        <v>1124576</v>
      </c>
    </row>
    <row r="30" spans="2:7">
      <c r="B30" s="29"/>
      <c r="C30" s="29"/>
      <c r="D30" s="8" t="s">
        <v>35</v>
      </c>
      <c r="E30" s="9">
        <v>578500</v>
      </c>
      <c r="F30" s="9">
        <v>534000</v>
      </c>
      <c r="G30" s="9">
        <f t="shared" si="0"/>
        <v>44500</v>
      </c>
    </row>
    <row r="31" spans="2:7">
      <c r="B31" s="29"/>
      <c r="C31" s="29"/>
      <c r="D31" s="8" t="s">
        <v>36</v>
      </c>
      <c r="E31" s="9">
        <v>3496825</v>
      </c>
      <c r="F31" s="9">
        <v>3093662</v>
      </c>
      <c r="G31" s="9">
        <f t="shared" si="0"/>
        <v>403163</v>
      </c>
    </row>
    <row r="32" spans="2:7">
      <c r="B32" s="29"/>
      <c r="C32" s="29"/>
      <c r="D32" s="8" t="s">
        <v>37</v>
      </c>
      <c r="E32" s="9">
        <f>+E33+E34+E35+E36+E37+E38+E39+E40+E41+E42+E43</f>
        <v>1005245</v>
      </c>
      <c r="F32" s="9">
        <f>+F33+F34+F35+F36+F37+F38+F39+F40+F41+F42+F43</f>
        <v>794865</v>
      </c>
      <c r="G32" s="9">
        <f t="shared" si="0"/>
        <v>210380</v>
      </c>
    </row>
    <row r="33" spans="2:7">
      <c r="B33" s="29"/>
      <c r="C33" s="29"/>
      <c r="D33" s="8" t="s">
        <v>38</v>
      </c>
      <c r="E33" s="9"/>
      <c r="F33" s="9"/>
      <c r="G33" s="9">
        <f t="shared" si="0"/>
        <v>0</v>
      </c>
    </row>
    <row r="34" spans="2:7">
      <c r="B34" s="29"/>
      <c r="C34" s="29"/>
      <c r="D34" s="8" t="s">
        <v>39</v>
      </c>
      <c r="E34" s="9">
        <v>48315</v>
      </c>
      <c r="F34" s="9">
        <v>50371</v>
      </c>
      <c r="G34" s="9">
        <f t="shared" si="0"/>
        <v>-2056</v>
      </c>
    </row>
    <row r="35" spans="2:7">
      <c r="B35" s="29"/>
      <c r="C35" s="29"/>
      <c r="D35" s="8" t="s">
        <v>40</v>
      </c>
      <c r="E35" s="9"/>
      <c r="F35" s="9">
        <v>1518</v>
      </c>
      <c r="G35" s="9">
        <f t="shared" si="0"/>
        <v>-1518</v>
      </c>
    </row>
    <row r="36" spans="2:7">
      <c r="B36" s="29"/>
      <c r="C36" s="29"/>
      <c r="D36" s="8" t="s">
        <v>41</v>
      </c>
      <c r="E36" s="9">
        <v>177218</v>
      </c>
      <c r="F36" s="9">
        <v>73370</v>
      </c>
      <c r="G36" s="9">
        <f t="shared" si="0"/>
        <v>103848</v>
      </c>
    </row>
    <row r="37" spans="2:7">
      <c r="B37" s="29"/>
      <c r="C37" s="29"/>
      <c r="D37" s="8" t="s">
        <v>42</v>
      </c>
      <c r="E37" s="9">
        <v>300000</v>
      </c>
      <c r="F37" s="9">
        <v>339500</v>
      </c>
      <c r="G37" s="9">
        <f t="shared" si="0"/>
        <v>-39500</v>
      </c>
    </row>
    <row r="38" spans="2:7">
      <c r="B38" s="29"/>
      <c r="C38" s="29"/>
      <c r="D38" s="8" t="s">
        <v>43</v>
      </c>
      <c r="E38" s="9">
        <v>124916</v>
      </c>
      <c r="F38" s="9">
        <v>70000</v>
      </c>
      <c r="G38" s="9">
        <f t="shared" si="0"/>
        <v>54916</v>
      </c>
    </row>
    <row r="39" spans="2:7">
      <c r="B39" s="29"/>
      <c r="C39" s="29"/>
      <c r="D39" s="8" t="s">
        <v>44</v>
      </c>
      <c r="E39" s="9">
        <v>24742</v>
      </c>
      <c r="F39" s="9">
        <v>22878</v>
      </c>
      <c r="G39" s="9">
        <f t="shared" si="0"/>
        <v>1864</v>
      </c>
    </row>
    <row r="40" spans="2:7">
      <c r="B40" s="29"/>
      <c r="C40" s="29"/>
      <c r="D40" s="8" t="s">
        <v>45</v>
      </c>
      <c r="E40" s="9"/>
      <c r="F40" s="9"/>
      <c r="G40" s="9">
        <f t="shared" si="0"/>
        <v>0</v>
      </c>
    </row>
    <row r="41" spans="2:7">
      <c r="B41" s="29"/>
      <c r="C41" s="29"/>
      <c r="D41" s="8" t="s">
        <v>46</v>
      </c>
      <c r="E41" s="9">
        <v>149444</v>
      </c>
      <c r="F41" s="9">
        <v>131310</v>
      </c>
      <c r="G41" s="9">
        <f t="shared" si="0"/>
        <v>18134</v>
      </c>
    </row>
    <row r="42" spans="2:7">
      <c r="B42" s="29"/>
      <c r="C42" s="29"/>
      <c r="D42" s="8" t="s">
        <v>47</v>
      </c>
      <c r="E42" s="9">
        <v>81216</v>
      </c>
      <c r="F42" s="9">
        <v>40798</v>
      </c>
      <c r="G42" s="9">
        <f t="shared" si="0"/>
        <v>40418</v>
      </c>
    </row>
    <row r="43" spans="2:7">
      <c r="B43" s="29"/>
      <c r="C43" s="29"/>
      <c r="D43" s="8" t="s">
        <v>48</v>
      </c>
      <c r="E43" s="9">
        <v>99394</v>
      </c>
      <c r="F43" s="9">
        <v>65120</v>
      </c>
      <c r="G43" s="9">
        <f t="shared" si="0"/>
        <v>34274</v>
      </c>
    </row>
    <row r="44" spans="2:7">
      <c r="B44" s="29"/>
      <c r="C44" s="29"/>
      <c r="D44" s="8" t="s">
        <v>49</v>
      </c>
      <c r="E44" s="9">
        <f>+E45+E46+E47+E48+E49+E50+E51+E52+E53+E54+E55+E56+E57+E58+E59+E60+E61+E62+E63+E64+E65+E66</f>
        <v>1436000</v>
      </c>
      <c r="F44" s="9">
        <f>+F45+F46+F47+F48+F49+F50+F51+F52+F53+F54+F55+F56+F57+F58+F59+F60+F61+F62+F63+F64+F65+F66</f>
        <v>2531276</v>
      </c>
      <c r="G44" s="9">
        <f t="shared" si="0"/>
        <v>-1095276</v>
      </c>
    </row>
    <row r="45" spans="2:7">
      <c r="B45" s="29"/>
      <c r="C45" s="29"/>
      <c r="D45" s="8" t="s">
        <v>50</v>
      </c>
      <c r="E45" s="9">
        <v>37038</v>
      </c>
      <c r="F45" s="9">
        <v>52180</v>
      </c>
      <c r="G45" s="9">
        <f t="shared" si="0"/>
        <v>-15142</v>
      </c>
    </row>
    <row r="46" spans="2:7">
      <c r="B46" s="29"/>
      <c r="C46" s="29"/>
      <c r="D46" s="8" t="s">
        <v>51</v>
      </c>
      <c r="E46" s="9">
        <v>11100</v>
      </c>
      <c r="F46" s="9">
        <v>3500</v>
      </c>
      <c r="G46" s="9">
        <f t="shared" si="0"/>
        <v>7600</v>
      </c>
    </row>
    <row r="47" spans="2:7">
      <c r="B47" s="29"/>
      <c r="C47" s="29"/>
      <c r="D47" s="8" t="s">
        <v>52</v>
      </c>
      <c r="E47" s="9">
        <v>54200</v>
      </c>
      <c r="F47" s="9">
        <v>26690</v>
      </c>
      <c r="G47" s="9">
        <f t="shared" si="0"/>
        <v>27510</v>
      </c>
    </row>
    <row r="48" spans="2:7">
      <c r="B48" s="29"/>
      <c r="C48" s="29"/>
      <c r="D48" s="8" t="s">
        <v>53</v>
      </c>
      <c r="E48" s="9">
        <v>70800</v>
      </c>
      <c r="F48" s="9">
        <v>270240</v>
      </c>
      <c r="G48" s="9">
        <f t="shared" si="0"/>
        <v>-199440</v>
      </c>
    </row>
    <row r="49" spans="2:7">
      <c r="B49" s="29"/>
      <c r="C49" s="29"/>
      <c r="D49" s="8" t="s">
        <v>54</v>
      </c>
      <c r="E49" s="9">
        <v>41639</v>
      </c>
      <c r="F49" s="9">
        <v>28588</v>
      </c>
      <c r="G49" s="9">
        <f t="shared" si="0"/>
        <v>13051</v>
      </c>
    </row>
    <row r="50" spans="2:7">
      <c r="B50" s="29"/>
      <c r="C50" s="29"/>
      <c r="D50" s="8" t="s">
        <v>55</v>
      </c>
      <c r="E50" s="9">
        <v>64186</v>
      </c>
      <c r="F50" s="9">
        <v>48673</v>
      </c>
      <c r="G50" s="9">
        <f t="shared" si="0"/>
        <v>15513</v>
      </c>
    </row>
    <row r="51" spans="2:7">
      <c r="B51" s="29"/>
      <c r="C51" s="29"/>
      <c r="D51" s="8" t="s">
        <v>42</v>
      </c>
      <c r="E51" s="9">
        <v>115749</v>
      </c>
      <c r="F51" s="9">
        <v>133331</v>
      </c>
      <c r="G51" s="9">
        <f t="shared" si="0"/>
        <v>-17582</v>
      </c>
    </row>
    <row r="52" spans="2:7">
      <c r="B52" s="29"/>
      <c r="C52" s="29"/>
      <c r="D52" s="8" t="s">
        <v>56</v>
      </c>
      <c r="E52" s="9"/>
      <c r="F52" s="9">
        <v>992468</v>
      </c>
      <c r="G52" s="9">
        <f t="shared" si="0"/>
        <v>-992468</v>
      </c>
    </row>
    <row r="53" spans="2:7">
      <c r="B53" s="29"/>
      <c r="C53" s="29"/>
      <c r="D53" s="8" t="s">
        <v>57</v>
      </c>
      <c r="E53" s="9">
        <v>225974</v>
      </c>
      <c r="F53" s="9">
        <v>235854</v>
      </c>
      <c r="G53" s="9">
        <f t="shared" si="0"/>
        <v>-9880</v>
      </c>
    </row>
    <row r="54" spans="2:7">
      <c r="B54" s="29"/>
      <c r="C54" s="29"/>
      <c r="D54" s="8" t="s">
        <v>58</v>
      </c>
      <c r="E54" s="9"/>
      <c r="F54" s="9"/>
      <c r="G54" s="9">
        <f t="shared" si="0"/>
        <v>0</v>
      </c>
    </row>
    <row r="55" spans="2:7">
      <c r="B55" s="29"/>
      <c r="C55" s="29"/>
      <c r="D55" s="8" t="s">
        <v>59</v>
      </c>
      <c r="E55" s="9"/>
      <c r="F55" s="9"/>
      <c r="G55" s="9">
        <f t="shared" si="0"/>
        <v>0</v>
      </c>
    </row>
    <row r="56" spans="2:7">
      <c r="B56" s="29"/>
      <c r="C56" s="29"/>
      <c r="D56" s="8" t="s">
        <v>60</v>
      </c>
      <c r="E56" s="9">
        <v>159792</v>
      </c>
      <c r="F56" s="9">
        <v>146868</v>
      </c>
      <c r="G56" s="9">
        <f t="shared" si="0"/>
        <v>12924</v>
      </c>
    </row>
    <row r="57" spans="2:7">
      <c r="B57" s="29"/>
      <c r="C57" s="29"/>
      <c r="D57" s="8" t="s">
        <v>61</v>
      </c>
      <c r="E57" s="9">
        <v>3520</v>
      </c>
      <c r="F57" s="9">
        <v>6056</v>
      </c>
      <c r="G57" s="9">
        <f t="shared" si="0"/>
        <v>-2536</v>
      </c>
    </row>
    <row r="58" spans="2:7">
      <c r="B58" s="29"/>
      <c r="C58" s="29"/>
      <c r="D58" s="8" t="s">
        <v>44</v>
      </c>
      <c r="E58" s="9">
        <v>139378</v>
      </c>
      <c r="F58" s="9">
        <v>119960</v>
      </c>
      <c r="G58" s="9">
        <f t="shared" si="0"/>
        <v>19418</v>
      </c>
    </row>
    <row r="59" spans="2:7">
      <c r="B59" s="29"/>
      <c r="C59" s="29"/>
      <c r="D59" s="8" t="s">
        <v>45</v>
      </c>
      <c r="E59" s="9">
        <v>314328</v>
      </c>
      <c r="F59" s="9">
        <v>282515</v>
      </c>
      <c r="G59" s="9">
        <f t="shared" si="0"/>
        <v>31813</v>
      </c>
    </row>
    <row r="60" spans="2:7">
      <c r="B60" s="29"/>
      <c r="C60" s="29"/>
      <c r="D60" s="8" t="s">
        <v>62</v>
      </c>
      <c r="E60" s="9"/>
      <c r="F60" s="9"/>
      <c r="G60" s="9">
        <f t="shared" si="0"/>
        <v>0</v>
      </c>
    </row>
    <row r="61" spans="2:7">
      <c r="B61" s="29"/>
      <c r="C61" s="29"/>
      <c r="D61" s="8" t="s">
        <v>63</v>
      </c>
      <c r="E61" s="9">
        <v>81424</v>
      </c>
      <c r="F61" s="9">
        <v>76906</v>
      </c>
      <c r="G61" s="9">
        <f t="shared" si="0"/>
        <v>4518</v>
      </c>
    </row>
    <row r="62" spans="2:7">
      <c r="B62" s="29"/>
      <c r="C62" s="29"/>
      <c r="D62" s="8" t="s">
        <v>64</v>
      </c>
      <c r="E62" s="9">
        <v>14740</v>
      </c>
      <c r="F62" s="9">
        <v>14740</v>
      </c>
      <c r="G62" s="9">
        <f t="shared" si="0"/>
        <v>0</v>
      </c>
    </row>
    <row r="63" spans="2:7">
      <c r="B63" s="29"/>
      <c r="C63" s="29"/>
      <c r="D63" s="8" t="s">
        <v>65</v>
      </c>
      <c r="E63" s="9"/>
      <c r="F63" s="9"/>
      <c r="G63" s="9">
        <f t="shared" si="0"/>
        <v>0</v>
      </c>
    </row>
    <row r="64" spans="2:7">
      <c r="B64" s="29"/>
      <c r="C64" s="29"/>
      <c r="D64" s="8" t="s">
        <v>66</v>
      </c>
      <c r="E64" s="9">
        <v>69000</v>
      </c>
      <c r="F64" s="9">
        <v>71000</v>
      </c>
      <c r="G64" s="9">
        <f t="shared" si="0"/>
        <v>-2000</v>
      </c>
    </row>
    <row r="65" spans="2:7">
      <c r="B65" s="29"/>
      <c r="C65" s="29"/>
      <c r="D65" s="8" t="s">
        <v>48</v>
      </c>
      <c r="E65" s="9">
        <v>33132</v>
      </c>
      <c r="F65" s="9">
        <v>21707</v>
      </c>
      <c r="G65" s="9">
        <f t="shared" si="0"/>
        <v>11425</v>
      </c>
    </row>
    <row r="66" spans="2:7">
      <c r="B66" s="29"/>
      <c r="C66" s="29"/>
      <c r="D66" s="8" t="s">
        <v>67</v>
      </c>
      <c r="E66" s="9"/>
      <c r="F66" s="9"/>
      <c r="G66" s="9">
        <f t="shared" si="0"/>
        <v>0</v>
      </c>
    </row>
    <row r="67" spans="2:7">
      <c r="B67" s="29"/>
      <c r="C67" s="29"/>
      <c r="D67" s="8" t="s">
        <v>68</v>
      </c>
      <c r="E67" s="9">
        <f>+E68</f>
        <v>2356830</v>
      </c>
      <c r="F67" s="9">
        <f>+F68</f>
        <v>2606853</v>
      </c>
      <c r="G67" s="9">
        <f t="shared" si="0"/>
        <v>-250023</v>
      </c>
    </row>
    <row r="68" spans="2:7">
      <c r="B68" s="29"/>
      <c r="C68" s="29"/>
      <c r="D68" s="8" t="s">
        <v>69</v>
      </c>
      <c r="E68" s="9">
        <f>+E69+E70+E71-E72</f>
        <v>2356830</v>
      </c>
      <c r="F68" s="9">
        <f>+F69+F70+F71-F72</f>
        <v>2606853</v>
      </c>
      <c r="G68" s="9">
        <f t="shared" si="0"/>
        <v>-250023</v>
      </c>
    </row>
    <row r="69" spans="2:7">
      <c r="B69" s="29"/>
      <c r="C69" s="29"/>
      <c r="D69" s="8" t="s">
        <v>70</v>
      </c>
      <c r="E69" s="9">
        <v>73535</v>
      </c>
      <c r="F69" s="9">
        <v>97825</v>
      </c>
      <c r="G69" s="9">
        <f t="shared" si="0"/>
        <v>-24290</v>
      </c>
    </row>
    <row r="70" spans="2:7">
      <c r="B70" s="29"/>
      <c r="C70" s="29"/>
      <c r="D70" s="8" t="s">
        <v>71</v>
      </c>
      <c r="E70" s="9">
        <v>2401126</v>
      </c>
      <c r="F70" s="9">
        <v>2582563</v>
      </c>
      <c r="G70" s="9">
        <f t="shared" si="0"/>
        <v>-181437</v>
      </c>
    </row>
    <row r="71" spans="2:7">
      <c r="B71" s="29"/>
      <c r="C71" s="29"/>
      <c r="D71" s="8" t="s">
        <v>72</v>
      </c>
      <c r="E71" s="9"/>
      <c r="F71" s="9"/>
      <c r="G71" s="9">
        <f t="shared" ref="G71:G134" si="1">E71-F71</f>
        <v>0</v>
      </c>
    </row>
    <row r="72" spans="2:7">
      <c r="B72" s="29"/>
      <c r="C72" s="29"/>
      <c r="D72" s="8" t="s">
        <v>73</v>
      </c>
      <c r="E72" s="9">
        <v>117831</v>
      </c>
      <c r="F72" s="9">
        <v>73535</v>
      </c>
      <c r="G72" s="9">
        <f t="shared" si="1"/>
        <v>44296</v>
      </c>
    </row>
    <row r="73" spans="2:7">
      <c r="B73" s="29"/>
      <c r="C73" s="29"/>
      <c r="D73" s="8" t="s">
        <v>74</v>
      </c>
      <c r="E73" s="9">
        <v>439828</v>
      </c>
      <c r="F73" s="9">
        <v>439828</v>
      </c>
      <c r="G73" s="9">
        <f t="shared" si="1"/>
        <v>0</v>
      </c>
    </row>
    <row r="74" spans="2:7">
      <c r="B74" s="29"/>
      <c r="C74" s="29"/>
      <c r="D74" s="8" t="s">
        <v>75</v>
      </c>
      <c r="E74" s="9">
        <v>-117667</v>
      </c>
      <c r="F74" s="9">
        <v>-117667</v>
      </c>
      <c r="G74" s="9">
        <f t="shared" si="1"/>
        <v>0</v>
      </c>
    </row>
    <row r="75" spans="2:7">
      <c r="B75" s="29"/>
      <c r="C75" s="29"/>
      <c r="D75" s="8" t="s">
        <v>76</v>
      </c>
      <c r="E75" s="9"/>
      <c r="F75" s="9"/>
      <c r="G75" s="9">
        <f t="shared" si="1"/>
        <v>0</v>
      </c>
    </row>
    <row r="76" spans="2:7">
      <c r="B76" s="29"/>
      <c r="C76" s="29"/>
      <c r="D76" s="8" t="s">
        <v>77</v>
      </c>
      <c r="E76" s="9"/>
      <c r="F76" s="9"/>
      <c r="G76" s="9">
        <f t="shared" si="1"/>
        <v>0</v>
      </c>
    </row>
    <row r="77" spans="2:7">
      <c r="B77" s="29"/>
      <c r="C77" s="29"/>
      <c r="D77" s="8" t="s">
        <v>78</v>
      </c>
      <c r="E77" s="9"/>
      <c r="F77" s="9"/>
      <c r="G77" s="9">
        <f t="shared" si="1"/>
        <v>0</v>
      </c>
    </row>
    <row r="78" spans="2:7">
      <c r="B78" s="29"/>
      <c r="C78" s="30"/>
      <c r="D78" s="10" t="s">
        <v>79</v>
      </c>
      <c r="E78" s="11">
        <f>+E24+E32+E44+E67+E73+E74+E75+E76+E77</f>
        <v>32290911</v>
      </c>
      <c r="F78" s="11">
        <f>+F24+F32+F44+F67+F73+F74+F75+F76+F77</f>
        <v>31452100</v>
      </c>
      <c r="G78" s="11">
        <f t="shared" si="1"/>
        <v>838811</v>
      </c>
    </row>
    <row r="79" spans="2:7">
      <c r="B79" s="30"/>
      <c r="C79" s="12" t="s">
        <v>80</v>
      </c>
      <c r="D79" s="13"/>
      <c r="E79" s="14">
        <f xml:space="preserve"> +E23 - E78</f>
        <v>3660926</v>
      </c>
      <c r="F79" s="14">
        <f xml:space="preserve"> +F23 - F78</f>
        <v>1845314</v>
      </c>
      <c r="G79" s="14">
        <f t="shared" si="1"/>
        <v>1815612</v>
      </c>
    </row>
    <row r="80" spans="2:7">
      <c r="B80" s="28" t="s">
        <v>81</v>
      </c>
      <c r="C80" s="28" t="s">
        <v>9</v>
      </c>
      <c r="D80" s="8" t="s">
        <v>82</v>
      </c>
      <c r="E80" s="9">
        <v>16</v>
      </c>
      <c r="F80" s="9">
        <v>17</v>
      </c>
      <c r="G80" s="9">
        <f t="shared" si="1"/>
        <v>-1</v>
      </c>
    </row>
    <row r="81" spans="2:7">
      <c r="B81" s="29"/>
      <c r="C81" s="29"/>
      <c r="D81" s="8" t="s">
        <v>83</v>
      </c>
      <c r="E81" s="9">
        <f>+E82+E83+E84</f>
        <v>600</v>
      </c>
      <c r="F81" s="9">
        <f>+F82+F83+F84</f>
        <v>0</v>
      </c>
      <c r="G81" s="9">
        <f t="shared" si="1"/>
        <v>600</v>
      </c>
    </row>
    <row r="82" spans="2:7">
      <c r="B82" s="29"/>
      <c r="C82" s="29"/>
      <c r="D82" s="8" t="s">
        <v>84</v>
      </c>
      <c r="E82" s="9"/>
      <c r="F82" s="9"/>
      <c r="G82" s="9">
        <f t="shared" si="1"/>
        <v>0</v>
      </c>
    </row>
    <row r="83" spans="2:7">
      <c r="B83" s="29"/>
      <c r="C83" s="29"/>
      <c r="D83" s="8" t="s">
        <v>85</v>
      </c>
      <c r="E83" s="9"/>
      <c r="F83" s="9"/>
      <c r="G83" s="9">
        <f t="shared" si="1"/>
        <v>0</v>
      </c>
    </row>
    <row r="84" spans="2:7">
      <c r="B84" s="29"/>
      <c r="C84" s="29"/>
      <c r="D84" s="8" t="s">
        <v>86</v>
      </c>
      <c r="E84" s="9">
        <v>600</v>
      </c>
      <c r="F84" s="9"/>
      <c r="G84" s="9">
        <f t="shared" si="1"/>
        <v>600</v>
      </c>
    </row>
    <row r="85" spans="2:7">
      <c r="B85" s="29"/>
      <c r="C85" s="30"/>
      <c r="D85" s="10" t="s">
        <v>87</v>
      </c>
      <c r="E85" s="11">
        <f>+E80+E81</f>
        <v>616</v>
      </c>
      <c r="F85" s="11">
        <f>+F80+F81</f>
        <v>17</v>
      </c>
      <c r="G85" s="11">
        <f t="shared" si="1"/>
        <v>599</v>
      </c>
    </row>
    <row r="86" spans="2:7">
      <c r="B86" s="29"/>
      <c r="C86" s="28" t="s">
        <v>28</v>
      </c>
      <c r="D86" s="8" t="s">
        <v>88</v>
      </c>
      <c r="E86" s="9"/>
      <c r="F86" s="9"/>
      <c r="G86" s="9">
        <f t="shared" si="1"/>
        <v>0</v>
      </c>
    </row>
    <row r="87" spans="2:7">
      <c r="B87" s="29"/>
      <c r="C87" s="29"/>
      <c r="D87" s="8" t="s">
        <v>89</v>
      </c>
      <c r="E87" s="9">
        <f>+E88+E89+E90</f>
        <v>0</v>
      </c>
      <c r="F87" s="9">
        <f>+F88+F89+F90</f>
        <v>0</v>
      </c>
      <c r="G87" s="9">
        <f t="shared" si="1"/>
        <v>0</v>
      </c>
    </row>
    <row r="88" spans="2:7">
      <c r="B88" s="29"/>
      <c r="C88" s="29"/>
      <c r="D88" s="8" t="s">
        <v>90</v>
      </c>
      <c r="E88" s="9"/>
      <c r="F88" s="9"/>
      <c r="G88" s="9">
        <f t="shared" si="1"/>
        <v>0</v>
      </c>
    </row>
    <row r="89" spans="2:7">
      <c r="B89" s="29"/>
      <c r="C89" s="29"/>
      <c r="D89" s="8" t="s">
        <v>91</v>
      </c>
      <c r="E89" s="9"/>
      <c r="F89" s="9"/>
      <c r="G89" s="9">
        <f t="shared" si="1"/>
        <v>0</v>
      </c>
    </row>
    <row r="90" spans="2:7">
      <c r="B90" s="29"/>
      <c r="C90" s="29"/>
      <c r="D90" s="8" t="s">
        <v>92</v>
      </c>
      <c r="E90" s="9"/>
      <c r="F90" s="9"/>
      <c r="G90" s="9">
        <f t="shared" si="1"/>
        <v>0</v>
      </c>
    </row>
    <row r="91" spans="2:7">
      <c r="B91" s="29"/>
      <c r="C91" s="30"/>
      <c r="D91" s="10" t="s">
        <v>93</v>
      </c>
      <c r="E91" s="11">
        <f>+E86+E87</f>
        <v>0</v>
      </c>
      <c r="F91" s="11">
        <f>+F86+F87</f>
        <v>0</v>
      </c>
      <c r="G91" s="11">
        <f t="shared" si="1"/>
        <v>0</v>
      </c>
    </row>
    <row r="92" spans="2:7">
      <c r="B92" s="30"/>
      <c r="C92" s="12" t="s">
        <v>94</v>
      </c>
      <c r="D92" s="15"/>
      <c r="E92" s="16">
        <f xml:space="preserve"> +E85 - E91</f>
        <v>616</v>
      </c>
      <c r="F92" s="16">
        <f xml:space="preserve"> +F85 - F91</f>
        <v>17</v>
      </c>
      <c r="G92" s="16">
        <f t="shared" si="1"/>
        <v>599</v>
      </c>
    </row>
    <row r="93" spans="2:7">
      <c r="B93" s="12" t="s">
        <v>95</v>
      </c>
      <c r="C93" s="17"/>
      <c r="D93" s="13"/>
      <c r="E93" s="14">
        <f xml:space="preserve"> +E79 +E92</f>
        <v>3661542</v>
      </c>
      <c r="F93" s="14">
        <f xml:space="preserve"> +F79 +F92</f>
        <v>1845331</v>
      </c>
      <c r="G93" s="14">
        <f t="shared" si="1"/>
        <v>1816211</v>
      </c>
    </row>
    <row r="94" spans="2:7">
      <c r="B94" s="28" t="s">
        <v>96</v>
      </c>
      <c r="C94" s="28" t="s">
        <v>9</v>
      </c>
      <c r="D94" s="8" t="s">
        <v>97</v>
      </c>
      <c r="E94" s="9">
        <f>+E95+E96+E97</f>
        <v>0</v>
      </c>
      <c r="F94" s="9">
        <f>+F95+F96+F97</f>
        <v>0</v>
      </c>
      <c r="G94" s="9">
        <f t="shared" si="1"/>
        <v>0</v>
      </c>
    </row>
    <row r="95" spans="2:7">
      <c r="B95" s="29"/>
      <c r="C95" s="29"/>
      <c r="D95" s="8" t="s">
        <v>98</v>
      </c>
      <c r="E95" s="9"/>
      <c r="F95" s="9"/>
      <c r="G95" s="9">
        <f t="shared" si="1"/>
        <v>0</v>
      </c>
    </row>
    <row r="96" spans="2:7">
      <c r="B96" s="29"/>
      <c r="C96" s="29"/>
      <c r="D96" s="8" t="s">
        <v>99</v>
      </c>
      <c r="E96" s="9"/>
      <c r="F96" s="9"/>
      <c r="G96" s="9">
        <f t="shared" si="1"/>
        <v>0</v>
      </c>
    </row>
    <row r="97" spans="2:7">
      <c r="B97" s="29"/>
      <c r="C97" s="29"/>
      <c r="D97" s="8" t="s">
        <v>100</v>
      </c>
      <c r="E97" s="9"/>
      <c r="F97" s="9"/>
      <c r="G97" s="9">
        <f t="shared" si="1"/>
        <v>0</v>
      </c>
    </row>
    <row r="98" spans="2:7">
      <c r="B98" s="29"/>
      <c r="C98" s="29"/>
      <c r="D98" s="8" t="s">
        <v>101</v>
      </c>
      <c r="E98" s="9">
        <f>+E99+E100</f>
        <v>0</v>
      </c>
      <c r="F98" s="9">
        <f>+F99+F100</f>
        <v>0</v>
      </c>
      <c r="G98" s="9">
        <f t="shared" si="1"/>
        <v>0</v>
      </c>
    </row>
    <row r="99" spans="2:7">
      <c r="B99" s="29"/>
      <c r="C99" s="29"/>
      <c r="D99" s="8" t="s">
        <v>102</v>
      </c>
      <c r="E99" s="9"/>
      <c r="F99" s="9"/>
      <c r="G99" s="9">
        <f t="shared" si="1"/>
        <v>0</v>
      </c>
    </row>
    <row r="100" spans="2:7">
      <c r="B100" s="29"/>
      <c r="C100" s="29"/>
      <c r="D100" s="8" t="s">
        <v>103</v>
      </c>
      <c r="E100" s="9"/>
      <c r="F100" s="9"/>
      <c r="G100" s="9">
        <f t="shared" si="1"/>
        <v>0</v>
      </c>
    </row>
    <row r="101" spans="2:7">
      <c r="B101" s="29"/>
      <c r="C101" s="29"/>
      <c r="D101" s="8" t="s">
        <v>104</v>
      </c>
      <c r="E101" s="9"/>
      <c r="F101" s="9"/>
      <c r="G101" s="9">
        <f t="shared" si="1"/>
        <v>0</v>
      </c>
    </row>
    <row r="102" spans="2:7">
      <c r="B102" s="29"/>
      <c r="C102" s="29"/>
      <c r="D102" s="8" t="s">
        <v>105</v>
      </c>
      <c r="E102" s="9">
        <f>+E103+E104+E105+E106</f>
        <v>0</v>
      </c>
      <c r="F102" s="9">
        <f>+F103+F104+F105+F106</f>
        <v>0</v>
      </c>
      <c r="G102" s="9">
        <f t="shared" si="1"/>
        <v>0</v>
      </c>
    </row>
    <row r="103" spans="2:7">
      <c r="B103" s="29"/>
      <c r="C103" s="29"/>
      <c r="D103" s="8" t="s">
        <v>106</v>
      </c>
      <c r="E103" s="9"/>
      <c r="F103" s="9"/>
      <c r="G103" s="9">
        <f t="shared" si="1"/>
        <v>0</v>
      </c>
    </row>
    <row r="104" spans="2:7">
      <c r="B104" s="29"/>
      <c r="C104" s="29"/>
      <c r="D104" s="8" t="s">
        <v>107</v>
      </c>
      <c r="E104" s="9"/>
      <c r="F104" s="9"/>
      <c r="G104" s="9">
        <f t="shared" si="1"/>
        <v>0</v>
      </c>
    </row>
    <row r="105" spans="2:7">
      <c r="B105" s="29"/>
      <c r="C105" s="29"/>
      <c r="D105" s="8" t="s">
        <v>108</v>
      </c>
      <c r="E105" s="9"/>
      <c r="F105" s="9"/>
      <c r="G105" s="9">
        <f t="shared" si="1"/>
        <v>0</v>
      </c>
    </row>
    <row r="106" spans="2:7">
      <c r="B106" s="29"/>
      <c r="C106" s="29"/>
      <c r="D106" s="8" t="s">
        <v>109</v>
      </c>
      <c r="E106" s="9"/>
      <c r="F106" s="9"/>
      <c r="G106" s="9">
        <f t="shared" si="1"/>
        <v>0</v>
      </c>
    </row>
    <row r="107" spans="2:7">
      <c r="B107" s="29"/>
      <c r="C107" s="29"/>
      <c r="D107" s="8" t="s">
        <v>110</v>
      </c>
      <c r="E107" s="9">
        <f>+E108+E109</f>
        <v>0</v>
      </c>
      <c r="F107" s="9">
        <f>+F108+F109</f>
        <v>0</v>
      </c>
      <c r="G107" s="9">
        <f t="shared" si="1"/>
        <v>0</v>
      </c>
    </row>
    <row r="108" spans="2:7">
      <c r="B108" s="29"/>
      <c r="C108" s="29"/>
      <c r="D108" s="8" t="s">
        <v>111</v>
      </c>
      <c r="E108" s="9"/>
      <c r="F108" s="9"/>
      <c r="G108" s="9">
        <f t="shared" si="1"/>
        <v>0</v>
      </c>
    </row>
    <row r="109" spans="2:7">
      <c r="B109" s="29"/>
      <c r="C109" s="29"/>
      <c r="D109" s="8" t="s">
        <v>112</v>
      </c>
      <c r="E109" s="9"/>
      <c r="F109" s="9"/>
      <c r="G109" s="9">
        <f t="shared" si="1"/>
        <v>0</v>
      </c>
    </row>
    <row r="110" spans="2:7">
      <c r="B110" s="29"/>
      <c r="C110" s="29"/>
      <c r="D110" s="8" t="s">
        <v>113</v>
      </c>
      <c r="E110" s="9"/>
      <c r="F110" s="9"/>
      <c r="G110" s="9">
        <f t="shared" si="1"/>
        <v>0</v>
      </c>
    </row>
    <row r="111" spans="2:7">
      <c r="B111" s="29"/>
      <c r="C111" s="29"/>
      <c r="D111" s="8" t="s">
        <v>114</v>
      </c>
      <c r="E111" s="9"/>
      <c r="F111" s="9"/>
      <c r="G111" s="9">
        <f t="shared" si="1"/>
        <v>0</v>
      </c>
    </row>
    <row r="112" spans="2:7">
      <c r="B112" s="29"/>
      <c r="C112" s="29"/>
      <c r="D112" s="8" t="s">
        <v>115</v>
      </c>
      <c r="E112" s="9"/>
      <c r="F112" s="9"/>
      <c r="G112" s="9">
        <f t="shared" si="1"/>
        <v>0</v>
      </c>
    </row>
    <row r="113" spans="2:7">
      <c r="B113" s="29"/>
      <c r="C113" s="29"/>
      <c r="D113" s="8" t="s">
        <v>116</v>
      </c>
      <c r="E113" s="9"/>
      <c r="F113" s="9"/>
      <c r="G113" s="9">
        <f t="shared" si="1"/>
        <v>0</v>
      </c>
    </row>
    <row r="114" spans="2:7">
      <c r="B114" s="29"/>
      <c r="C114" s="29"/>
      <c r="D114" s="8" t="s">
        <v>117</v>
      </c>
      <c r="E114" s="9">
        <f>+E115+E116</f>
        <v>0</v>
      </c>
      <c r="F114" s="9">
        <f>+F115+F116</f>
        <v>0</v>
      </c>
      <c r="G114" s="9">
        <f t="shared" si="1"/>
        <v>0</v>
      </c>
    </row>
    <row r="115" spans="2:7">
      <c r="B115" s="29"/>
      <c r="C115" s="29"/>
      <c r="D115" s="8" t="s">
        <v>118</v>
      </c>
      <c r="E115" s="9"/>
      <c r="F115" s="9"/>
      <c r="G115" s="9">
        <f t="shared" si="1"/>
        <v>0</v>
      </c>
    </row>
    <row r="116" spans="2:7">
      <c r="B116" s="29"/>
      <c r="C116" s="29"/>
      <c r="D116" s="8" t="s">
        <v>119</v>
      </c>
      <c r="E116" s="9"/>
      <c r="F116" s="9"/>
      <c r="G116" s="9">
        <f t="shared" si="1"/>
        <v>0</v>
      </c>
    </row>
    <row r="117" spans="2:7">
      <c r="B117" s="29"/>
      <c r="C117" s="30"/>
      <c r="D117" s="10" t="s">
        <v>120</v>
      </c>
      <c r="E117" s="11">
        <f>+E94+E98+E101+E102+E107+E110+E111+E112+E113+E114</f>
        <v>0</v>
      </c>
      <c r="F117" s="11">
        <f>+F94+F98+F101+F102+F107+F110+F111+F112+F113+F114</f>
        <v>0</v>
      </c>
      <c r="G117" s="11">
        <f t="shared" si="1"/>
        <v>0</v>
      </c>
    </row>
    <row r="118" spans="2:7">
      <c r="B118" s="29"/>
      <c r="C118" s="28" t="s">
        <v>28</v>
      </c>
      <c r="D118" s="8" t="s">
        <v>121</v>
      </c>
      <c r="E118" s="9"/>
      <c r="F118" s="9"/>
      <c r="G118" s="9">
        <f t="shared" si="1"/>
        <v>0</v>
      </c>
    </row>
    <row r="119" spans="2:7">
      <c r="B119" s="29"/>
      <c r="C119" s="29"/>
      <c r="D119" s="8" t="s">
        <v>122</v>
      </c>
      <c r="E119" s="9"/>
      <c r="F119" s="9"/>
      <c r="G119" s="9">
        <f t="shared" si="1"/>
        <v>0</v>
      </c>
    </row>
    <row r="120" spans="2:7">
      <c r="B120" s="29"/>
      <c r="C120" s="29"/>
      <c r="D120" s="8" t="s">
        <v>123</v>
      </c>
      <c r="E120" s="9">
        <f>+E121+E122+E123+E124</f>
        <v>0</v>
      </c>
      <c r="F120" s="9">
        <f>+F121+F122+F123+F124</f>
        <v>0</v>
      </c>
      <c r="G120" s="9">
        <f t="shared" si="1"/>
        <v>0</v>
      </c>
    </row>
    <row r="121" spans="2:7">
      <c r="B121" s="29"/>
      <c r="C121" s="29"/>
      <c r="D121" s="8" t="s">
        <v>124</v>
      </c>
      <c r="E121" s="9"/>
      <c r="F121" s="9"/>
      <c r="G121" s="9">
        <f t="shared" si="1"/>
        <v>0</v>
      </c>
    </row>
    <row r="122" spans="2:7">
      <c r="B122" s="29"/>
      <c r="C122" s="29"/>
      <c r="D122" s="8" t="s">
        <v>125</v>
      </c>
      <c r="E122" s="9"/>
      <c r="F122" s="9"/>
      <c r="G122" s="9">
        <f t="shared" si="1"/>
        <v>0</v>
      </c>
    </row>
    <row r="123" spans="2:7">
      <c r="B123" s="29"/>
      <c r="C123" s="29"/>
      <c r="D123" s="8" t="s">
        <v>126</v>
      </c>
      <c r="E123" s="9"/>
      <c r="F123" s="9"/>
      <c r="G123" s="9">
        <f t="shared" si="1"/>
        <v>0</v>
      </c>
    </row>
    <row r="124" spans="2:7">
      <c r="B124" s="29"/>
      <c r="C124" s="29"/>
      <c r="D124" s="8" t="s">
        <v>127</v>
      </c>
      <c r="E124" s="9"/>
      <c r="F124" s="9"/>
      <c r="G124" s="9">
        <f t="shared" si="1"/>
        <v>0</v>
      </c>
    </row>
    <row r="125" spans="2:7">
      <c r="B125" s="29"/>
      <c r="C125" s="29"/>
      <c r="D125" s="8" t="s">
        <v>128</v>
      </c>
      <c r="E125" s="9"/>
      <c r="F125" s="9"/>
      <c r="G125" s="9">
        <f t="shared" si="1"/>
        <v>0</v>
      </c>
    </row>
    <row r="126" spans="2:7">
      <c r="B126" s="29"/>
      <c r="C126" s="29"/>
      <c r="D126" s="8" t="s">
        <v>129</v>
      </c>
      <c r="E126" s="9"/>
      <c r="F126" s="9"/>
      <c r="G126" s="9">
        <f t="shared" si="1"/>
        <v>0</v>
      </c>
    </row>
    <row r="127" spans="2:7">
      <c r="B127" s="29"/>
      <c r="C127" s="29"/>
      <c r="D127" s="8" t="s">
        <v>130</v>
      </c>
      <c r="E127" s="9"/>
      <c r="F127" s="9"/>
      <c r="G127" s="9">
        <f t="shared" si="1"/>
        <v>0</v>
      </c>
    </row>
    <row r="128" spans="2:7">
      <c r="B128" s="29"/>
      <c r="C128" s="29"/>
      <c r="D128" s="8" t="s">
        <v>131</v>
      </c>
      <c r="E128" s="9"/>
      <c r="F128" s="9"/>
      <c r="G128" s="9">
        <f t="shared" si="1"/>
        <v>0</v>
      </c>
    </row>
    <row r="129" spans="2:7">
      <c r="B129" s="29"/>
      <c r="C129" s="29"/>
      <c r="D129" s="8" t="s">
        <v>132</v>
      </c>
      <c r="E129" s="9">
        <v>4029000</v>
      </c>
      <c r="F129" s="9">
        <v>2158000</v>
      </c>
      <c r="G129" s="9">
        <f t="shared" si="1"/>
        <v>1871000</v>
      </c>
    </row>
    <row r="130" spans="2:7">
      <c r="B130" s="29"/>
      <c r="C130" s="29"/>
      <c r="D130" s="8" t="s">
        <v>133</v>
      </c>
      <c r="E130" s="9"/>
      <c r="F130" s="9"/>
      <c r="G130" s="9">
        <f t="shared" si="1"/>
        <v>0</v>
      </c>
    </row>
    <row r="131" spans="2:7">
      <c r="B131" s="29"/>
      <c r="C131" s="29"/>
      <c r="D131" s="8" t="s">
        <v>134</v>
      </c>
      <c r="E131" s="9"/>
      <c r="F131" s="9"/>
      <c r="G131" s="9">
        <f t="shared" si="1"/>
        <v>0</v>
      </c>
    </row>
    <row r="132" spans="2:7">
      <c r="B132" s="29"/>
      <c r="C132" s="29"/>
      <c r="D132" s="8" t="s">
        <v>135</v>
      </c>
      <c r="E132" s="9"/>
      <c r="F132" s="9"/>
      <c r="G132" s="9">
        <f t="shared" si="1"/>
        <v>0</v>
      </c>
    </row>
    <row r="133" spans="2:7">
      <c r="B133" s="29"/>
      <c r="C133" s="30"/>
      <c r="D133" s="10" t="s">
        <v>136</v>
      </c>
      <c r="E133" s="11">
        <f>+E118+E119+E120+E125+E126+E127+E128+E129+E130+E131+E132</f>
        <v>4029000</v>
      </c>
      <c r="F133" s="11">
        <f>+F118+F119+F120+F125+F126+F127+F128+F129+F130+F131+F132</f>
        <v>2158000</v>
      </c>
      <c r="G133" s="11">
        <f t="shared" si="1"/>
        <v>1871000</v>
      </c>
    </row>
    <row r="134" spans="2:7">
      <c r="B134" s="30"/>
      <c r="C134" s="18" t="s">
        <v>137</v>
      </c>
      <c r="D134" s="19"/>
      <c r="E134" s="20">
        <f xml:space="preserve"> +E117 - E133</f>
        <v>-4029000</v>
      </c>
      <c r="F134" s="20">
        <f xml:space="preserve"> +F117 - F133</f>
        <v>-2158000</v>
      </c>
      <c r="G134" s="20">
        <f t="shared" si="1"/>
        <v>-1871000</v>
      </c>
    </row>
    <row r="135" spans="2:7">
      <c r="B135" s="12" t="s">
        <v>138</v>
      </c>
      <c r="C135" s="21"/>
      <c r="D135" s="22"/>
      <c r="E135" s="23">
        <f xml:space="preserve"> +E93 +E134</f>
        <v>-367458</v>
      </c>
      <c r="F135" s="23">
        <f xml:space="preserve"> +F93 +F134</f>
        <v>-312669</v>
      </c>
      <c r="G135" s="23">
        <f t="shared" ref="G135:G147" si="2">E135-F135</f>
        <v>-54789</v>
      </c>
    </row>
    <row r="136" spans="2:7">
      <c r="B136" s="25" t="s">
        <v>139</v>
      </c>
      <c r="C136" s="21" t="s">
        <v>140</v>
      </c>
      <c r="D136" s="22"/>
      <c r="E136" s="23">
        <v>-3518621</v>
      </c>
      <c r="F136" s="23">
        <v>-3205952</v>
      </c>
      <c r="G136" s="23">
        <f t="shared" si="2"/>
        <v>-312669</v>
      </c>
    </row>
    <row r="137" spans="2:7">
      <c r="B137" s="26"/>
      <c r="C137" s="21" t="s">
        <v>141</v>
      </c>
      <c r="D137" s="22"/>
      <c r="E137" s="23">
        <f xml:space="preserve"> +E135 +E136</f>
        <v>-3886079</v>
      </c>
      <c r="F137" s="23">
        <f xml:space="preserve"> +F135 +F136</f>
        <v>-3518621</v>
      </c>
      <c r="G137" s="23">
        <f t="shared" si="2"/>
        <v>-367458</v>
      </c>
    </row>
    <row r="138" spans="2:7">
      <c r="B138" s="26"/>
      <c r="C138" s="21" t="s">
        <v>142</v>
      </c>
      <c r="D138" s="22"/>
      <c r="E138" s="23"/>
      <c r="F138" s="23"/>
      <c r="G138" s="23">
        <f t="shared" si="2"/>
        <v>0</v>
      </c>
    </row>
    <row r="139" spans="2:7">
      <c r="B139" s="26"/>
      <c r="C139" s="21" t="s">
        <v>143</v>
      </c>
      <c r="D139" s="22"/>
      <c r="E139" s="23">
        <f>+E140+E141+E142</f>
        <v>0</v>
      </c>
      <c r="F139" s="23">
        <f>+F140+F141+F142</f>
        <v>0</v>
      </c>
      <c r="G139" s="23">
        <f t="shared" si="2"/>
        <v>0</v>
      </c>
    </row>
    <row r="140" spans="2:7">
      <c r="B140" s="26"/>
      <c r="C140" s="24" t="s">
        <v>144</v>
      </c>
      <c r="D140" s="19"/>
      <c r="E140" s="20"/>
      <c r="F140" s="20"/>
      <c r="G140" s="20">
        <f t="shared" si="2"/>
        <v>0</v>
      </c>
    </row>
    <row r="141" spans="2:7">
      <c r="B141" s="26"/>
      <c r="C141" s="24" t="s">
        <v>145</v>
      </c>
      <c r="D141" s="19"/>
      <c r="E141" s="20"/>
      <c r="F141" s="20"/>
      <c r="G141" s="20">
        <f t="shared" si="2"/>
        <v>0</v>
      </c>
    </row>
    <row r="142" spans="2:7">
      <c r="B142" s="26"/>
      <c r="C142" s="24" t="s">
        <v>146</v>
      </c>
      <c r="D142" s="19"/>
      <c r="E142" s="20"/>
      <c r="F142" s="20"/>
      <c r="G142" s="20">
        <f t="shared" si="2"/>
        <v>0</v>
      </c>
    </row>
    <row r="143" spans="2:7">
      <c r="B143" s="26"/>
      <c r="C143" s="21" t="s">
        <v>147</v>
      </c>
      <c r="D143" s="22"/>
      <c r="E143" s="23">
        <f>+E144+E145+E146</f>
        <v>0</v>
      </c>
      <c r="F143" s="23">
        <f>+F144+F145+F146</f>
        <v>0</v>
      </c>
      <c r="G143" s="23">
        <f t="shared" si="2"/>
        <v>0</v>
      </c>
    </row>
    <row r="144" spans="2:7">
      <c r="B144" s="26"/>
      <c r="C144" s="24" t="s">
        <v>148</v>
      </c>
      <c r="D144" s="19"/>
      <c r="E144" s="20"/>
      <c r="F144" s="20"/>
      <c r="G144" s="20">
        <f t="shared" si="2"/>
        <v>0</v>
      </c>
    </row>
    <row r="145" spans="2:7">
      <c r="B145" s="26"/>
      <c r="C145" s="24" t="s">
        <v>149</v>
      </c>
      <c r="D145" s="19"/>
      <c r="E145" s="20"/>
      <c r="F145" s="20"/>
      <c r="G145" s="20">
        <f t="shared" si="2"/>
        <v>0</v>
      </c>
    </row>
    <row r="146" spans="2:7">
      <c r="B146" s="26"/>
      <c r="C146" s="24" t="s">
        <v>150</v>
      </c>
      <c r="D146" s="19"/>
      <c r="E146" s="20"/>
      <c r="F146" s="20"/>
      <c r="G146" s="20">
        <f t="shared" si="2"/>
        <v>0</v>
      </c>
    </row>
    <row r="147" spans="2:7">
      <c r="B147" s="27"/>
      <c r="C147" s="21" t="s">
        <v>151</v>
      </c>
      <c r="D147" s="22"/>
      <c r="E147" s="23">
        <f xml:space="preserve"> +E137 +E138 +E139 - E143</f>
        <v>-3886079</v>
      </c>
      <c r="F147" s="23">
        <f xml:space="preserve"> +F137 +F138 +F139 - F143</f>
        <v>-3518621</v>
      </c>
      <c r="G147" s="23">
        <f t="shared" si="2"/>
        <v>-367458</v>
      </c>
    </row>
  </sheetData>
  <mergeCells count="13">
    <mergeCell ref="B2:G2"/>
    <mergeCell ref="B3:G3"/>
    <mergeCell ref="B5:D5"/>
    <mergeCell ref="B6:B79"/>
    <mergeCell ref="C6:C23"/>
    <mergeCell ref="C24:C78"/>
    <mergeCell ref="B136:B147"/>
    <mergeCell ref="B80:B92"/>
    <mergeCell ref="C80:C85"/>
    <mergeCell ref="C86:C91"/>
    <mergeCell ref="B94:B134"/>
    <mergeCell ref="C94:C117"/>
    <mergeCell ref="C118:C133"/>
  </mergeCells>
  <phoneticPr fontId="2"/>
  <pageMargins left="0.7" right="0.7" top="0.75" bottom="0.75" header="0.3" footer="0.3"/>
  <pageSetup paperSize="9" fitToHeight="0" orientation="portrait" verticalDpi="0" r:id="rId1"/>
  <headerFooter>
    <oddHeader>&amp;L静岡手をつなぐ育成の会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F91D7-A779-46E1-9BC5-084620F35E74}">
  <sheetPr>
    <pageSetUpPr fitToPage="1"/>
  </sheetPr>
  <dimension ref="B1:G147"/>
  <sheetViews>
    <sheetView showGridLines="0" workbookViewId="0"/>
  </sheetViews>
  <sheetFormatPr defaultRowHeight="18.75"/>
  <cols>
    <col min="1" max="3" width="2.875" customWidth="1"/>
    <col min="4" max="4" width="59.75" customWidth="1"/>
    <col min="5" max="7" width="20.75" customWidth="1"/>
  </cols>
  <sheetData>
    <row r="1" spans="2:7" ht="21">
      <c r="B1" s="1"/>
      <c r="C1" s="1"/>
      <c r="D1" s="1"/>
      <c r="E1" s="2"/>
      <c r="F1" s="2"/>
      <c r="G1" s="3" t="s">
        <v>0</v>
      </c>
    </row>
    <row r="2" spans="2:7" ht="21">
      <c r="B2" s="31" t="s">
        <v>155</v>
      </c>
      <c r="C2" s="31"/>
      <c r="D2" s="31"/>
      <c r="E2" s="31"/>
      <c r="F2" s="31"/>
      <c r="G2" s="31"/>
    </row>
    <row r="3" spans="2:7" ht="21">
      <c r="B3" s="32" t="s">
        <v>2</v>
      </c>
      <c r="C3" s="32"/>
      <c r="D3" s="32"/>
      <c r="E3" s="32"/>
      <c r="F3" s="32"/>
      <c r="G3" s="32"/>
    </row>
    <row r="4" spans="2:7">
      <c r="B4" s="4"/>
      <c r="C4" s="4"/>
      <c r="D4" s="4"/>
      <c r="E4" s="4"/>
      <c r="F4" s="2"/>
      <c r="G4" s="4" t="s">
        <v>3</v>
      </c>
    </row>
    <row r="5" spans="2:7">
      <c r="B5" s="33" t="s">
        <v>4</v>
      </c>
      <c r="C5" s="33"/>
      <c r="D5" s="33"/>
      <c r="E5" s="5" t="s">
        <v>5</v>
      </c>
      <c r="F5" s="5" t="s">
        <v>6</v>
      </c>
      <c r="G5" s="5" t="s">
        <v>7</v>
      </c>
    </row>
    <row r="6" spans="2:7">
      <c r="B6" s="28" t="s">
        <v>8</v>
      </c>
      <c r="C6" s="28" t="s">
        <v>9</v>
      </c>
      <c r="D6" s="6" t="s">
        <v>10</v>
      </c>
      <c r="E6" s="7">
        <f>+E7</f>
        <v>2891548</v>
      </c>
      <c r="F6" s="7">
        <f>+F7</f>
        <v>3000033</v>
      </c>
      <c r="G6" s="7">
        <f>E6-F6</f>
        <v>-108485</v>
      </c>
    </row>
    <row r="7" spans="2:7">
      <c r="B7" s="29"/>
      <c r="C7" s="29"/>
      <c r="D7" s="8" t="s">
        <v>11</v>
      </c>
      <c r="E7" s="9">
        <f>+E8</f>
        <v>2891548</v>
      </c>
      <c r="F7" s="9">
        <f>+F8</f>
        <v>3000033</v>
      </c>
      <c r="G7" s="9">
        <f t="shared" ref="G7:G70" si="0">E7-F7</f>
        <v>-108485</v>
      </c>
    </row>
    <row r="8" spans="2:7">
      <c r="B8" s="29"/>
      <c r="C8" s="29"/>
      <c r="D8" s="8" t="s">
        <v>12</v>
      </c>
      <c r="E8" s="9">
        <v>2891548</v>
      </c>
      <c r="F8" s="9">
        <v>3000033</v>
      </c>
      <c r="G8" s="9">
        <f t="shared" si="0"/>
        <v>-108485</v>
      </c>
    </row>
    <row r="9" spans="2:7">
      <c r="B9" s="29"/>
      <c r="C9" s="29"/>
      <c r="D9" s="8" t="s">
        <v>13</v>
      </c>
      <c r="E9" s="9">
        <f>+E10+E14+E15+E17+E18</f>
        <v>31212738</v>
      </c>
      <c r="F9" s="9">
        <f>+F10+F14+F15+F17+F18</f>
        <v>33832650</v>
      </c>
      <c r="G9" s="9">
        <f t="shared" si="0"/>
        <v>-2619912</v>
      </c>
    </row>
    <row r="10" spans="2:7">
      <c r="B10" s="29"/>
      <c r="C10" s="29"/>
      <c r="D10" s="8" t="s">
        <v>14</v>
      </c>
      <c r="E10" s="9">
        <f>+E11+E12+E13</f>
        <v>30636348</v>
      </c>
      <c r="F10" s="9">
        <f>+F11+F12+F13</f>
        <v>32443790</v>
      </c>
      <c r="G10" s="9">
        <f t="shared" si="0"/>
        <v>-1807442</v>
      </c>
    </row>
    <row r="11" spans="2:7">
      <c r="B11" s="29"/>
      <c r="C11" s="29"/>
      <c r="D11" s="8" t="s">
        <v>15</v>
      </c>
      <c r="E11" s="9"/>
      <c r="F11" s="9"/>
      <c r="G11" s="9">
        <f t="shared" si="0"/>
        <v>0</v>
      </c>
    </row>
    <row r="12" spans="2:7">
      <c r="B12" s="29"/>
      <c r="C12" s="29"/>
      <c r="D12" s="8" t="s">
        <v>16</v>
      </c>
      <c r="E12" s="9">
        <v>30636348</v>
      </c>
      <c r="F12" s="9">
        <v>32443790</v>
      </c>
      <c r="G12" s="9">
        <f t="shared" si="0"/>
        <v>-1807442</v>
      </c>
    </row>
    <row r="13" spans="2:7">
      <c r="B13" s="29"/>
      <c r="C13" s="29"/>
      <c r="D13" s="8" t="s">
        <v>17</v>
      </c>
      <c r="E13" s="9"/>
      <c r="F13" s="9"/>
      <c r="G13" s="9">
        <f t="shared" si="0"/>
        <v>0</v>
      </c>
    </row>
    <row r="14" spans="2:7">
      <c r="B14" s="29"/>
      <c r="C14" s="29"/>
      <c r="D14" s="8" t="s">
        <v>18</v>
      </c>
      <c r="E14" s="9">
        <v>321750</v>
      </c>
      <c r="F14" s="9">
        <v>84220</v>
      </c>
      <c r="G14" s="9">
        <f t="shared" si="0"/>
        <v>237530</v>
      </c>
    </row>
    <row r="15" spans="2:7">
      <c r="B15" s="29"/>
      <c r="C15" s="29"/>
      <c r="D15" s="8" t="s">
        <v>19</v>
      </c>
      <c r="E15" s="9">
        <f>+E16</f>
        <v>0</v>
      </c>
      <c r="F15" s="9">
        <f>+F16</f>
        <v>0</v>
      </c>
      <c r="G15" s="9">
        <f t="shared" si="0"/>
        <v>0</v>
      </c>
    </row>
    <row r="16" spans="2:7">
      <c r="B16" s="29"/>
      <c r="C16" s="29"/>
      <c r="D16" s="8" t="s">
        <v>20</v>
      </c>
      <c r="E16" s="9"/>
      <c r="F16" s="9"/>
      <c r="G16" s="9">
        <f t="shared" si="0"/>
        <v>0</v>
      </c>
    </row>
    <row r="17" spans="2:7">
      <c r="B17" s="29"/>
      <c r="C17" s="29"/>
      <c r="D17" s="8" t="s">
        <v>21</v>
      </c>
      <c r="E17" s="9"/>
      <c r="F17" s="9"/>
      <c r="G17" s="9">
        <f t="shared" si="0"/>
        <v>0</v>
      </c>
    </row>
    <row r="18" spans="2:7">
      <c r="B18" s="29"/>
      <c r="C18" s="29"/>
      <c r="D18" s="8" t="s">
        <v>22</v>
      </c>
      <c r="E18" s="9">
        <f>+E19+E20+E21</f>
        <v>254640</v>
      </c>
      <c r="F18" s="9">
        <f>+F19+F20+F21</f>
        <v>1304640</v>
      </c>
      <c r="G18" s="9">
        <f t="shared" si="0"/>
        <v>-1050000</v>
      </c>
    </row>
    <row r="19" spans="2:7">
      <c r="B19" s="29"/>
      <c r="C19" s="29"/>
      <c r="D19" s="8" t="s">
        <v>23</v>
      </c>
      <c r="E19" s="9">
        <v>254640</v>
      </c>
      <c r="F19" s="9">
        <v>1166640</v>
      </c>
      <c r="G19" s="9">
        <f t="shared" si="0"/>
        <v>-912000</v>
      </c>
    </row>
    <row r="20" spans="2:7">
      <c r="B20" s="29"/>
      <c r="C20" s="29"/>
      <c r="D20" s="8" t="s">
        <v>24</v>
      </c>
      <c r="E20" s="9"/>
      <c r="F20" s="9">
        <v>138000</v>
      </c>
      <c r="G20" s="9">
        <f t="shared" si="0"/>
        <v>-138000</v>
      </c>
    </row>
    <row r="21" spans="2:7">
      <c r="B21" s="29"/>
      <c r="C21" s="29"/>
      <c r="D21" s="8" t="s">
        <v>25</v>
      </c>
      <c r="E21" s="9"/>
      <c r="F21" s="9"/>
      <c r="G21" s="9">
        <f t="shared" si="0"/>
        <v>0</v>
      </c>
    </row>
    <row r="22" spans="2:7">
      <c r="B22" s="29"/>
      <c r="C22" s="29"/>
      <c r="D22" s="8" t="s">
        <v>26</v>
      </c>
      <c r="E22" s="9">
        <v>32000</v>
      </c>
      <c r="F22" s="9">
        <v>200000</v>
      </c>
      <c r="G22" s="9">
        <f t="shared" si="0"/>
        <v>-168000</v>
      </c>
    </row>
    <row r="23" spans="2:7">
      <c r="B23" s="29"/>
      <c r="C23" s="30"/>
      <c r="D23" s="10" t="s">
        <v>27</v>
      </c>
      <c r="E23" s="11">
        <f>+E6+E9+E22</f>
        <v>34136286</v>
      </c>
      <c r="F23" s="11">
        <f>+F6+F9+F22</f>
        <v>37032683</v>
      </c>
      <c r="G23" s="11">
        <f t="shared" si="0"/>
        <v>-2896397</v>
      </c>
    </row>
    <row r="24" spans="2:7">
      <c r="B24" s="29"/>
      <c r="C24" s="28" t="s">
        <v>28</v>
      </c>
      <c r="D24" s="8" t="s">
        <v>29</v>
      </c>
      <c r="E24" s="9">
        <f>+E25+E26+E27+E28+E29+E30+E31</f>
        <v>22676092</v>
      </c>
      <c r="F24" s="9">
        <f>+F25+F26+F27+F28+F29+F30+F31</f>
        <v>23198097</v>
      </c>
      <c r="G24" s="9">
        <f t="shared" si="0"/>
        <v>-522005</v>
      </c>
    </row>
    <row r="25" spans="2:7">
      <c r="B25" s="29"/>
      <c r="C25" s="29"/>
      <c r="D25" s="8" t="s">
        <v>30</v>
      </c>
      <c r="E25" s="9"/>
      <c r="F25" s="9"/>
      <c r="G25" s="9">
        <f t="shared" si="0"/>
        <v>0</v>
      </c>
    </row>
    <row r="26" spans="2:7">
      <c r="B26" s="29"/>
      <c r="C26" s="29"/>
      <c r="D26" s="8" t="s">
        <v>31</v>
      </c>
      <c r="E26" s="9">
        <v>10152493</v>
      </c>
      <c r="F26" s="9">
        <v>10476016</v>
      </c>
      <c r="G26" s="9">
        <f t="shared" si="0"/>
        <v>-323523</v>
      </c>
    </row>
    <row r="27" spans="2:7">
      <c r="B27" s="29"/>
      <c r="C27" s="29"/>
      <c r="D27" s="8" t="s">
        <v>32</v>
      </c>
      <c r="E27" s="9">
        <v>1401300</v>
      </c>
      <c r="F27" s="9">
        <v>1793300</v>
      </c>
      <c r="G27" s="9">
        <f t="shared" si="0"/>
        <v>-392000</v>
      </c>
    </row>
    <row r="28" spans="2:7">
      <c r="B28" s="29"/>
      <c r="C28" s="29"/>
      <c r="D28" s="8" t="s">
        <v>33</v>
      </c>
      <c r="E28" s="9">
        <v>1428100</v>
      </c>
      <c r="F28" s="9">
        <v>1368800</v>
      </c>
      <c r="G28" s="9">
        <f t="shared" si="0"/>
        <v>59300</v>
      </c>
    </row>
    <row r="29" spans="2:7">
      <c r="B29" s="29"/>
      <c r="C29" s="29"/>
      <c r="D29" s="8" t="s">
        <v>34</v>
      </c>
      <c r="E29" s="9">
        <v>6725607</v>
      </c>
      <c r="F29" s="9">
        <v>6627790</v>
      </c>
      <c r="G29" s="9">
        <f t="shared" si="0"/>
        <v>97817</v>
      </c>
    </row>
    <row r="30" spans="2:7">
      <c r="B30" s="29"/>
      <c r="C30" s="29"/>
      <c r="D30" s="8" t="s">
        <v>35</v>
      </c>
      <c r="E30" s="9">
        <v>400500</v>
      </c>
      <c r="F30" s="9">
        <v>311500</v>
      </c>
      <c r="G30" s="9">
        <f t="shared" si="0"/>
        <v>89000</v>
      </c>
    </row>
    <row r="31" spans="2:7">
      <c r="B31" s="29"/>
      <c r="C31" s="29"/>
      <c r="D31" s="8" t="s">
        <v>36</v>
      </c>
      <c r="E31" s="9">
        <v>2568092</v>
      </c>
      <c r="F31" s="9">
        <v>2620691</v>
      </c>
      <c r="G31" s="9">
        <f t="shared" si="0"/>
        <v>-52599</v>
      </c>
    </row>
    <row r="32" spans="2:7">
      <c r="B32" s="29"/>
      <c r="C32" s="29"/>
      <c r="D32" s="8" t="s">
        <v>37</v>
      </c>
      <c r="E32" s="9">
        <f>+E33+E34+E35+E36+E37+E38+E39+E40+E41+E42+E43</f>
        <v>1093882</v>
      </c>
      <c r="F32" s="9">
        <f>+F33+F34+F35+F36+F37+F38+F39+F40+F41+F42+F43</f>
        <v>1905643</v>
      </c>
      <c r="G32" s="9">
        <f t="shared" si="0"/>
        <v>-811761</v>
      </c>
    </row>
    <row r="33" spans="2:7">
      <c r="B33" s="29"/>
      <c r="C33" s="29"/>
      <c r="D33" s="8" t="s">
        <v>38</v>
      </c>
      <c r="E33" s="9"/>
      <c r="F33" s="9"/>
      <c r="G33" s="9">
        <f t="shared" si="0"/>
        <v>0</v>
      </c>
    </row>
    <row r="34" spans="2:7">
      <c r="B34" s="29"/>
      <c r="C34" s="29"/>
      <c r="D34" s="8" t="s">
        <v>39</v>
      </c>
      <c r="E34" s="9">
        <v>56994</v>
      </c>
      <c r="F34" s="9">
        <v>83147</v>
      </c>
      <c r="G34" s="9">
        <f t="shared" si="0"/>
        <v>-26153</v>
      </c>
    </row>
    <row r="35" spans="2:7">
      <c r="B35" s="29"/>
      <c r="C35" s="29"/>
      <c r="D35" s="8" t="s">
        <v>40</v>
      </c>
      <c r="E35" s="9"/>
      <c r="F35" s="9">
        <v>2376</v>
      </c>
      <c r="G35" s="9">
        <f t="shared" si="0"/>
        <v>-2376</v>
      </c>
    </row>
    <row r="36" spans="2:7">
      <c r="B36" s="29"/>
      <c r="C36" s="29"/>
      <c r="D36" s="8" t="s">
        <v>41</v>
      </c>
      <c r="E36" s="9">
        <v>320538</v>
      </c>
      <c r="F36" s="9">
        <v>95973</v>
      </c>
      <c r="G36" s="9">
        <f t="shared" si="0"/>
        <v>224565</v>
      </c>
    </row>
    <row r="37" spans="2:7">
      <c r="B37" s="29"/>
      <c r="C37" s="29"/>
      <c r="D37" s="8" t="s">
        <v>42</v>
      </c>
      <c r="E37" s="9">
        <v>365000</v>
      </c>
      <c r="F37" s="9">
        <v>430000</v>
      </c>
      <c r="G37" s="9">
        <f t="shared" si="0"/>
        <v>-65000</v>
      </c>
    </row>
    <row r="38" spans="2:7">
      <c r="B38" s="29"/>
      <c r="C38" s="29"/>
      <c r="D38" s="8" t="s">
        <v>43</v>
      </c>
      <c r="E38" s="9">
        <v>90436</v>
      </c>
      <c r="F38" s="9">
        <v>1020000</v>
      </c>
      <c r="G38" s="9">
        <f t="shared" si="0"/>
        <v>-929564</v>
      </c>
    </row>
    <row r="39" spans="2:7">
      <c r="B39" s="29"/>
      <c r="C39" s="29"/>
      <c r="D39" s="8" t="s">
        <v>44</v>
      </c>
      <c r="E39" s="9">
        <v>25036</v>
      </c>
      <c r="F39" s="9">
        <v>23270</v>
      </c>
      <c r="G39" s="9">
        <f t="shared" si="0"/>
        <v>1766</v>
      </c>
    </row>
    <row r="40" spans="2:7">
      <c r="B40" s="29"/>
      <c r="C40" s="29"/>
      <c r="D40" s="8" t="s">
        <v>45</v>
      </c>
      <c r="E40" s="9"/>
      <c r="F40" s="9"/>
      <c r="G40" s="9">
        <f t="shared" si="0"/>
        <v>0</v>
      </c>
    </row>
    <row r="41" spans="2:7">
      <c r="B41" s="29"/>
      <c r="C41" s="29"/>
      <c r="D41" s="8" t="s">
        <v>46</v>
      </c>
      <c r="E41" s="9">
        <v>118000</v>
      </c>
      <c r="F41" s="9">
        <v>100000</v>
      </c>
      <c r="G41" s="9">
        <f t="shared" si="0"/>
        <v>18000</v>
      </c>
    </row>
    <row r="42" spans="2:7">
      <c r="B42" s="29"/>
      <c r="C42" s="29"/>
      <c r="D42" s="8" t="s">
        <v>47</v>
      </c>
      <c r="E42" s="9">
        <v>41136</v>
      </c>
      <c r="F42" s="9">
        <v>89716</v>
      </c>
      <c r="G42" s="9">
        <f t="shared" si="0"/>
        <v>-48580</v>
      </c>
    </row>
    <row r="43" spans="2:7">
      <c r="B43" s="29"/>
      <c r="C43" s="29"/>
      <c r="D43" s="8" t="s">
        <v>48</v>
      </c>
      <c r="E43" s="9">
        <v>76742</v>
      </c>
      <c r="F43" s="9">
        <v>61161</v>
      </c>
      <c r="G43" s="9">
        <f t="shared" si="0"/>
        <v>15581</v>
      </c>
    </row>
    <row r="44" spans="2:7">
      <c r="B44" s="29"/>
      <c r="C44" s="29"/>
      <c r="D44" s="8" t="s">
        <v>49</v>
      </c>
      <c r="E44" s="9">
        <f>+E45+E46+E47+E48+E49+E50+E51+E52+E53+E54+E55+E56+E57+E58+E59+E60+E61+E62+E63+E64+E65+E66</f>
        <v>1682257</v>
      </c>
      <c r="F44" s="9">
        <f>+F45+F46+F47+F48+F49+F50+F51+F52+F53+F54+F55+F56+F57+F58+F59+F60+F61+F62+F63+F64+F65+F66</f>
        <v>2008301</v>
      </c>
      <c r="G44" s="9">
        <f t="shared" si="0"/>
        <v>-326044</v>
      </c>
    </row>
    <row r="45" spans="2:7">
      <c r="B45" s="29"/>
      <c r="C45" s="29"/>
      <c r="D45" s="8" t="s">
        <v>50</v>
      </c>
      <c r="E45" s="9">
        <v>25237</v>
      </c>
      <c r="F45" s="9">
        <v>37997</v>
      </c>
      <c r="G45" s="9">
        <f t="shared" si="0"/>
        <v>-12760</v>
      </c>
    </row>
    <row r="46" spans="2:7">
      <c r="B46" s="29"/>
      <c r="C46" s="29"/>
      <c r="D46" s="8" t="s">
        <v>51</v>
      </c>
      <c r="E46" s="9">
        <v>46085</v>
      </c>
      <c r="F46" s="9">
        <v>32340</v>
      </c>
      <c r="G46" s="9">
        <f t="shared" si="0"/>
        <v>13745</v>
      </c>
    </row>
    <row r="47" spans="2:7">
      <c r="B47" s="29"/>
      <c r="C47" s="29"/>
      <c r="D47" s="8" t="s">
        <v>52</v>
      </c>
      <c r="E47" s="9">
        <v>83690</v>
      </c>
      <c r="F47" s="9">
        <v>37760</v>
      </c>
      <c r="G47" s="9">
        <f t="shared" si="0"/>
        <v>45930</v>
      </c>
    </row>
    <row r="48" spans="2:7">
      <c r="B48" s="29"/>
      <c r="C48" s="29"/>
      <c r="D48" s="8" t="s">
        <v>53</v>
      </c>
      <c r="E48" s="9">
        <v>43500</v>
      </c>
      <c r="F48" s="9">
        <v>223720</v>
      </c>
      <c r="G48" s="9">
        <f t="shared" si="0"/>
        <v>-180220</v>
      </c>
    </row>
    <row r="49" spans="2:7">
      <c r="B49" s="29"/>
      <c r="C49" s="29"/>
      <c r="D49" s="8" t="s">
        <v>54</v>
      </c>
      <c r="E49" s="9">
        <v>30146</v>
      </c>
      <c r="F49" s="9">
        <v>439124</v>
      </c>
      <c r="G49" s="9">
        <f t="shared" si="0"/>
        <v>-408978</v>
      </c>
    </row>
    <row r="50" spans="2:7">
      <c r="B50" s="29"/>
      <c r="C50" s="29"/>
      <c r="D50" s="8" t="s">
        <v>55</v>
      </c>
      <c r="E50" s="9">
        <v>104228</v>
      </c>
      <c r="F50" s="9">
        <v>60017</v>
      </c>
      <c r="G50" s="9">
        <f t="shared" si="0"/>
        <v>44211</v>
      </c>
    </row>
    <row r="51" spans="2:7">
      <c r="B51" s="29"/>
      <c r="C51" s="29"/>
      <c r="D51" s="8" t="s">
        <v>42</v>
      </c>
      <c r="E51" s="9">
        <v>136457</v>
      </c>
      <c r="F51" s="9">
        <v>182565</v>
      </c>
      <c r="G51" s="9">
        <f t="shared" si="0"/>
        <v>-46108</v>
      </c>
    </row>
    <row r="52" spans="2:7">
      <c r="B52" s="29"/>
      <c r="C52" s="29"/>
      <c r="D52" s="8" t="s">
        <v>56</v>
      </c>
      <c r="E52" s="9">
        <v>242000</v>
      </c>
      <c r="F52" s="9">
        <v>31020</v>
      </c>
      <c r="G52" s="9">
        <f t="shared" si="0"/>
        <v>210980</v>
      </c>
    </row>
    <row r="53" spans="2:7">
      <c r="B53" s="29"/>
      <c r="C53" s="29"/>
      <c r="D53" s="8" t="s">
        <v>57</v>
      </c>
      <c r="E53" s="9">
        <v>219190</v>
      </c>
      <c r="F53" s="9">
        <v>175478</v>
      </c>
      <c r="G53" s="9">
        <f t="shared" si="0"/>
        <v>43712</v>
      </c>
    </row>
    <row r="54" spans="2:7">
      <c r="B54" s="29"/>
      <c r="C54" s="29"/>
      <c r="D54" s="8" t="s">
        <v>58</v>
      </c>
      <c r="E54" s="9">
        <v>4367</v>
      </c>
      <c r="F54" s="9">
        <v>4707</v>
      </c>
      <c r="G54" s="9">
        <f t="shared" si="0"/>
        <v>-340</v>
      </c>
    </row>
    <row r="55" spans="2:7">
      <c r="B55" s="29"/>
      <c r="C55" s="29"/>
      <c r="D55" s="8" t="s">
        <v>59</v>
      </c>
      <c r="E55" s="9"/>
      <c r="F55" s="9"/>
      <c r="G55" s="9">
        <f t="shared" si="0"/>
        <v>0</v>
      </c>
    </row>
    <row r="56" spans="2:7">
      <c r="B56" s="29"/>
      <c r="C56" s="29"/>
      <c r="D56" s="8" t="s">
        <v>60</v>
      </c>
      <c r="E56" s="9">
        <v>131592</v>
      </c>
      <c r="F56" s="9">
        <v>156660</v>
      </c>
      <c r="G56" s="9">
        <f t="shared" si="0"/>
        <v>-25068</v>
      </c>
    </row>
    <row r="57" spans="2:7">
      <c r="B57" s="29"/>
      <c r="C57" s="29"/>
      <c r="D57" s="8" t="s">
        <v>61</v>
      </c>
      <c r="E57" s="9">
        <v>11440</v>
      </c>
      <c r="F57" s="9">
        <v>13481</v>
      </c>
      <c r="G57" s="9">
        <f t="shared" si="0"/>
        <v>-2041</v>
      </c>
    </row>
    <row r="58" spans="2:7">
      <c r="B58" s="29"/>
      <c r="C58" s="29"/>
      <c r="D58" s="8" t="s">
        <v>44</v>
      </c>
      <c r="E58" s="9">
        <v>92994</v>
      </c>
      <c r="F58" s="9">
        <v>87349</v>
      </c>
      <c r="G58" s="9">
        <f t="shared" si="0"/>
        <v>5645</v>
      </c>
    </row>
    <row r="59" spans="2:7">
      <c r="B59" s="29"/>
      <c r="C59" s="29"/>
      <c r="D59" s="8" t="s">
        <v>45</v>
      </c>
      <c r="E59" s="9">
        <v>258024</v>
      </c>
      <c r="F59" s="9">
        <v>256991</v>
      </c>
      <c r="G59" s="9">
        <f t="shared" si="0"/>
        <v>1033</v>
      </c>
    </row>
    <row r="60" spans="2:7">
      <c r="B60" s="29"/>
      <c r="C60" s="29"/>
      <c r="D60" s="8" t="s">
        <v>62</v>
      </c>
      <c r="E60" s="9">
        <v>79200</v>
      </c>
      <c r="F60" s="9">
        <v>79200</v>
      </c>
      <c r="G60" s="9">
        <f t="shared" si="0"/>
        <v>0</v>
      </c>
    </row>
    <row r="61" spans="2:7">
      <c r="B61" s="29"/>
      <c r="C61" s="29"/>
      <c r="D61" s="8" t="s">
        <v>63</v>
      </c>
      <c r="E61" s="9">
        <v>95526</v>
      </c>
      <c r="F61" s="9">
        <v>91997</v>
      </c>
      <c r="G61" s="9">
        <f t="shared" si="0"/>
        <v>3529</v>
      </c>
    </row>
    <row r="62" spans="2:7">
      <c r="B62" s="29"/>
      <c r="C62" s="29"/>
      <c r="D62" s="8" t="s">
        <v>64</v>
      </c>
      <c r="E62" s="9"/>
      <c r="F62" s="9"/>
      <c r="G62" s="9">
        <f t="shared" si="0"/>
        <v>0</v>
      </c>
    </row>
    <row r="63" spans="2:7">
      <c r="B63" s="29"/>
      <c r="C63" s="29"/>
      <c r="D63" s="8" t="s">
        <v>65</v>
      </c>
      <c r="E63" s="9"/>
      <c r="F63" s="9"/>
      <c r="G63" s="9">
        <f t="shared" si="0"/>
        <v>0</v>
      </c>
    </row>
    <row r="64" spans="2:7">
      <c r="B64" s="29"/>
      <c r="C64" s="29"/>
      <c r="D64" s="8" t="s">
        <v>66</v>
      </c>
      <c r="E64" s="9">
        <v>53000</v>
      </c>
      <c r="F64" s="9">
        <v>60000</v>
      </c>
      <c r="G64" s="9">
        <f t="shared" si="0"/>
        <v>-7000</v>
      </c>
    </row>
    <row r="65" spans="2:7">
      <c r="B65" s="29"/>
      <c r="C65" s="29"/>
      <c r="D65" s="8" t="s">
        <v>48</v>
      </c>
      <c r="E65" s="9">
        <v>25581</v>
      </c>
      <c r="F65" s="9">
        <v>37895</v>
      </c>
      <c r="G65" s="9">
        <f t="shared" si="0"/>
        <v>-12314</v>
      </c>
    </row>
    <row r="66" spans="2:7">
      <c r="B66" s="29"/>
      <c r="C66" s="29"/>
      <c r="D66" s="8" t="s">
        <v>67</v>
      </c>
      <c r="E66" s="9"/>
      <c r="F66" s="9"/>
      <c r="G66" s="9">
        <f t="shared" si="0"/>
        <v>0</v>
      </c>
    </row>
    <row r="67" spans="2:7">
      <c r="B67" s="29"/>
      <c r="C67" s="29"/>
      <c r="D67" s="8" t="s">
        <v>68</v>
      </c>
      <c r="E67" s="9">
        <f>+E68</f>
        <v>2890844</v>
      </c>
      <c r="F67" s="9">
        <f>+F68</f>
        <v>2995960</v>
      </c>
      <c r="G67" s="9">
        <f t="shared" si="0"/>
        <v>-105116</v>
      </c>
    </row>
    <row r="68" spans="2:7">
      <c r="B68" s="29"/>
      <c r="C68" s="29"/>
      <c r="D68" s="8" t="s">
        <v>69</v>
      </c>
      <c r="E68" s="9">
        <f>+E69+E70+E71-E72</f>
        <v>2890844</v>
      </c>
      <c r="F68" s="9">
        <f>+F69+F70+F71-F72</f>
        <v>2995960</v>
      </c>
      <c r="G68" s="9">
        <f t="shared" si="0"/>
        <v>-105116</v>
      </c>
    </row>
    <row r="69" spans="2:7">
      <c r="B69" s="29"/>
      <c r="C69" s="29"/>
      <c r="D69" s="8" t="s">
        <v>70</v>
      </c>
      <c r="E69" s="9"/>
      <c r="F69" s="9"/>
      <c r="G69" s="9">
        <f t="shared" si="0"/>
        <v>0</v>
      </c>
    </row>
    <row r="70" spans="2:7">
      <c r="B70" s="29"/>
      <c r="C70" s="29"/>
      <c r="D70" s="8" t="s">
        <v>71</v>
      </c>
      <c r="E70" s="9">
        <v>2890844</v>
      </c>
      <c r="F70" s="9">
        <v>2995960</v>
      </c>
      <c r="G70" s="9">
        <f t="shared" si="0"/>
        <v>-105116</v>
      </c>
    </row>
    <row r="71" spans="2:7">
      <c r="B71" s="29"/>
      <c r="C71" s="29"/>
      <c r="D71" s="8" t="s">
        <v>72</v>
      </c>
      <c r="E71" s="9"/>
      <c r="F71" s="9"/>
      <c r="G71" s="9">
        <f t="shared" ref="G71:G134" si="1">E71-F71</f>
        <v>0</v>
      </c>
    </row>
    <row r="72" spans="2:7">
      <c r="B72" s="29"/>
      <c r="C72" s="29"/>
      <c r="D72" s="8" t="s">
        <v>73</v>
      </c>
      <c r="E72" s="9"/>
      <c r="F72" s="9"/>
      <c r="G72" s="9">
        <f t="shared" si="1"/>
        <v>0</v>
      </c>
    </row>
    <row r="73" spans="2:7">
      <c r="B73" s="29"/>
      <c r="C73" s="29"/>
      <c r="D73" s="8" t="s">
        <v>74</v>
      </c>
      <c r="E73" s="9">
        <v>549680</v>
      </c>
      <c r="F73" s="9">
        <v>549680</v>
      </c>
      <c r="G73" s="9">
        <f t="shared" si="1"/>
        <v>0</v>
      </c>
    </row>
    <row r="74" spans="2:7">
      <c r="B74" s="29"/>
      <c r="C74" s="29"/>
      <c r="D74" s="8" t="s">
        <v>75</v>
      </c>
      <c r="E74" s="9"/>
      <c r="F74" s="9"/>
      <c r="G74" s="9">
        <f t="shared" si="1"/>
        <v>0</v>
      </c>
    </row>
    <row r="75" spans="2:7">
      <c r="B75" s="29"/>
      <c r="C75" s="29"/>
      <c r="D75" s="8" t="s">
        <v>76</v>
      </c>
      <c r="E75" s="9"/>
      <c r="F75" s="9"/>
      <c r="G75" s="9">
        <f t="shared" si="1"/>
        <v>0</v>
      </c>
    </row>
    <row r="76" spans="2:7">
      <c r="B76" s="29"/>
      <c r="C76" s="29"/>
      <c r="D76" s="8" t="s">
        <v>77</v>
      </c>
      <c r="E76" s="9"/>
      <c r="F76" s="9"/>
      <c r="G76" s="9">
        <f t="shared" si="1"/>
        <v>0</v>
      </c>
    </row>
    <row r="77" spans="2:7">
      <c r="B77" s="29"/>
      <c r="C77" s="29"/>
      <c r="D77" s="8" t="s">
        <v>78</v>
      </c>
      <c r="E77" s="9"/>
      <c r="F77" s="9"/>
      <c r="G77" s="9">
        <f t="shared" si="1"/>
        <v>0</v>
      </c>
    </row>
    <row r="78" spans="2:7">
      <c r="B78" s="29"/>
      <c r="C78" s="30"/>
      <c r="D78" s="10" t="s">
        <v>79</v>
      </c>
      <c r="E78" s="11">
        <f>+E24+E32+E44+E67+E73+E74+E75+E76+E77</f>
        <v>28892755</v>
      </c>
      <c r="F78" s="11">
        <f>+F24+F32+F44+F67+F73+F74+F75+F76+F77</f>
        <v>30657681</v>
      </c>
      <c r="G78" s="11">
        <f t="shared" si="1"/>
        <v>-1764926</v>
      </c>
    </row>
    <row r="79" spans="2:7">
      <c r="B79" s="30"/>
      <c r="C79" s="12" t="s">
        <v>80</v>
      </c>
      <c r="D79" s="13"/>
      <c r="E79" s="14">
        <f xml:space="preserve"> +E23 - E78</f>
        <v>5243531</v>
      </c>
      <c r="F79" s="14">
        <f xml:space="preserve"> +F23 - F78</f>
        <v>6375002</v>
      </c>
      <c r="G79" s="14">
        <f t="shared" si="1"/>
        <v>-1131471</v>
      </c>
    </row>
    <row r="80" spans="2:7">
      <c r="B80" s="28" t="s">
        <v>81</v>
      </c>
      <c r="C80" s="28" t="s">
        <v>9</v>
      </c>
      <c r="D80" s="8" t="s">
        <v>82</v>
      </c>
      <c r="E80" s="9">
        <v>137</v>
      </c>
      <c r="F80" s="9">
        <v>138</v>
      </c>
      <c r="G80" s="9">
        <f t="shared" si="1"/>
        <v>-1</v>
      </c>
    </row>
    <row r="81" spans="2:7">
      <c r="B81" s="29"/>
      <c r="C81" s="29"/>
      <c r="D81" s="8" t="s">
        <v>83</v>
      </c>
      <c r="E81" s="9">
        <f>+E82+E83+E84</f>
        <v>0</v>
      </c>
      <c r="F81" s="9">
        <f>+F82+F83+F84</f>
        <v>14464</v>
      </c>
      <c r="G81" s="9">
        <f t="shared" si="1"/>
        <v>-14464</v>
      </c>
    </row>
    <row r="82" spans="2:7">
      <c r="B82" s="29"/>
      <c r="C82" s="29"/>
      <c r="D82" s="8" t="s">
        <v>84</v>
      </c>
      <c r="E82" s="9"/>
      <c r="F82" s="9"/>
      <c r="G82" s="9">
        <f t="shared" si="1"/>
        <v>0</v>
      </c>
    </row>
    <row r="83" spans="2:7">
      <c r="B83" s="29"/>
      <c r="C83" s="29"/>
      <c r="D83" s="8" t="s">
        <v>85</v>
      </c>
      <c r="E83" s="9"/>
      <c r="F83" s="9"/>
      <c r="G83" s="9">
        <f t="shared" si="1"/>
        <v>0</v>
      </c>
    </row>
    <row r="84" spans="2:7">
      <c r="B84" s="29"/>
      <c r="C84" s="29"/>
      <c r="D84" s="8" t="s">
        <v>86</v>
      </c>
      <c r="E84" s="9"/>
      <c r="F84" s="9">
        <v>14464</v>
      </c>
      <c r="G84" s="9">
        <f t="shared" si="1"/>
        <v>-14464</v>
      </c>
    </row>
    <row r="85" spans="2:7">
      <c r="B85" s="29"/>
      <c r="C85" s="30"/>
      <c r="D85" s="10" t="s">
        <v>87</v>
      </c>
      <c r="E85" s="11">
        <f>+E80+E81</f>
        <v>137</v>
      </c>
      <c r="F85" s="11">
        <f>+F80+F81</f>
        <v>14602</v>
      </c>
      <c r="G85" s="11">
        <f t="shared" si="1"/>
        <v>-14465</v>
      </c>
    </row>
    <row r="86" spans="2:7">
      <c r="B86" s="29"/>
      <c r="C86" s="28" t="s">
        <v>28</v>
      </c>
      <c r="D86" s="8" t="s">
        <v>88</v>
      </c>
      <c r="E86" s="9"/>
      <c r="F86" s="9"/>
      <c r="G86" s="9">
        <f t="shared" si="1"/>
        <v>0</v>
      </c>
    </row>
    <row r="87" spans="2:7">
      <c r="B87" s="29"/>
      <c r="C87" s="29"/>
      <c r="D87" s="8" t="s">
        <v>89</v>
      </c>
      <c r="E87" s="9">
        <f>+E88+E89+E90</f>
        <v>0</v>
      </c>
      <c r="F87" s="9">
        <f>+F88+F89+F90</f>
        <v>0</v>
      </c>
      <c r="G87" s="9">
        <f t="shared" si="1"/>
        <v>0</v>
      </c>
    </row>
    <row r="88" spans="2:7">
      <c r="B88" s="29"/>
      <c r="C88" s="29"/>
      <c r="D88" s="8" t="s">
        <v>90</v>
      </c>
      <c r="E88" s="9"/>
      <c r="F88" s="9"/>
      <c r="G88" s="9">
        <f t="shared" si="1"/>
        <v>0</v>
      </c>
    </row>
    <row r="89" spans="2:7">
      <c r="B89" s="29"/>
      <c r="C89" s="29"/>
      <c r="D89" s="8" t="s">
        <v>91</v>
      </c>
      <c r="E89" s="9"/>
      <c r="F89" s="9"/>
      <c r="G89" s="9">
        <f t="shared" si="1"/>
        <v>0</v>
      </c>
    </row>
    <row r="90" spans="2:7">
      <c r="B90" s="29"/>
      <c r="C90" s="29"/>
      <c r="D90" s="8" t="s">
        <v>92</v>
      </c>
      <c r="E90" s="9"/>
      <c r="F90" s="9"/>
      <c r="G90" s="9">
        <f t="shared" si="1"/>
        <v>0</v>
      </c>
    </row>
    <row r="91" spans="2:7">
      <c r="B91" s="29"/>
      <c r="C91" s="30"/>
      <c r="D91" s="10" t="s">
        <v>93</v>
      </c>
      <c r="E91" s="11">
        <f>+E86+E87</f>
        <v>0</v>
      </c>
      <c r="F91" s="11">
        <f>+F86+F87</f>
        <v>0</v>
      </c>
      <c r="G91" s="11">
        <f t="shared" si="1"/>
        <v>0</v>
      </c>
    </row>
    <row r="92" spans="2:7">
      <c r="B92" s="30"/>
      <c r="C92" s="12" t="s">
        <v>94</v>
      </c>
      <c r="D92" s="15"/>
      <c r="E92" s="16">
        <f xml:space="preserve"> +E85 - E91</f>
        <v>137</v>
      </c>
      <c r="F92" s="16">
        <f xml:space="preserve"> +F85 - F91</f>
        <v>14602</v>
      </c>
      <c r="G92" s="16">
        <f t="shared" si="1"/>
        <v>-14465</v>
      </c>
    </row>
    <row r="93" spans="2:7">
      <c r="B93" s="12" t="s">
        <v>95</v>
      </c>
      <c r="C93" s="17"/>
      <c r="D93" s="13"/>
      <c r="E93" s="14">
        <f xml:space="preserve"> +E79 +E92</f>
        <v>5243668</v>
      </c>
      <c r="F93" s="14">
        <f xml:space="preserve"> +F79 +F92</f>
        <v>6389604</v>
      </c>
      <c r="G93" s="14">
        <f t="shared" si="1"/>
        <v>-1145936</v>
      </c>
    </row>
    <row r="94" spans="2:7">
      <c r="B94" s="28" t="s">
        <v>96</v>
      </c>
      <c r="C94" s="28" t="s">
        <v>9</v>
      </c>
      <c r="D94" s="8" t="s">
        <v>97</v>
      </c>
      <c r="E94" s="9">
        <f>+E95+E96+E97</f>
        <v>0</v>
      </c>
      <c r="F94" s="9">
        <f>+F95+F96+F97</f>
        <v>0</v>
      </c>
      <c r="G94" s="9">
        <f t="shared" si="1"/>
        <v>0</v>
      </c>
    </row>
    <row r="95" spans="2:7">
      <c r="B95" s="29"/>
      <c r="C95" s="29"/>
      <c r="D95" s="8" t="s">
        <v>98</v>
      </c>
      <c r="E95" s="9"/>
      <c r="F95" s="9"/>
      <c r="G95" s="9">
        <f t="shared" si="1"/>
        <v>0</v>
      </c>
    </row>
    <row r="96" spans="2:7">
      <c r="B96" s="29"/>
      <c r="C96" s="29"/>
      <c r="D96" s="8" t="s">
        <v>99</v>
      </c>
      <c r="E96" s="9"/>
      <c r="F96" s="9"/>
      <c r="G96" s="9">
        <f t="shared" si="1"/>
        <v>0</v>
      </c>
    </row>
    <row r="97" spans="2:7">
      <c r="B97" s="29"/>
      <c r="C97" s="29"/>
      <c r="D97" s="8" t="s">
        <v>100</v>
      </c>
      <c r="E97" s="9"/>
      <c r="F97" s="9"/>
      <c r="G97" s="9">
        <f t="shared" si="1"/>
        <v>0</v>
      </c>
    </row>
    <row r="98" spans="2:7">
      <c r="B98" s="29"/>
      <c r="C98" s="29"/>
      <c r="D98" s="8" t="s">
        <v>101</v>
      </c>
      <c r="E98" s="9">
        <f>+E99+E100</f>
        <v>0</v>
      </c>
      <c r="F98" s="9">
        <f>+F99+F100</f>
        <v>0</v>
      </c>
      <c r="G98" s="9">
        <f t="shared" si="1"/>
        <v>0</v>
      </c>
    </row>
    <row r="99" spans="2:7">
      <c r="B99" s="29"/>
      <c r="C99" s="29"/>
      <c r="D99" s="8" t="s">
        <v>102</v>
      </c>
      <c r="E99" s="9"/>
      <c r="F99" s="9"/>
      <c r="G99" s="9">
        <f t="shared" si="1"/>
        <v>0</v>
      </c>
    </row>
    <row r="100" spans="2:7">
      <c r="B100" s="29"/>
      <c r="C100" s="29"/>
      <c r="D100" s="8" t="s">
        <v>103</v>
      </c>
      <c r="E100" s="9"/>
      <c r="F100" s="9"/>
      <c r="G100" s="9">
        <f t="shared" si="1"/>
        <v>0</v>
      </c>
    </row>
    <row r="101" spans="2:7">
      <c r="B101" s="29"/>
      <c r="C101" s="29"/>
      <c r="D101" s="8" t="s">
        <v>104</v>
      </c>
      <c r="E101" s="9"/>
      <c r="F101" s="9"/>
      <c r="G101" s="9">
        <f t="shared" si="1"/>
        <v>0</v>
      </c>
    </row>
    <row r="102" spans="2:7">
      <c r="B102" s="29"/>
      <c r="C102" s="29"/>
      <c r="D102" s="8" t="s">
        <v>105</v>
      </c>
      <c r="E102" s="9">
        <f>+E103+E104+E105+E106</f>
        <v>0</v>
      </c>
      <c r="F102" s="9">
        <f>+F103+F104+F105+F106</f>
        <v>0</v>
      </c>
      <c r="G102" s="9">
        <f t="shared" si="1"/>
        <v>0</v>
      </c>
    </row>
    <row r="103" spans="2:7">
      <c r="B103" s="29"/>
      <c r="C103" s="29"/>
      <c r="D103" s="8" t="s">
        <v>106</v>
      </c>
      <c r="E103" s="9"/>
      <c r="F103" s="9"/>
      <c r="G103" s="9">
        <f t="shared" si="1"/>
        <v>0</v>
      </c>
    </row>
    <row r="104" spans="2:7">
      <c r="B104" s="29"/>
      <c r="C104" s="29"/>
      <c r="D104" s="8" t="s">
        <v>107</v>
      </c>
      <c r="E104" s="9"/>
      <c r="F104" s="9"/>
      <c r="G104" s="9">
        <f t="shared" si="1"/>
        <v>0</v>
      </c>
    </row>
    <row r="105" spans="2:7">
      <c r="B105" s="29"/>
      <c r="C105" s="29"/>
      <c r="D105" s="8" t="s">
        <v>108</v>
      </c>
      <c r="E105" s="9"/>
      <c r="F105" s="9"/>
      <c r="G105" s="9">
        <f t="shared" si="1"/>
        <v>0</v>
      </c>
    </row>
    <row r="106" spans="2:7">
      <c r="B106" s="29"/>
      <c r="C106" s="29"/>
      <c r="D106" s="8" t="s">
        <v>109</v>
      </c>
      <c r="E106" s="9"/>
      <c r="F106" s="9"/>
      <c r="G106" s="9">
        <f t="shared" si="1"/>
        <v>0</v>
      </c>
    </row>
    <row r="107" spans="2:7">
      <c r="B107" s="29"/>
      <c r="C107" s="29"/>
      <c r="D107" s="8" t="s">
        <v>110</v>
      </c>
      <c r="E107" s="9">
        <f>+E108+E109</f>
        <v>0</v>
      </c>
      <c r="F107" s="9">
        <f>+F108+F109</f>
        <v>0</v>
      </c>
      <c r="G107" s="9">
        <f t="shared" si="1"/>
        <v>0</v>
      </c>
    </row>
    <row r="108" spans="2:7">
      <c r="B108" s="29"/>
      <c r="C108" s="29"/>
      <c r="D108" s="8" t="s">
        <v>111</v>
      </c>
      <c r="E108" s="9"/>
      <c r="F108" s="9"/>
      <c r="G108" s="9">
        <f t="shared" si="1"/>
        <v>0</v>
      </c>
    </row>
    <row r="109" spans="2:7">
      <c r="B109" s="29"/>
      <c r="C109" s="29"/>
      <c r="D109" s="8" t="s">
        <v>112</v>
      </c>
      <c r="E109" s="9"/>
      <c r="F109" s="9"/>
      <c r="G109" s="9">
        <f t="shared" si="1"/>
        <v>0</v>
      </c>
    </row>
    <row r="110" spans="2:7">
      <c r="B110" s="29"/>
      <c r="C110" s="29"/>
      <c r="D110" s="8" t="s">
        <v>113</v>
      </c>
      <c r="E110" s="9"/>
      <c r="F110" s="9"/>
      <c r="G110" s="9">
        <f t="shared" si="1"/>
        <v>0</v>
      </c>
    </row>
    <row r="111" spans="2:7">
      <c r="B111" s="29"/>
      <c r="C111" s="29"/>
      <c r="D111" s="8" t="s">
        <v>114</v>
      </c>
      <c r="E111" s="9"/>
      <c r="F111" s="9"/>
      <c r="G111" s="9">
        <f t="shared" si="1"/>
        <v>0</v>
      </c>
    </row>
    <row r="112" spans="2:7">
      <c r="B112" s="29"/>
      <c r="C112" s="29"/>
      <c r="D112" s="8" t="s">
        <v>115</v>
      </c>
      <c r="E112" s="9"/>
      <c r="F112" s="9"/>
      <c r="G112" s="9">
        <f t="shared" si="1"/>
        <v>0</v>
      </c>
    </row>
    <row r="113" spans="2:7">
      <c r="B113" s="29"/>
      <c r="C113" s="29"/>
      <c r="D113" s="8" t="s">
        <v>116</v>
      </c>
      <c r="E113" s="9"/>
      <c r="F113" s="9"/>
      <c r="G113" s="9">
        <f t="shared" si="1"/>
        <v>0</v>
      </c>
    </row>
    <row r="114" spans="2:7">
      <c r="B114" s="29"/>
      <c r="C114" s="29"/>
      <c r="D114" s="8" t="s">
        <v>117</v>
      </c>
      <c r="E114" s="9">
        <f>+E115+E116</f>
        <v>0</v>
      </c>
      <c r="F114" s="9">
        <f>+F115+F116</f>
        <v>0</v>
      </c>
      <c r="G114" s="9">
        <f t="shared" si="1"/>
        <v>0</v>
      </c>
    </row>
    <row r="115" spans="2:7">
      <c r="B115" s="29"/>
      <c r="C115" s="29"/>
      <c r="D115" s="8" t="s">
        <v>118</v>
      </c>
      <c r="E115" s="9"/>
      <c r="F115" s="9"/>
      <c r="G115" s="9">
        <f t="shared" si="1"/>
        <v>0</v>
      </c>
    </row>
    <row r="116" spans="2:7">
      <c r="B116" s="29"/>
      <c r="C116" s="29"/>
      <c r="D116" s="8" t="s">
        <v>119</v>
      </c>
      <c r="E116" s="9"/>
      <c r="F116" s="9"/>
      <c r="G116" s="9">
        <f t="shared" si="1"/>
        <v>0</v>
      </c>
    </row>
    <row r="117" spans="2:7">
      <c r="B117" s="29"/>
      <c r="C117" s="30"/>
      <c r="D117" s="10" t="s">
        <v>120</v>
      </c>
      <c r="E117" s="11">
        <f>+E94+E98+E101+E102+E107+E110+E111+E112+E113+E114</f>
        <v>0</v>
      </c>
      <c r="F117" s="11">
        <f>+F94+F98+F101+F102+F107+F110+F111+F112+F113+F114</f>
        <v>0</v>
      </c>
      <c r="G117" s="11">
        <f t="shared" si="1"/>
        <v>0</v>
      </c>
    </row>
    <row r="118" spans="2:7">
      <c r="B118" s="29"/>
      <c r="C118" s="28" t="s">
        <v>28</v>
      </c>
      <c r="D118" s="8" t="s">
        <v>121</v>
      </c>
      <c r="E118" s="9"/>
      <c r="F118" s="9"/>
      <c r="G118" s="9">
        <f t="shared" si="1"/>
        <v>0</v>
      </c>
    </row>
    <row r="119" spans="2:7">
      <c r="B119" s="29"/>
      <c r="C119" s="29"/>
      <c r="D119" s="8" t="s">
        <v>122</v>
      </c>
      <c r="E119" s="9"/>
      <c r="F119" s="9"/>
      <c r="G119" s="9">
        <f t="shared" si="1"/>
        <v>0</v>
      </c>
    </row>
    <row r="120" spans="2:7">
      <c r="B120" s="29"/>
      <c r="C120" s="29"/>
      <c r="D120" s="8" t="s">
        <v>123</v>
      </c>
      <c r="E120" s="9">
        <f>+E121+E122+E123+E124</f>
        <v>0</v>
      </c>
      <c r="F120" s="9">
        <f>+F121+F122+F123+F124</f>
        <v>0</v>
      </c>
      <c r="G120" s="9">
        <f t="shared" si="1"/>
        <v>0</v>
      </c>
    </row>
    <row r="121" spans="2:7">
      <c r="B121" s="29"/>
      <c r="C121" s="29"/>
      <c r="D121" s="8" t="s">
        <v>124</v>
      </c>
      <c r="E121" s="9"/>
      <c r="F121" s="9"/>
      <c r="G121" s="9">
        <f t="shared" si="1"/>
        <v>0</v>
      </c>
    </row>
    <row r="122" spans="2:7">
      <c r="B122" s="29"/>
      <c r="C122" s="29"/>
      <c r="D122" s="8" t="s">
        <v>125</v>
      </c>
      <c r="E122" s="9"/>
      <c r="F122" s="9"/>
      <c r="G122" s="9">
        <f t="shared" si="1"/>
        <v>0</v>
      </c>
    </row>
    <row r="123" spans="2:7">
      <c r="B123" s="29"/>
      <c r="C123" s="29"/>
      <c r="D123" s="8" t="s">
        <v>126</v>
      </c>
      <c r="E123" s="9"/>
      <c r="F123" s="9"/>
      <c r="G123" s="9">
        <f t="shared" si="1"/>
        <v>0</v>
      </c>
    </row>
    <row r="124" spans="2:7">
      <c r="B124" s="29"/>
      <c r="C124" s="29"/>
      <c r="D124" s="8" t="s">
        <v>127</v>
      </c>
      <c r="E124" s="9"/>
      <c r="F124" s="9"/>
      <c r="G124" s="9">
        <f t="shared" si="1"/>
        <v>0</v>
      </c>
    </row>
    <row r="125" spans="2:7">
      <c r="B125" s="29"/>
      <c r="C125" s="29"/>
      <c r="D125" s="8" t="s">
        <v>128</v>
      </c>
      <c r="E125" s="9"/>
      <c r="F125" s="9"/>
      <c r="G125" s="9">
        <f t="shared" si="1"/>
        <v>0</v>
      </c>
    </row>
    <row r="126" spans="2:7">
      <c r="B126" s="29"/>
      <c r="C126" s="29"/>
      <c r="D126" s="8" t="s">
        <v>129</v>
      </c>
      <c r="E126" s="9"/>
      <c r="F126" s="9"/>
      <c r="G126" s="9">
        <f t="shared" si="1"/>
        <v>0</v>
      </c>
    </row>
    <row r="127" spans="2:7">
      <c r="B127" s="29"/>
      <c r="C127" s="29"/>
      <c r="D127" s="8" t="s">
        <v>130</v>
      </c>
      <c r="E127" s="9"/>
      <c r="F127" s="9"/>
      <c r="G127" s="9">
        <f t="shared" si="1"/>
        <v>0</v>
      </c>
    </row>
    <row r="128" spans="2:7">
      <c r="B128" s="29"/>
      <c r="C128" s="29"/>
      <c r="D128" s="8" t="s">
        <v>131</v>
      </c>
      <c r="E128" s="9"/>
      <c r="F128" s="9"/>
      <c r="G128" s="9">
        <f t="shared" si="1"/>
        <v>0</v>
      </c>
    </row>
    <row r="129" spans="2:7">
      <c r="B129" s="29"/>
      <c r="C129" s="29"/>
      <c r="D129" s="8" t="s">
        <v>132</v>
      </c>
      <c r="E129" s="9">
        <v>6102000</v>
      </c>
      <c r="F129" s="9">
        <v>7052000</v>
      </c>
      <c r="G129" s="9">
        <f t="shared" si="1"/>
        <v>-950000</v>
      </c>
    </row>
    <row r="130" spans="2:7">
      <c r="B130" s="29"/>
      <c r="C130" s="29"/>
      <c r="D130" s="8" t="s">
        <v>133</v>
      </c>
      <c r="E130" s="9"/>
      <c r="F130" s="9"/>
      <c r="G130" s="9">
        <f t="shared" si="1"/>
        <v>0</v>
      </c>
    </row>
    <row r="131" spans="2:7">
      <c r="B131" s="29"/>
      <c r="C131" s="29"/>
      <c r="D131" s="8" t="s">
        <v>134</v>
      </c>
      <c r="E131" s="9"/>
      <c r="F131" s="9"/>
      <c r="G131" s="9">
        <f t="shared" si="1"/>
        <v>0</v>
      </c>
    </row>
    <row r="132" spans="2:7">
      <c r="B132" s="29"/>
      <c r="C132" s="29"/>
      <c r="D132" s="8" t="s">
        <v>135</v>
      </c>
      <c r="E132" s="9"/>
      <c r="F132" s="9"/>
      <c r="G132" s="9">
        <f t="shared" si="1"/>
        <v>0</v>
      </c>
    </row>
    <row r="133" spans="2:7">
      <c r="B133" s="29"/>
      <c r="C133" s="30"/>
      <c r="D133" s="10" t="s">
        <v>136</v>
      </c>
      <c r="E133" s="11">
        <f>+E118+E119+E120+E125+E126+E127+E128+E129+E130+E131+E132</f>
        <v>6102000</v>
      </c>
      <c r="F133" s="11">
        <f>+F118+F119+F120+F125+F126+F127+F128+F129+F130+F131+F132</f>
        <v>7052000</v>
      </c>
      <c r="G133" s="11">
        <f t="shared" si="1"/>
        <v>-950000</v>
      </c>
    </row>
    <row r="134" spans="2:7">
      <c r="B134" s="30"/>
      <c r="C134" s="18" t="s">
        <v>137</v>
      </c>
      <c r="D134" s="19"/>
      <c r="E134" s="20">
        <f xml:space="preserve"> +E117 - E133</f>
        <v>-6102000</v>
      </c>
      <c r="F134" s="20">
        <f xml:space="preserve"> +F117 - F133</f>
        <v>-7052000</v>
      </c>
      <c r="G134" s="20">
        <f t="shared" si="1"/>
        <v>950000</v>
      </c>
    </row>
    <row r="135" spans="2:7">
      <c r="B135" s="12" t="s">
        <v>138</v>
      </c>
      <c r="C135" s="21"/>
      <c r="D135" s="22"/>
      <c r="E135" s="23">
        <f xml:space="preserve"> +E93 +E134</f>
        <v>-858332</v>
      </c>
      <c r="F135" s="23">
        <f xml:space="preserve"> +F93 +F134</f>
        <v>-662396</v>
      </c>
      <c r="G135" s="23">
        <f t="shared" ref="G135:G147" si="2">E135-F135</f>
        <v>-195936</v>
      </c>
    </row>
    <row r="136" spans="2:7">
      <c r="B136" s="25" t="s">
        <v>139</v>
      </c>
      <c r="C136" s="21" t="s">
        <v>140</v>
      </c>
      <c r="D136" s="22"/>
      <c r="E136" s="23">
        <v>5429961</v>
      </c>
      <c r="F136" s="23">
        <v>6092357</v>
      </c>
      <c r="G136" s="23">
        <f t="shared" si="2"/>
        <v>-662396</v>
      </c>
    </row>
    <row r="137" spans="2:7">
      <c r="B137" s="26"/>
      <c r="C137" s="21" t="s">
        <v>141</v>
      </c>
      <c r="D137" s="22"/>
      <c r="E137" s="23">
        <f xml:space="preserve"> +E135 +E136</f>
        <v>4571629</v>
      </c>
      <c r="F137" s="23">
        <f xml:space="preserve"> +F135 +F136</f>
        <v>5429961</v>
      </c>
      <c r="G137" s="23">
        <f t="shared" si="2"/>
        <v>-858332</v>
      </c>
    </row>
    <row r="138" spans="2:7">
      <c r="B138" s="26"/>
      <c r="C138" s="21" t="s">
        <v>142</v>
      </c>
      <c r="D138" s="22"/>
      <c r="E138" s="23"/>
      <c r="F138" s="23"/>
      <c r="G138" s="23">
        <f t="shared" si="2"/>
        <v>0</v>
      </c>
    </row>
    <row r="139" spans="2:7">
      <c r="B139" s="26"/>
      <c r="C139" s="21" t="s">
        <v>143</v>
      </c>
      <c r="D139" s="22"/>
      <c r="E139" s="23">
        <f>+E140+E141+E142</f>
        <v>500000</v>
      </c>
      <c r="F139" s="23">
        <f>+F140+F141+F142</f>
        <v>0</v>
      </c>
      <c r="G139" s="23">
        <f t="shared" si="2"/>
        <v>500000</v>
      </c>
    </row>
    <row r="140" spans="2:7">
      <c r="B140" s="26"/>
      <c r="C140" s="24" t="s">
        <v>144</v>
      </c>
      <c r="D140" s="19"/>
      <c r="E140" s="20">
        <v>500000</v>
      </c>
      <c r="F140" s="20"/>
      <c r="G140" s="20">
        <f t="shared" si="2"/>
        <v>500000</v>
      </c>
    </row>
    <row r="141" spans="2:7">
      <c r="B141" s="26"/>
      <c r="C141" s="24" t="s">
        <v>145</v>
      </c>
      <c r="D141" s="19"/>
      <c r="E141" s="20"/>
      <c r="F141" s="20"/>
      <c r="G141" s="20">
        <f t="shared" si="2"/>
        <v>0</v>
      </c>
    </row>
    <row r="142" spans="2:7">
      <c r="B142" s="26"/>
      <c r="C142" s="24" t="s">
        <v>146</v>
      </c>
      <c r="D142" s="19"/>
      <c r="E142" s="20"/>
      <c r="F142" s="20"/>
      <c r="G142" s="20">
        <f t="shared" si="2"/>
        <v>0</v>
      </c>
    </row>
    <row r="143" spans="2:7">
      <c r="B143" s="26"/>
      <c r="C143" s="21" t="s">
        <v>147</v>
      </c>
      <c r="D143" s="22"/>
      <c r="E143" s="23">
        <f>+E144+E145+E146</f>
        <v>250000</v>
      </c>
      <c r="F143" s="23">
        <f>+F144+F145+F146</f>
        <v>0</v>
      </c>
      <c r="G143" s="23">
        <f t="shared" si="2"/>
        <v>250000</v>
      </c>
    </row>
    <row r="144" spans="2:7">
      <c r="B144" s="26"/>
      <c r="C144" s="24" t="s">
        <v>148</v>
      </c>
      <c r="D144" s="19"/>
      <c r="E144" s="20">
        <v>250000</v>
      </c>
      <c r="F144" s="20"/>
      <c r="G144" s="20">
        <f t="shared" si="2"/>
        <v>250000</v>
      </c>
    </row>
    <row r="145" spans="2:7">
      <c r="B145" s="26"/>
      <c r="C145" s="24" t="s">
        <v>149</v>
      </c>
      <c r="D145" s="19"/>
      <c r="E145" s="20"/>
      <c r="F145" s="20"/>
      <c r="G145" s="20">
        <f t="shared" si="2"/>
        <v>0</v>
      </c>
    </row>
    <row r="146" spans="2:7">
      <c r="B146" s="26"/>
      <c r="C146" s="24" t="s">
        <v>150</v>
      </c>
      <c r="D146" s="19"/>
      <c r="E146" s="20"/>
      <c r="F146" s="20"/>
      <c r="G146" s="20">
        <f t="shared" si="2"/>
        <v>0</v>
      </c>
    </row>
    <row r="147" spans="2:7">
      <c r="B147" s="27"/>
      <c r="C147" s="21" t="s">
        <v>151</v>
      </c>
      <c r="D147" s="22"/>
      <c r="E147" s="23">
        <f xml:space="preserve"> +E137 +E138 +E139 - E143</f>
        <v>4821629</v>
      </c>
      <c r="F147" s="23">
        <f xml:space="preserve"> +F137 +F138 +F139 - F143</f>
        <v>5429961</v>
      </c>
      <c r="G147" s="23">
        <f t="shared" si="2"/>
        <v>-608332</v>
      </c>
    </row>
  </sheetData>
  <mergeCells count="13">
    <mergeCell ref="B2:G2"/>
    <mergeCell ref="B3:G3"/>
    <mergeCell ref="B5:D5"/>
    <mergeCell ref="B6:B79"/>
    <mergeCell ref="C6:C23"/>
    <mergeCell ref="C24:C78"/>
    <mergeCell ref="B136:B147"/>
    <mergeCell ref="B80:B92"/>
    <mergeCell ref="C80:C85"/>
    <mergeCell ref="C86:C91"/>
    <mergeCell ref="B94:B134"/>
    <mergeCell ref="C94:C117"/>
    <mergeCell ref="C118:C133"/>
  </mergeCells>
  <phoneticPr fontId="2"/>
  <pageMargins left="0.7" right="0.7" top="0.75" bottom="0.75" header="0.3" footer="0.3"/>
  <pageSetup paperSize="9" fitToHeight="0" orientation="portrait" verticalDpi="0" r:id="rId1"/>
  <headerFooter>
    <oddHeader>&amp;L静岡手をつなぐ育成の会</oddHead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C8B75-6534-469A-AAE7-CC7A0AC89341}">
  <sheetPr>
    <pageSetUpPr fitToPage="1"/>
  </sheetPr>
  <dimension ref="B1:G147"/>
  <sheetViews>
    <sheetView showGridLines="0" workbookViewId="0"/>
  </sheetViews>
  <sheetFormatPr defaultRowHeight="18.75"/>
  <cols>
    <col min="1" max="3" width="2.875" customWidth="1"/>
    <col min="4" max="4" width="59.75" customWidth="1"/>
    <col min="5" max="7" width="20.75" customWidth="1"/>
  </cols>
  <sheetData>
    <row r="1" spans="2:7" ht="21">
      <c r="B1" s="1"/>
      <c r="C1" s="1"/>
      <c r="D1" s="1"/>
      <c r="E1" s="2"/>
      <c r="F1" s="2"/>
      <c r="G1" s="3" t="s">
        <v>0</v>
      </c>
    </row>
    <row r="2" spans="2:7" ht="21">
      <c r="B2" s="31" t="s">
        <v>156</v>
      </c>
      <c r="C2" s="31"/>
      <c r="D2" s="31"/>
      <c r="E2" s="31"/>
      <c r="F2" s="31"/>
      <c r="G2" s="31"/>
    </row>
    <row r="3" spans="2:7" ht="21">
      <c r="B3" s="32" t="s">
        <v>2</v>
      </c>
      <c r="C3" s="32"/>
      <c r="D3" s="32"/>
      <c r="E3" s="32"/>
      <c r="F3" s="32"/>
      <c r="G3" s="32"/>
    </row>
    <row r="4" spans="2:7">
      <c r="B4" s="4"/>
      <c r="C4" s="4"/>
      <c r="D4" s="4"/>
      <c r="E4" s="4"/>
      <c r="F4" s="2"/>
      <c r="G4" s="4" t="s">
        <v>3</v>
      </c>
    </row>
    <row r="5" spans="2:7">
      <c r="B5" s="33" t="s">
        <v>4</v>
      </c>
      <c r="C5" s="33"/>
      <c r="D5" s="33"/>
      <c r="E5" s="5" t="s">
        <v>5</v>
      </c>
      <c r="F5" s="5" t="s">
        <v>6</v>
      </c>
      <c r="G5" s="5" t="s">
        <v>7</v>
      </c>
    </row>
    <row r="6" spans="2:7">
      <c r="B6" s="28" t="s">
        <v>8</v>
      </c>
      <c r="C6" s="28" t="s">
        <v>9</v>
      </c>
      <c r="D6" s="6" t="s">
        <v>10</v>
      </c>
      <c r="E6" s="7">
        <f>+E7</f>
        <v>9064563</v>
      </c>
      <c r="F6" s="7">
        <f>+F7</f>
        <v>8154167</v>
      </c>
      <c r="G6" s="7">
        <f>E6-F6</f>
        <v>910396</v>
      </c>
    </row>
    <row r="7" spans="2:7">
      <c r="B7" s="29"/>
      <c r="C7" s="29"/>
      <c r="D7" s="8" t="s">
        <v>11</v>
      </c>
      <c r="E7" s="9">
        <f>+E8</f>
        <v>9064563</v>
      </c>
      <c r="F7" s="9">
        <f>+F8</f>
        <v>8154167</v>
      </c>
      <c r="G7" s="9">
        <f t="shared" ref="G7:G70" si="0">E7-F7</f>
        <v>910396</v>
      </c>
    </row>
    <row r="8" spans="2:7">
      <c r="B8" s="29"/>
      <c r="C8" s="29"/>
      <c r="D8" s="8" t="s">
        <v>12</v>
      </c>
      <c r="E8" s="9">
        <v>9064563</v>
      </c>
      <c r="F8" s="9">
        <v>8154167</v>
      </c>
      <c r="G8" s="9">
        <f t="shared" si="0"/>
        <v>910396</v>
      </c>
    </row>
    <row r="9" spans="2:7">
      <c r="B9" s="29"/>
      <c r="C9" s="29"/>
      <c r="D9" s="8" t="s">
        <v>13</v>
      </c>
      <c r="E9" s="9">
        <f>+E10+E14+E15+E17+E18</f>
        <v>38612516</v>
      </c>
      <c r="F9" s="9">
        <f>+F10+F14+F15+F17+F18</f>
        <v>39005956</v>
      </c>
      <c r="G9" s="9">
        <f t="shared" si="0"/>
        <v>-393440</v>
      </c>
    </row>
    <row r="10" spans="2:7">
      <c r="B10" s="29"/>
      <c r="C10" s="29"/>
      <c r="D10" s="8" t="s">
        <v>14</v>
      </c>
      <c r="E10" s="9">
        <f>+E11+E12+E13</f>
        <v>38132156</v>
      </c>
      <c r="F10" s="9">
        <f>+F11+F12+F13</f>
        <v>38690340</v>
      </c>
      <c r="G10" s="9">
        <f t="shared" si="0"/>
        <v>-558184</v>
      </c>
    </row>
    <row r="11" spans="2:7">
      <c r="B11" s="29"/>
      <c r="C11" s="29"/>
      <c r="D11" s="8" t="s">
        <v>15</v>
      </c>
      <c r="E11" s="9"/>
      <c r="F11" s="9"/>
      <c r="G11" s="9">
        <f t="shared" si="0"/>
        <v>0</v>
      </c>
    </row>
    <row r="12" spans="2:7">
      <c r="B12" s="29"/>
      <c r="C12" s="29"/>
      <c r="D12" s="8" t="s">
        <v>16</v>
      </c>
      <c r="E12" s="9">
        <v>38132156</v>
      </c>
      <c r="F12" s="9">
        <v>38690340</v>
      </c>
      <c r="G12" s="9">
        <f t="shared" si="0"/>
        <v>-558184</v>
      </c>
    </row>
    <row r="13" spans="2:7">
      <c r="B13" s="29"/>
      <c r="C13" s="29"/>
      <c r="D13" s="8" t="s">
        <v>17</v>
      </c>
      <c r="E13" s="9"/>
      <c r="F13" s="9"/>
      <c r="G13" s="9">
        <f t="shared" si="0"/>
        <v>0</v>
      </c>
    </row>
    <row r="14" spans="2:7">
      <c r="B14" s="29"/>
      <c r="C14" s="29"/>
      <c r="D14" s="8" t="s">
        <v>18</v>
      </c>
      <c r="E14" s="9">
        <v>266680</v>
      </c>
      <c r="F14" s="9">
        <v>43900</v>
      </c>
      <c r="G14" s="9">
        <f t="shared" si="0"/>
        <v>222780</v>
      </c>
    </row>
    <row r="15" spans="2:7">
      <c r="B15" s="29"/>
      <c r="C15" s="29"/>
      <c r="D15" s="8" t="s">
        <v>19</v>
      </c>
      <c r="E15" s="9">
        <f>+E16</f>
        <v>0</v>
      </c>
      <c r="F15" s="9">
        <f>+F16</f>
        <v>0</v>
      </c>
      <c r="G15" s="9">
        <f t="shared" si="0"/>
        <v>0</v>
      </c>
    </row>
    <row r="16" spans="2:7">
      <c r="B16" s="29"/>
      <c r="C16" s="29"/>
      <c r="D16" s="8" t="s">
        <v>20</v>
      </c>
      <c r="E16" s="9"/>
      <c r="F16" s="9"/>
      <c r="G16" s="9">
        <f t="shared" si="0"/>
        <v>0</v>
      </c>
    </row>
    <row r="17" spans="2:7">
      <c r="B17" s="29"/>
      <c r="C17" s="29"/>
      <c r="D17" s="8" t="s">
        <v>21</v>
      </c>
      <c r="E17" s="9"/>
      <c r="F17" s="9"/>
      <c r="G17" s="9">
        <f t="shared" si="0"/>
        <v>0</v>
      </c>
    </row>
    <row r="18" spans="2:7">
      <c r="B18" s="29"/>
      <c r="C18" s="29"/>
      <c r="D18" s="8" t="s">
        <v>22</v>
      </c>
      <c r="E18" s="9">
        <f>+E19+E20+E21</f>
        <v>213680</v>
      </c>
      <c r="F18" s="9">
        <f>+F19+F20+F21</f>
        <v>271716</v>
      </c>
      <c r="G18" s="9">
        <f t="shared" si="0"/>
        <v>-58036</v>
      </c>
    </row>
    <row r="19" spans="2:7">
      <c r="B19" s="29"/>
      <c r="C19" s="29"/>
      <c r="D19" s="8" t="s">
        <v>23</v>
      </c>
      <c r="E19" s="9">
        <v>213680</v>
      </c>
      <c r="F19" s="9">
        <v>187680</v>
      </c>
      <c r="G19" s="9">
        <f t="shared" si="0"/>
        <v>26000</v>
      </c>
    </row>
    <row r="20" spans="2:7">
      <c r="B20" s="29"/>
      <c r="C20" s="29"/>
      <c r="D20" s="8" t="s">
        <v>24</v>
      </c>
      <c r="E20" s="9"/>
      <c r="F20" s="9">
        <v>84036</v>
      </c>
      <c r="G20" s="9">
        <f t="shared" si="0"/>
        <v>-84036</v>
      </c>
    </row>
    <row r="21" spans="2:7">
      <c r="B21" s="29"/>
      <c r="C21" s="29"/>
      <c r="D21" s="8" t="s">
        <v>25</v>
      </c>
      <c r="E21" s="9"/>
      <c r="F21" s="9"/>
      <c r="G21" s="9">
        <f t="shared" si="0"/>
        <v>0</v>
      </c>
    </row>
    <row r="22" spans="2:7">
      <c r="B22" s="29"/>
      <c r="C22" s="29"/>
      <c r="D22" s="8" t="s">
        <v>26</v>
      </c>
      <c r="E22" s="9">
        <v>32000</v>
      </c>
      <c r="F22" s="9">
        <v>45000</v>
      </c>
      <c r="G22" s="9">
        <f t="shared" si="0"/>
        <v>-13000</v>
      </c>
    </row>
    <row r="23" spans="2:7">
      <c r="B23" s="29"/>
      <c r="C23" s="30"/>
      <c r="D23" s="10" t="s">
        <v>27</v>
      </c>
      <c r="E23" s="11">
        <f>+E6+E9+E22</f>
        <v>47709079</v>
      </c>
      <c r="F23" s="11">
        <f>+F6+F9+F22</f>
        <v>47205123</v>
      </c>
      <c r="G23" s="11">
        <f t="shared" si="0"/>
        <v>503956</v>
      </c>
    </row>
    <row r="24" spans="2:7">
      <c r="B24" s="29"/>
      <c r="C24" s="28" t="s">
        <v>28</v>
      </c>
      <c r="D24" s="8" t="s">
        <v>29</v>
      </c>
      <c r="E24" s="9">
        <f>+E25+E26+E27+E28+E29+E30+E31</f>
        <v>24938318</v>
      </c>
      <c r="F24" s="9">
        <f>+F25+F26+F27+F28+F29+F30+F31</f>
        <v>26891679</v>
      </c>
      <c r="G24" s="9">
        <f t="shared" si="0"/>
        <v>-1953361</v>
      </c>
    </row>
    <row r="25" spans="2:7">
      <c r="B25" s="29"/>
      <c r="C25" s="29"/>
      <c r="D25" s="8" t="s">
        <v>30</v>
      </c>
      <c r="E25" s="9"/>
      <c r="F25" s="9"/>
      <c r="G25" s="9">
        <f t="shared" si="0"/>
        <v>0</v>
      </c>
    </row>
    <row r="26" spans="2:7">
      <c r="B26" s="29"/>
      <c r="C26" s="29"/>
      <c r="D26" s="8" t="s">
        <v>31</v>
      </c>
      <c r="E26" s="9">
        <v>14891399</v>
      </c>
      <c r="F26" s="9">
        <v>16099738</v>
      </c>
      <c r="G26" s="9">
        <f t="shared" si="0"/>
        <v>-1208339</v>
      </c>
    </row>
    <row r="27" spans="2:7">
      <c r="B27" s="29"/>
      <c r="C27" s="29"/>
      <c r="D27" s="8" t="s">
        <v>32</v>
      </c>
      <c r="E27" s="9">
        <v>1771900</v>
      </c>
      <c r="F27" s="9">
        <v>2483900</v>
      </c>
      <c r="G27" s="9">
        <f t="shared" si="0"/>
        <v>-712000</v>
      </c>
    </row>
    <row r="28" spans="2:7">
      <c r="B28" s="29"/>
      <c r="C28" s="29"/>
      <c r="D28" s="8" t="s">
        <v>33</v>
      </c>
      <c r="E28" s="9">
        <v>1540400</v>
      </c>
      <c r="F28" s="9">
        <v>1570800</v>
      </c>
      <c r="G28" s="9">
        <f t="shared" si="0"/>
        <v>-30400</v>
      </c>
    </row>
    <row r="29" spans="2:7">
      <c r="B29" s="29"/>
      <c r="C29" s="29"/>
      <c r="D29" s="8" t="s">
        <v>34</v>
      </c>
      <c r="E29" s="9">
        <v>3200638</v>
      </c>
      <c r="F29" s="9">
        <v>3096381</v>
      </c>
      <c r="G29" s="9">
        <f t="shared" si="0"/>
        <v>104257</v>
      </c>
    </row>
    <row r="30" spans="2:7">
      <c r="B30" s="29"/>
      <c r="C30" s="29"/>
      <c r="D30" s="8" t="s">
        <v>35</v>
      </c>
      <c r="E30" s="9">
        <v>400500</v>
      </c>
      <c r="F30" s="9">
        <v>445000</v>
      </c>
      <c r="G30" s="9">
        <f t="shared" si="0"/>
        <v>-44500</v>
      </c>
    </row>
    <row r="31" spans="2:7">
      <c r="B31" s="29"/>
      <c r="C31" s="29"/>
      <c r="D31" s="8" t="s">
        <v>36</v>
      </c>
      <c r="E31" s="9">
        <v>3133481</v>
      </c>
      <c r="F31" s="9">
        <v>3195860</v>
      </c>
      <c r="G31" s="9">
        <f t="shared" si="0"/>
        <v>-62379</v>
      </c>
    </row>
    <row r="32" spans="2:7">
      <c r="B32" s="29"/>
      <c r="C32" s="29"/>
      <c r="D32" s="8" t="s">
        <v>37</v>
      </c>
      <c r="E32" s="9">
        <f>+E33+E34+E35+E36+E37+E38+E39+E40+E41+E42+E43</f>
        <v>1045476</v>
      </c>
      <c r="F32" s="9">
        <f>+F33+F34+F35+F36+F37+F38+F39+F40+F41+F42+F43</f>
        <v>1243651</v>
      </c>
      <c r="G32" s="9">
        <f t="shared" si="0"/>
        <v>-198175</v>
      </c>
    </row>
    <row r="33" spans="2:7">
      <c r="B33" s="29"/>
      <c r="C33" s="29"/>
      <c r="D33" s="8" t="s">
        <v>38</v>
      </c>
      <c r="E33" s="9"/>
      <c r="F33" s="9"/>
      <c r="G33" s="9">
        <f t="shared" si="0"/>
        <v>0</v>
      </c>
    </row>
    <row r="34" spans="2:7">
      <c r="B34" s="29"/>
      <c r="C34" s="29"/>
      <c r="D34" s="8" t="s">
        <v>39</v>
      </c>
      <c r="E34" s="9">
        <v>36753</v>
      </c>
      <c r="F34" s="9">
        <v>57629</v>
      </c>
      <c r="G34" s="9">
        <f t="shared" si="0"/>
        <v>-20876</v>
      </c>
    </row>
    <row r="35" spans="2:7">
      <c r="B35" s="29"/>
      <c r="C35" s="29"/>
      <c r="D35" s="8" t="s">
        <v>40</v>
      </c>
      <c r="E35" s="9"/>
      <c r="F35" s="9">
        <v>429</v>
      </c>
      <c r="G35" s="9">
        <f t="shared" si="0"/>
        <v>-429</v>
      </c>
    </row>
    <row r="36" spans="2:7">
      <c r="B36" s="29"/>
      <c r="C36" s="29"/>
      <c r="D36" s="8" t="s">
        <v>41</v>
      </c>
      <c r="E36" s="9">
        <v>223499</v>
      </c>
      <c r="F36" s="9">
        <v>133809</v>
      </c>
      <c r="G36" s="9">
        <f t="shared" si="0"/>
        <v>89690</v>
      </c>
    </row>
    <row r="37" spans="2:7">
      <c r="B37" s="29"/>
      <c r="C37" s="29"/>
      <c r="D37" s="8" t="s">
        <v>42</v>
      </c>
      <c r="E37" s="9">
        <v>332467</v>
      </c>
      <c r="F37" s="9">
        <v>93495</v>
      </c>
      <c r="G37" s="9">
        <f t="shared" si="0"/>
        <v>238972</v>
      </c>
    </row>
    <row r="38" spans="2:7">
      <c r="B38" s="29"/>
      <c r="C38" s="29"/>
      <c r="D38" s="8" t="s">
        <v>43</v>
      </c>
      <c r="E38" s="9">
        <v>66727</v>
      </c>
      <c r="F38" s="9">
        <v>144204</v>
      </c>
      <c r="G38" s="9">
        <f t="shared" si="0"/>
        <v>-77477</v>
      </c>
    </row>
    <row r="39" spans="2:7">
      <c r="B39" s="29"/>
      <c r="C39" s="29"/>
      <c r="D39" s="8" t="s">
        <v>44</v>
      </c>
      <c r="E39" s="9">
        <v>24742</v>
      </c>
      <c r="F39" s="9">
        <v>22584</v>
      </c>
      <c r="G39" s="9">
        <f t="shared" si="0"/>
        <v>2158</v>
      </c>
    </row>
    <row r="40" spans="2:7">
      <c r="B40" s="29"/>
      <c r="C40" s="29"/>
      <c r="D40" s="8" t="s">
        <v>45</v>
      </c>
      <c r="E40" s="9"/>
      <c r="F40" s="9"/>
      <c r="G40" s="9">
        <f t="shared" si="0"/>
        <v>0</v>
      </c>
    </row>
    <row r="41" spans="2:7">
      <c r="B41" s="29"/>
      <c r="C41" s="29"/>
      <c r="D41" s="8" t="s">
        <v>46</v>
      </c>
      <c r="E41" s="9">
        <v>3300</v>
      </c>
      <c r="F41" s="9">
        <v>4680</v>
      </c>
      <c r="G41" s="9">
        <f t="shared" si="0"/>
        <v>-1380</v>
      </c>
    </row>
    <row r="42" spans="2:7">
      <c r="B42" s="29"/>
      <c r="C42" s="29"/>
      <c r="D42" s="8" t="s">
        <v>47</v>
      </c>
      <c r="E42" s="9">
        <v>231810</v>
      </c>
      <c r="F42" s="9">
        <v>707117</v>
      </c>
      <c r="G42" s="9">
        <f t="shared" si="0"/>
        <v>-475307</v>
      </c>
    </row>
    <row r="43" spans="2:7">
      <c r="B43" s="29"/>
      <c r="C43" s="29"/>
      <c r="D43" s="8" t="s">
        <v>48</v>
      </c>
      <c r="E43" s="9">
        <v>126178</v>
      </c>
      <c r="F43" s="9">
        <v>79704</v>
      </c>
      <c r="G43" s="9">
        <f t="shared" si="0"/>
        <v>46474</v>
      </c>
    </row>
    <row r="44" spans="2:7">
      <c r="B44" s="29"/>
      <c r="C44" s="29"/>
      <c r="D44" s="8" t="s">
        <v>49</v>
      </c>
      <c r="E44" s="9">
        <f>+E45+E46+E47+E48+E49+E50+E51+E52+E53+E54+E55+E56+E57+E58+E59+E60+E61+E62+E63+E64+E65+E66</f>
        <v>5462059</v>
      </c>
      <c r="F44" s="9">
        <f>+F45+F46+F47+F48+F49+F50+F51+F52+F53+F54+F55+F56+F57+F58+F59+F60+F61+F62+F63+F64+F65+F66</f>
        <v>5847911</v>
      </c>
      <c r="G44" s="9">
        <f t="shared" si="0"/>
        <v>-385852</v>
      </c>
    </row>
    <row r="45" spans="2:7">
      <c r="B45" s="29"/>
      <c r="C45" s="29"/>
      <c r="D45" s="8" t="s">
        <v>50</v>
      </c>
      <c r="E45" s="9">
        <v>30753</v>
      </c>
      <c r="F45" s="9">
        <v>57290</v>
      </c>
      <c r="G45" s="9">
        <f t="shared" si="0"/>
        <v>-26537</v>
      </c>
    </row>
    <row r="46" spans="2:7">
      <c r="B46" s="29"/>
      <c r="C46" s="29"/>
      <c r="D46" s="8" t="s">
        <v>51</v>
      </c>
      <c r="E46" s="9">
        <v>6150</v>
      </c>
      <c r="F46" s="9">
        <v>2050</v>
      </c>
      <c r="G46" s="9">
        <f t="shared" si="0"/>
        <v>4100</v>
      </c>
    </row>
    <row r="47" spans="2:7">
      <c r="B47" s="29"/>
      <c r="C47" s="29"/>
      <c r="D47" s="8" t="s">
        <v>52</v>
      </c>
      <c r="E47" s="9">
        <v>16940</v>
      </c>
      <c r="F47" s="9">
        <v>21990</v>
      </c>
      <c r="G47" s="9">
        <f t="shared" si="0"/>
        <v>-5050</v>
      </c>
    </row>
    <row r="48" spans="2:7">
      <c r="B48" s="29"/>
      <c r="C48" s="29"/>
      <c r="D48" s="8" t="s">
        <v>53</v>
      </c>
      <c r="E48" s="9">
        <v>330660</v>
      </c>
      <c r="F48" s="9">
        <v>308400</v>
      </c>
      <c r="G48" s="9">
        <f t="shared" si="0"/>
        <v>22260</v>
      </c>
    </row>
    <row r="49" spans="2:7">
      <c r="B49" s="29"/>
      <c r="C49" s="29"/>
      <c r="D49" s="8" t="s">
        <v>54</v>
      </c>
      <c r="E49" s="9">
        <v>22067</v>
      </c>
      <c r="F49" s="9">
        <v>48068</v>
      </c>
      <c r="G49" s="9">
        <f t="shared" si="0"/>
        <v>-26001</v>
      </c>
    </row>
    <row r="50" spans="2:7">
      <c r="B50" s="29"/>
      <c r="C50" s="29"/>
      <c r="D50" s="8" t="s">
        <v>55</v>
      </c>
      <c r="E50" s="9">
        <v>76945</v>
      </c>
      <c r="F50" s="9">
        <v>76460</v>
      </c>
      <c r="G50" s="9">
        <f t="shared" si="0"/>
        <v>485</v>
      </c>
    </row>
    <row r="51" spans="2:7">
      <c r="B51" s="29"/>
      <c r="C51" s="29"/>
      <c r="D51" s="8" t="s">
        <v>42</v>
      </c>
      <c r="E51" s="9">
        <v>110823</v>
      </c>
      <c r="F51" s="9">
        <v>31166</v>
      </c>
      <c r="G51" s="9">
        <f t="shared" si="0"/>
        <v>79657</v>
      </c>
    </row>
    <row r="52" spans="2:7">
      <c r="B52" s="29"/>
      <c r="C52" s="29"/>
      <c r="D52" s="8" t="s">
        <v>56</v>
      </c>
      <c r="E52" s="9">
        <v>16500</v>
      </c>
      <c r="F52" s="9"/>
      <c r="G52" s="9">
        <f t="shared" si="0"/>
        <v>16500</v>
      </c>
    </row>
    <row r="53" spans="2:7">
      <c r="B53" s="29"/>
      <c r="C53" s="29"/>
      <c r="D53" s="8" t="s">
        <v>57</v>
      </c>
      <c r="E53" s="9">
        <v>261724</v>
      </c>
      <c r="F53" s="9">
        <v>270414</v>
      </c>
      <c r="G53" s="9">
        <f t="shared" si="0"/>
        <v>-8690</v>
      </c>
    </row>
    <row r="54" spans="2:7">
      <c r="B54" s="29"/>
      <c r="C54" s="29"/>
      <c r="D54" s="8" t="s">
        <v>58</v>
      </c>
      <c r="E54" s="9"/>
      <c r="F54" s="9"/>
      <c r="G54" s="9">
        <f t="shared" si="0"/>
        <v>0</v>
      </c>
    </row>
    <row r="55" spans="2:7">
      <c r="B55" s="29"/>
      <c r="C55" s="29"/>
      <c r="D55" s="8" t="s">
        <v>59</v>
      </c>
      <c r="E55" s="9"/>
      <c r="F55" s="9"/>
      <c r="G55" s="9">
        <f t="shared" si="0"/>
        <v>0</v>
      </c>
    </row>
    <row r="56" spans="2:7">
      <c r="B56" s="29"/>
      <c r="C56" s="29"/>
      <c r="D56" s="8" t="s">
        <v>60</v>
      </c>
      <c r="E56" s="9">
        <v>131592</v>
      </c>
      <c r="F56" s="9">
        <v>156660</v>
      </c>
      <c r="G56" s="9">
        <f t="shared" si="0"/>
        <v>-25068</v>
      </c>
    </row>
    <row r="57" spans="2:7">
      <c r="B57" s="29"/>
      <c r="C57" s="29"/>
      <c r="D57" s="8" t="s">
        <v>61</v>
      </c>
      <c r="E57" s="9">
        <v>5102</v>
      </c>
      <c r="F57" s="9">
        <v>9930</v>
      </c>
      <c r="G57" s="9">
        <f t="shared" si="0"/>
        <v>-4828</v>
      </c>
    </row>
    <row r="58" spans="2:7">
      <c r="B58" s="29"/>
      <c r="C58" s="29"/>
      <c r="D58" s="8" t="s">
        <v>44</v>
      </c>
      <c r="E58" s="9">
        <v>151806</v>
      </c>
      <c r="F58" s="9">
        <v>165101</v>
      </c>
      <c r="G58" s="9">
        <f t="shared" si="0"/>
        <v>-13295</v>
      </c>
    </row>
    <row r="59" spans="2:7">
      <c r="B59" s="29"/>
      <c r="C59" s="29"/>
      <c r="D59" s="8" t="s">
        <v>45</v>
      </c>
      <c r="E59" s="9">
        <v>291888</v>
      </c>
      <c r="F59" s="9">
        <v>438905</v>
      </c>
      <c r="G59" s="9">
        <f t="shared" si="0"/>
        <v>-147017</v>
      </c>
    </row>
    <row r="60" spans="2:7">
      <c r="B60" s="29"/>
      <c r="C60" s="29"/>
      <c r="D60" s="8" t="s">
        <v>62</v>
      </c>
      <c r="E60" s="9">
        <v>3840000</v>
      </c>
      <c r="F60" s="9">
        <v>3840000</v>
      </c>
      <c r="G60" s="9">
        <f t="shared" si="0"/>
        <v>0</v>
      </c>
    </row>
    <row r="61" spans="2:7">
      <c r="B61" s="29"/>
      <c r="C61" s="29"/>
      <c r="D61" s="8" t="s">
        <v>63</v>
      </c>
      <c r="E61" s="9">
        <v>33459</v>
      </c>
      <c r="F61" s="9">
        <v>284778</v>
      </c>
      <c r="G61" s="9">
        <f t="shared" si="0"/>
        <v>-251319</v>
      </c>
    </row>
    <row r="62" spans="2:7">
      <c r="B62" s="29"/>
      <c r="C62" s="29"/>
      <c r="D62" s="8" t="s">
        <v>64</v>
      </c>
      <c r="E62" s="9">
        <v>22550</v>
      </c>
      <c r="F62" s="9">
        <v>35090</v>
      </c>
      <c r="G62" s="9">
        <f t="shared" si="0"/>
        <v>-12540</v>
      </c>
    </row>
    <row r="63" spans="2:7">
      <c r="B63" s="29"/>
      <c r="C63" s="29"/>
      <c r="D63" s="8" t="s">
        <v>65</v>
      </c>
      <c r="E63" s="9"/>
      <c r="F63" s="9"/>
      <c r="G63" s="9">
        <f t="shared" si="0"/>
        <v>0</v>
      </c>
    </row>
    <row r="64" spans="2:7">
      <c r="B64" s="29"/>
      <c r="C64" s="29"/>
      <c r="D64" s="8" t="s">
        <v>66</v>
      </c>
      <c r="E64" s="9">
        <v>71040</v>
      </c>
      <c r="F64" s="9">
        <v>75040</v>
      </c>
      <c r="G64" s="9">
        <f t="shared" si="0"/>
        <v>-4000</v>
      </c>
    </row>
    <row r="65" spans="2:7">
      <c r="B65" s="29"/>
      <c r="C65" s="29"/>
      <c r="D65" s="8" t="s">
        <v>48</v>
      </c>
      <c r="E65" s="9">
        <v>42060</v>
      </c>
      <c r="F65" s="9">
        <v>26569</v>
      </c>
      <c r="G65" s="9">
        <f t="shared" si="0"/>
        <v>15491</v>
      </c>
    </row>
    <row r="66" spans="2:7">
      <c r="B66" s="29"/>
      <c r="C66" s="29"/>
      <c r="D66" s="8" t="s">
        <v>67</v>
      </c>
      <c r="E66" s="9"/>
      <c r="F66" s="9"/>
      <c r="G66" s="9">
        <f t="shared" si="0"/>
        <v>0</v>
      </c>
    </row>
    <row r="67" spans="2:7">
      <c r="B67" s="29"/>
      <c r="C67" s="29"/>
      <c r="D67" s="8" t="s">
        <v>68</v>
      </c>
      <c r="E67" s="9">
        <f>+E68</f>
        <v>8820967</v>
      </c>
      <c r="F67" s="9">
        <f>+F68</f>
        <v>8499313</v>
      </c>
      <c r="G67" s="9">
        <f t="shared" si="0"/>
        <v>321654</v>
      </c>
    </row>
    <row r="68" spans="2:7">
      <c r="B68" s="29"/>
      <c r="C68" s="29"/>
      <c r="D68" s="8" t="s">
        <v>69</v>
      </c>
      <c r="E68" s="9">
        <f>+E69+E70+E71-E72</f>
        <v>8820967</v>
      </c>
      <c r="F68" s="9">
        <f>+F69+F70+F71-F72</f>
        <v>8499313</v>
      </c>
      <c r="G68" s="9">
        <f t="shared" si="0"/>
        <v>321654</v>
      </c>
    </row>
    <row r="69" spans="2:7">
      <c r="B69" s="29"/>
      <c r="C69" s="29"/>
      <c r="D69" s="8" t="s">
        <v>70</v>
      </c>
      <c r="E69" s="9">
        <v>343294</v>
      </c>
      <c r="F69" s="9">
        <v>378875</v>
      </c>
      <c r="G69" s="9">
        <f t="shared" si="0"/>
        <v>-35581</v>
      </c>
    </row>
    <row r="70" spans="2:7">
      <c r="B70" s="29"/>
      <c r="C70" s="29"/>
      <c r="D70" s="8" t="s">
        <v>71</v>
      </c>
      <c r="E70" s="9"/>
      <c r="F70" s="9">
        <v>8463732</v>
      </c>
      <c r="G70" s="9">
        <f t="shared" si="0"/>
        <v>-8463732</v>
      </c>
    </row>
    <row r="71" spans="2:7">
      <c r="B71" s="29"/>
      <c r="C71" s="29"/>
      <c r="D71" s="8" t="s">
        <v>72</v>
      </c>
      <c r="E71" s="9">
        <v>8918015</v>
      </c>
      <c r="F71" s="9"/>
      <c r="G71" s="9">
        <f t="shared" ref="G71:G134" si="1">E71-F71</f>
        <v>8918015</v>
      </c>
    </row>
    <row r="72" spans="2:7">
      <c r="B72" s="29"/>
      <c r="C72" s="29"/>
      <c r="D72" s="8" t="s">
        <v>73</v>
      </c>
      <c r="E72" s="9">
        <v>440342</v>
      </c>
      <c r="F72" s="9">
        <v>343294</v>
      </c>
      <c r="G72" s="9">
        <f t="shared" si="1"/>
        <v>97048</v>
      </c>
    </row>
    <row r="73" spans="2:7">
      <c r="B73" s="29"/>
      <c r="C73" s="29"/>
      <c r="D73" s="8" t="s">
        <v>74</v>
      </c>
      <c r="E73" s="9">
        <v>975583</v>
      </c>
      <c r="F73" s="9">
        <v>1027908</v>
      </c>
      <c r="G73" s="9">
        <f t="shared" si="1"/>
        <v>-52325</v>
      </c>
    </row>
    <row r="74" spans="2:7">
      <c r="B74" s="29"/>
      <c r="C74" s="29"/>
      <c r="D74" s="8" t="s">
        <v>75</v>
      </c>
      <c r="E74" s="9">
        <v>-406600</v>
      </c>
      <c r="F74" s="9">
        <v>-426579</v>
      </c>
      <c r="G74" s="9">
        <f t="shared" si="1"/>
        <v>19979</v>
      </c>
    </row>
    <row r="75" spans="2:7">
      <c r="B75" s="29"/>
      <c r="C75" s="29"/>
      <c r="D75" s="8" t="s">
        <v>76</v>
      </c>
      <c r="E75" s="9"/>
      <c r="F75" s="9"/>
      <c r="G75" s="9">
        <f t="shared" si="1"/>
        <v>0</v>
      </c>
    </row>
    <row r="76" spans="2:7">
      <c r="B76" s="29"/>
      <c r="C76" s="29"/>
      <c r="D76" s="8" t="s">
        <v>77</v>
      </c>
      <c r="E76" s="9"/>
      <c r="F76" s="9"/>
      <c r="G76" s="9">
        <f t="shared" si="1"/>
        <v>0</v>
      </c>
    </row>
    <row r="77" spans="2:7">
      <c r="B77" s="29"/>
      <c r="C77" s="29"/>
      <c r="D77" s="8" t="s">
        <v>78</v>
      </c>
      <c r="E77" s="9"/>
      <c r="F77" s="9"/>
      <c r="G77" s="9">
        <f t="shared" si="1"/>
        <v>0</v>
      </c>
    </row>
    <row r="78" spans="2:7">
      <c r="B78" s="29"/>
      <c r="C78" s="30"/>
      <c r="D78" s="10" t="s">
        <v>79</v>
      </c>
      <c r="E78" s="11">
        <f>+E24+E32+E44+E67+E73+E74+E75+E76+E77</f>
        <v>40835803</v>
      </c>
      <c r="F78" s="11">
        <f>+F24+F32+F44+F67+F73+F74+F75+F76+F77</f>
        <v>43083883</v>
      </c>
      <c r="G78" s="11">
        <f t="shared" si="1"/>
        <v>-2248080</v>
      </c>
    </row>
    <row r="79" spans="2:7">
      <c r="B79" s="30"/>
      <c r="C79" s="12" t="s">
        <v>80</v>
      </c>
      <c r="D79" s="13"/>
      <c r="E79" s="14">
        <f xml:space="preserve"> +E23 - E78</f>
        <v>6873276</v>
      </c>
      <c r="F79" s="14">
        <f xml:space="preserve"> +F23 - F78</f>
        <v>4121240</v>
      </c>
      <c r="G79" s="14">
        <f t="shared" si="1"/>
        <v>2752036</v>
      </c>
    </row>
    <row r="80" spans="2:7">
      <c r="B80" s="28" t="s">
        <v>81</v>
      </c>
      <c r="C80" s="28" t="s">
        <v>9</v>
      </c>
      <c r="D80" s="8" t="s">
        <v>82</v>
      </c>
      <c r="E80" s="9">
        <v>80</v>
      </c>
      <c r="F80" s="9">
        <v>83</v>
      </c>
      <c r="G80" s="9">
        <f t="shared" si="1"/>
        <v>-3</v>
      </c>
    </row>
    <row r="81" spans="2:7">
      <c r="B81" s="29"/>
      <c r="C81" s="29"/>
      <c r="D81" s="8" t="s">
        <v>83</v>
      </c>
      <c r="E81" s="9">
        <f>+E82+E83+E84</f>
        <v>23000</v>
      </c>
      <c r="F81" s="9">
        <f>+F82+F83+F84</f>
        <v>19500</v>
      </c>
      <c r="G81" s="9">
        <f t="shared" si="1"/>
        <v>3500</v>
      </c>
    </row>
    <row r="82" spans="2:7">
      <c r="B82" s="29"/>
      <c r="C82" s="29"/>
      <c r="D82" s="8" t="s">
        <v>84</v>
      </c>
      <c r="E82" s="9"/>
      <c r="F82" s="9"/>
      <c r="G82" s="9">
        <f t="shared" si="1"/>
        <v>0</v>
      </c>
    </row>
    <row r="83" spans="2:7">
      <c r="B83" s="29"/>
      <c r="C83" s="29"/>
      <c r="D83" s="8" t="s">
        <v>85</v>
      </c>
      <c r="E83" s="9"/>
      <c r="F83" s="9"/>
      <c r="G83" s="9">
        <f t="shared" si="1"/>
        <v>0</v>
      </c>
    </row>
    <row r="84" spans="2:7">
      <c r="B84" s="29"/>
      <c r="C84" s="29"/>
      <c r="D84" s="8" t="s">
        <v>86</v>
      </c>
      <c r="E84" s="9">
        <v>23000</v>
      </c>
      <c r="F84" s="9">
        <v>19500</v>
      </c>
      <c r="G84" s="9">
        <f t="shared" si="1"/>
        <v>3500</v>
      </c>
    </row>
    <row r="85" spans="2:7">
      <c r="B85" s="29"/>
      <c r="C85" s="30"/>
      <c r="D85" s="10" t="s">
        <v>87</v>
      </c>
      <c r="E85" s="11">
        <f>+E80+E81</f>
        <v>23080</v>
      </c>
      <c r="F85" s="11">
        <f>+F80+F81</f>
        <v>19583</v>
      </c>
      <c r="G85" s="11">
        <f t="shared" si="1"/>
        <v>3497</v>
      </c>
    </row>
    <row r="86" spans="2:7">
      <c r="B86" s="29"/>
      <c r="C86" s="28" t="s">
        <v>28</v>
      </c>
      <c r="D86" s="8" t="s">
        <v>88</v>
      </c>
      <c r="E86" s="9"/>
      <c r="F86" s="9"/>
      <c r="G86" s="9">
        <f t="shared" si="1"/>
        <v>0</v>
      </c>
    </row>
    <row r="87" spans="2:7">
      <c r="B87" s="29"/>
      <c r="C87" s="29"/>
      <c r="D87" s="8" t="s">
        <v>89</v>
      </c>
      <c r="E87" s="9">
        <f>+E88+E89+E90</f>
        <v>0</v>
      </c>
      <c r="F87" s="9">
        <f>+F88+F89+F90</f>
        <v>0</v>
      </c>
      <c r="G87" s="9">
        <f t="shared" si="1"/>
        <v>0</v>
      </c>
    </row>
    <row r="88" spans="2:7">
      <c r="B88" s="29"/>
      <c r="C88" s="29"/>
      <c r="D88" s="8" t="s">
        <v>90</v>
      </c>
      <c r="E88" s="9"/>
      <c r="F88" s="9"/>
      <c r="G88" s="9">
        <f t="shared" si="1"/>
        <v>0</v>
      </c>
    </row>
    <row r="89" spans="2:7">
      <c r="B89" s="29"/>
      <c r="C89" s="29"/>
      <c r="D89" s="8" t="s">
        <v>91</v>
      </c>
      <c r="E89" s="9"/>
      <c r="F89" s="9"/>
      <c r="G89" s="9">
        <f t="shared" si="1"/>
        <v>0</v>
      </c>
    </row>
    <row r="90" spans="2:7">
      <c r="B90" s="29"/>
      <c r="C90" s="29"/>
      <c r="D90" s="8" t="s">
        <v>92</v>
      </c>
      <c r="E90" s="9"/>
      <c r="F90" s="9"/>
      <c r="G90" s="9">
        <f t="shared" si="1"/>
        <v>0</v>
      </c>
    </row>
    <row r="91" spans="2:7">
      <c r="B91" s="29"/>
      <c r="C91" s="30"/>
      <c r="D91" s="10" t="s">
        <v>93</v>
      </c>
      <c r="E91" s="11">
        <f>+E86+E87</f>
        <v>0</v>
      </c>
      <c r="F91" s="11">
        <f>+F86+F87</f>
        <v>0</v>
      </c>
      <c r="G91" s="11">
        <f t="shared" si="1"/>
        <v>0</v>
      </c>
    </row>
    <row r="92" spans="2:7">
      <c r="B92" s="30"/>
      <c r="C92" s="12" t="s">
        <v>94</v>
      </c>
      <c r="D92" s="15"/>
      <c r="E92" s="16">
        <f xml:space="preserve"> +E85 - E91</f>
        <v>23080</v>
      </c>
      <c r="F92" s="16">
        <f xml:space="preserve"> +F85 - F91</f>
        <v>19583</v>
      </c>
      <c r="G92" s="16">
        <f t="shared" si="1"/>
        <v>3497</v>
      </c>
    </row>
    <row r="93" spans="2:7">
      <c r="B93" s="12" t="s">
        <v>95</v>
      </c>
      <c r="C93" s="17"/>
      <c r="D93" s="13"/>
      <c r="E93" s="14">
        <f xml:space="preserve"> +E79 +E92</f>
        <v>6896356</v>
      </c>
      <c r="F93" s="14">
        <f xml:space="preserve"> +F79 +F92</f>
        <v>4140823</v>
      </c>
      <c r="G93" s="14">
        <f t="shared" si="1"/>
        <v>2755533</v>
      </c>
    </row>
    <row r="94" spans="2:7">
      <c r="B94" s="28" t="s">
        <v>96</v>
      </c>
      <c r="C94" s="28" t="s">
        <v>9</v>
      </c>
      <c r="D94" s="8" t="s">
        <v>97</v>
      </c>
      <c r="E94" s="9">
        <f>+E95+E96+E97</f>
        <v>0</v>
      </c>
      <c r="F94" s="9">
        <f>+F95+F96+F97</f>
        <v>0</v>
      </c>
      <c r="G94" s="9">
        <f t="shared" si="1"/>
        <v>0</v>
      </c>
    </row>
    <row r="95" spans="2:7">
      <c r="B95" s="29"/>
      <c r="C95" s="29"/>
      <c r="D95" s="8" t="s">
        <v>98</v>
      </c>
      <c r="E95" s="9"/>
      <c r="F95" s="9"/>
      <c r="G95" s="9">
        <f t="shared" si="1"/>
        <v>0</v>
      </c>
    </row>
    <row r="96" spans="2:7">
      <c r="B96" s="29"/>
      <c r="C96" s="29"/>
      <c r="D96" s="8" t="s">
        <v>99</v>
      </c>
      <c r="E96" s="9"/>
      <c r="F96" s="9"/>
      <c r="G96" s="9">
        <f t="shared" si="1"/>
        <v>0</v>
      </c>
    </row>
    <row r="97" spans="2:7">
      <c r="B97" s="29"/>
      <c r="C97" s="29"/>
      <c r="D97" s="8" t="s">
        <v>100</v>
      </c>
      <c r="E97" s="9"/>
      <c r="F97" s="9"/>
      <c r="G97" s="9">
        <f t="shared" si="1"/>
        <v>0</v>
      </c>
    </row>
    <row r="98" spans="2:7">
      <c r="B98" s="29"/>
      <c r="C98" s="29"/>
      <c r="D98" s="8" t="s">
        <v>101</v>
      </c>
      <c r="E98" s="9">
        <f>+E99+E100</f>
        <v>0</v>
      </c>
      <c r="F98" s="9">
        <f>+F99+F100</f>
        <v>0</v>
      </c>
      <c r="G98" s="9">
        <f t="shared" si="1"/>
        <v>0</v>
      </c>
    </row>
    <row r="99" spans="2:7">
      <c r="B99" s="29"/>
      <c r="C99" s="29"/>
      <c r="D99" s="8" t="s">
        <v>102</v>
      </c>
      <c r="E99" s="9"/>
      <c r="F99" s="9"/>
      <c r="G99" s="9">
        <f t="shared" si="1"/>
        <v>0</v>
      </c>
    </row>
    <row r="100" spans="2:7">
      <c r="B100" s="29"/>
      <c r="C100" s="29"/>
      <c r="D100" s="8" t="s">
        <v>103</v>
      </c>
      <c r="E100" s="9"/>
      <c r="F100" s="9"/>
      <c r="G100" s="9">
        <f t="shared" si="1"/>
        <v>0</v>
      </c>
    </row>
    <row r="101" spans="2:7">
      <c r="B101" s="29"/>
      <c r="C101" s="29"/>
      <c r="D101" s="8" t="s">
        <v>104</v>
      </c>
      <c r="E101" s="9"/>
      <c r="F101" s="9"/>
      <c r="G101" s="9">
        <f t="shared" si="1"/>
        <v>0</v>
      </c>
    </row>
    <row r="102" spans="2:7">
      <c r="B102" s="29"/>
      <c r="C102" s="29"/>
      <c r="D102" s="8" t="s">
        <v>105</v>
      </c>
      <c r="E102" s="9">
        <f>+E103+E104+E105+E106</f>
        <v>0</v>
      </c>
      <c r="F102" s="9">
        <f>+F103+F104+F105+F106</f>
        <v>0</v>
      </c>
      <c r="G102" s="9">
        <f t="shared" si="1"/>
        <v>0</v>
      </c>
    </row>
    <row r="103" spans="2:7">
      <c r="B103" s="29"/>
      <c r="C103" s="29"/>
      <c r="D103" s="8" t="s">
        <v>106</v>
      </c>
      <c r="E103" s="9"/>
      <c r="F103" s="9"/>
      <c r="G103" s="9">
        <f t="shared" si="1"/>
        <v>0</v>
      </c>
    </row>
    <row r="104" spans="2:7">
      <c r="B104" s="29"/>
      <c r="C104" s="29"/>
      <c r="D104" s="8" t="s">
        <v>107</v>
      </c>
      <c r="E104" s="9"/>
      <c r="F104" s="9"/>
      <c r="G104" s="9">
        <f t="shared" si="1"/>
        <v>0</v>
      </c>
    </row>
    <row r="105" spans="2:7">
      <c r="B105" s="29"/>
      <c r="C105" s="29"/>
      <c r="D105" s="8" t="s">
        <v>108</v>
      </c>
      <c r="E105" s="9"/>
      <c r="F105" s="9"/>
      <c r="G105" s="9">
        <f t="shared" si="1"/>
        <v>0</v>
      </c>
    </row>
    <row r="106" spans="2:7">
      <c r="B106" s="29"/>
      <c r="C106" s="29"/>
      <c r="D106" s="8" t="s">
        <v>109</v>
      </c>
      <c r="E106" s="9"/>
      <c r="F106" s="9"/>
      <c r="G106" s="9">
        <f t="shared" si="1"/>
        <v>0</v>
      </c>
    </row>
    <row r="107" spans="2:7">
      <c r="B107" s="29"/>
      <c r="C107" s="29"/>
      <c r="D107" s="8" t="s">
        <v>110</v>
      </c>
      <c r="E107" s="9">
        <f>+E108+E109</f>
        <v>0</v>
      </c>
      <c r="F107" s="9">
        <f>+F108+F109</f>
        <v>0</v>
      </c>
      <c r="G107" s="9">
        <f t="shared" si="1"/>
        <v>0</v>
      </c>
    </row>
    <row r="108" spans="2:7">
      <c r="B108" s="29"/>
      <c r="C108" s="29"/>
      <c r="D108" s="8" t="s">
        <v>111</v>
      </c>
      <c r="E108" s="9"/>
      <c r="F108" s="9"/>
      <c r="G108" s="9">
        <f t="shared" si="1"/>
        <v>0</v>
      </c>
    </row>
    <row r="109" spans="2:7">
      <c r="B109" s="29"/>
      <c r="C109" s="29"/>
      <c r="D109" s="8" t="s">
        <v>112</v>
      </c>
      <c r="E109" s="9"/>
      <c r="F109" s="9"/>
      <c r="G109" s="9">
        <f t="shared" si="1"/>
        <v>0</v>
      </c>
    </row>
    <row r="110" spans="2:7">
      <c r="B110" s="29"/>
      <c r="C110" s="29"/>
      <c r="D110" s="8" t="s">
        <v>113</v>
      </c>
      <c r="E110" s="9"/>
      <c r="F110" s="9"/>
      <c r="G110" s="9">
        <f t="shared" si="1"/>
        <v>0</v>
      </c>
    </row>
    <row r="111" spans="2:7">
      <c r="B111" s="29"/>
      <c r="C111" s="29"/>
      <c r="D111" s="8" t="s">
        <v>114</v>
      </c>
      <c r="E111" s="9"/>
      <c r="F111" s="9"/>
      <c r="G111" s="9">
        <f t="shared" si="1"/>
        <v>0</v>
      </c>
    </row>
    <row r="112" spans="2:7">
      <c r="B112" s="29"/>
      <c r="C112" s="29"/>
      <c r="D112" s="8" t="s">
        <v>115</v>
      </c>
      <c r="E112" s="9"/>
      <c r="F112" s="9"/>
      <c r="G112" s="9">
        <f t="shared" si="1"/>
        <v>0</v>
      </c>
    </row>
    <row r="113" spans="2:7">
      <c r="B113" s="29"/>
      <c r="C113" s="29"/>
      <c r="D113" s="8" t="s">
        <v>116</v>
      </c>
      <c r="E113" s="9"/>
      <c r="F113" s="9"/>
      <c r="G113" s="9">
        <f t="shared" si="1"/>
        <v>0</v>
      </c>
    </row>
    <row r="114" spans="2:7">
      <c r="B114" s="29"/>
      <c r="C114" s="29"/>
      <c r="D114" s="8" t="s">
        <v>117</v>
      </c>
      <c r="E114" s="9">
        <f>+E115+E116</f>
        <v>0</v>
      </c>
      <c r="F114" s="9">
        <f>+F115+F116</f>
        <v>0</v>
      </c>
      <c r="G114" s="9">
        <f t="shared" si="1"/>
        <v>0</v>
      </c>
    </row>
    <row r="115" spans="2:7">
      <c r="B115" s="29"/>
      <c r="C115" s="29"/>
      <c r="D115" s="8" t="s">
        <v>118</v>
      </c>
      <c r="E115" s="9"/>
      <c r="F115" s="9"/>
      <c r="G115" s="9">
        <f t="shared" si="1"/>
        <v>0</v>
      </c>
    </row>
    <row r="116" spans="2:7">
      <c r="B116" s="29"/>
      <c r="C116" s="29"/>
      <c r="D116" s="8" t="s">
        <v>119</v>
      </c>
      <c r="E116" s="9"/>
      <c r="F116" s="9"/>
      <c r="G116" s="9">
        <f t="shared" si="1"/>
        <v>0</v>
      </c>
    </row>
    <row r="117" spans="2:7">
      <c r="B117" s="29"/>
      <c r="C117" s="30"/>
      <c r="D117" s="10" t="s">
        <v>120</v>
      </c>
      <c r="E117" s="11">
        <f>+E94+E98+E101+E102+E107+E110+E111+E112+E113+E114</f>
        <v>0</v>
      </c>
      <c r="F117" s="11">
        <f>+F94+F98+F101+F102+F107+F110+F111+F112+F113+F114</f>
        <v>0</v>
      </c>
      <c r="G117" s="11">
        <f t="shared" si="1"/>
        <v>0</v>
      </c>
    </row>
    <row r="118" spans="2:7">
      <c r="B118" s="29"/>
      <c r="C118" s="28" t="s">
        <v>28</v>
      </c>
      <c r="D118" s="8" t="s">
        <v>121</v>
      </c>
      <c r="E118" s="9"/>
      <c r="F118" s="9"/>
      <c r="G118" s="9">
        <f t="shared" si="1"/>
        <v>0</v>
      </c>
    </row>
    <row r="119" spans="2:7">
      <c r="B119" s="29"/>
      <c r="C119" s="29"/>
      <c r="D119" s="8" t="s">
        <v>122</v>
      </c>
      <c r="E119" s="9"/>
      <c r="F119" s="9"/>
      <c r="G119" s="9">
        <f t="shared" si="1"/>
        <v>0</v>
      </c>
    </row>
    <row r="120" spans="2:7">
      <c r="B120" s="29"/>
      <c r="C120" s="29"/>
      <c r="D120" s="8" t="s">
        <v>123</v>
      </c>
      <c r="E120" s="9">
        <f>+E121+E122+E123+E124</f>
        <v>1</v>
      </c>
      <c r="F120" s="9">
        <f>+F121+F122+F123+F124</f>
        <v>0</v>
      </c>
      <c r="G120" s="9">
        <f t="shared" si="1"/>
        <v>1</v>
      </c>
    </row>
    <row r="121" spans="2:7">
      <c r="B121" s="29"/>
      <c r="C121" s="29"/>
      <c r="D121" s="8" t="s">
        <v>124</v>
      </c>
      <c r="E121" s="9"/>
      <c r="F121" s="9"/>
      <c r="G121" s="9">
        <f t="shared" si="1"/>
        <v>0</v>
      </c>
    </row>
    <row r="122" spans="2:7">
      <c r="B122" s="29"/>
      <c r="C122" s="29"/>
      <c r="D122" s="8" t="s">
        <v>125</v>
      </c>
      <c r="E122" s="9"/>
      <c r="F122" s="9"/>
      <c r="G122" s="9">
        <f t="shared" si="1"/>
        <v>0</v>
      </c>
    </row>
    <row r="123" spans="2:7">
      <c r="B123" s="29"/>
      <c r="C123" s="29"/>
      <c r="D123" s="8" t="s">
        <v>126</v>
      </c>
      <c r="E123" s="9">
        <v>1</v>
      </c>
      <c r="F123" s="9"/>
      <c r="G123" s="9">
        <f t="shared" si="1"/>
        <v>1</v>
      </c>
    </row>
    <row r="124" spans="2:7">
      <c r="B124" s="29"/>
      <c r="C124" s="29"/>
      <c r="D124" s="8" t="s">
        <v>127</v>
      </c>
      <c r="E124" s="9"/>
      <c r="F124" s="9"/>
      <c r="G124" s="9">
        <f t="shared" si="1"/>
        <v>0</v>
      </c>
    </row>
    <row r="125" spans="2:7">
      <c r="B125" s="29"/>
      <c r="C125" s="29"/>
      <c r="D125" s="8" t="s">
        <v>128</v>
      </c>
      <c r="E125" s="9"/>
      <c r="F125" s="9"/>
      <c r="G125" s="9">
        <f t="shared" si="1"/>
        <v>0</v>
      </c>
    </row>
    <row r="126" spans="2:7">
      <c r="B126" s="29"/>
      <c r="C126" s="29"/>
      <c r="D126" s="8" t="s">
        <v>129</v>
      </c>
      <c r="E126" s="9"/>
      <c r="F126" s="9"/>
      <c r="G126" s="9">
        <f t="shared" si="1"/>
        <v>0</v>
      </c>
    </row>
    <row r="127" spans="2:7">
      <c r="B127" s="29"/>
      <c r="C127" s="29"/>
      <c r="D127" s="8" t="s">
        <v>130</v>
      </c>
      <c r="E127" s="9"/>
      <c r="F127" s="9"/>
      <c r="G127" s="9">
        <f t="shared" si="1"/>
        <v>0</v>
      </c>
    </row>
    <row r="128" spans="2:7">
      <c r="B128" s="29"/>
      <c r="C128" s="29"/>
      <c r="D128" s="8" t="s">
        <v>131</v>
      </c>
      <c r="E128" s="9"/>
      <c r="F128" s="9"/>
      <c r="G128" s="9">
        <f t="shared" si="1"/>
        <v>0</v>
      </c>
    </row>
    <row r="129" spans="2:7">
      <c r="B129" s="29"/>
      <c r="C129" s="29"/>
      <c r="D129" s="8" t="s">
        <v>132</v>
      </c>
      <c r="E129" s="9">
        <v>7189000</v>
      </c>
      <c r="F129" s="9">
        <v>5088000</v>
      </c>
      <c r="G129" s="9">
        <f t="shared" si="1"/>
        <v>2101000</v>
      </c>
    </row>
    <row r="130" spans="2:7">
      <c r="B130" s="29"/>
      <c r="C130" s="29"/>
      <c r="D130" s="8" t="s">
        <v>133</v>
      </c>
      <c r="E130" s="9"/>
      <c r="F130" s="9"/>
      <c r="G130" s="9">
        <f t="shared" si="1"/>
        <v>0</v>
      </c>
    </row>
    <row r="131" spans="2:7">
      <c r="B131" s="29"/>
      <c r="C131" s="29"/>
      <c r="D131" s="8" t="s">
        <v>134</v>
      </c>
      <c r="E131" s="9"/>
      <c r="F131" s="9"/>
      <c r="G131" s="9">
        <f t="shared" si="1"/>
        <v>0</v>
      </c>
    </row>
    <row r="132" spans="2:7">
      <c r="B132" s="29"/>
      <c r="C132" s="29"/>
      <c r="D132" s="8" t="s">
        <v>135</v>
      </c>
      <c r="E132" s="9"/>
      <c r="F132" s="9"/>
      <c r="G132" s="9">
        <f t="shared" si="1"/>
        <v>0</v>
      </c>
    </row>
    <row r="133" spans="2:7">
      <c r="B133" s="29"/>
      <c r="C133" s="30"/>
      <c r="D133" s="10" t="s">
        <v>136</v>
      </c>
      <c r="E133" s="11">
        <f>+E118+E119+E120+E125+E126+E127+E128+E129+E130+E131+E132</f>
        <v>7189001</v>
      </c>
      <c r="F133" s="11">
        <f>+F118+F119+F120+F125+F126+F127+F128+F129+F130+F131+F132</f>
        <v>5088000</v>
      </c>
      <c r="G133" s="11">
        <f t="shared" si="1"/>
        <v>2101001</v>
      </c>
    </row>
    <row r="134" spans="2:7">
      <c r="B134" s="30"/>
      <c r="C134" s="18" t="s">
        <v>137</v>
      </c>
      <c r="D134" s="19"/>
      <c r="E134" s="20">
        <f xml:space="preserve"> +E117 - E133</f>
        <v>-7189001</v>
      </c>
      <c r="F134" s="20">
        <f xml:space="preserve"> +F117 - F133</f>
        <v>-5088000</v>
      </c>
      <c r="G134" s="20">
        <f t="shared" si="1"/>
        <v>-2101001</v>
      </c>
    </row>
    <row r="135" spans="2:7">
      <c r="B135" s="12" t="s">
        <v>138</v>
      </c>
      <c r="C135" s="21"/>
      <c r="D135" s="22"/>
      <c r="E135" s="23">
        <f xml:space="preserve"> +E93 +E134</f>
        <v>-292645</v>
      </c>
      <c r="F135" s="23">
        <f xml:space="preserve"> +F93 +F134</f>
        <v>-947177</v>
      </c>
      <c r="G135" s="23">
        <f t="shared" ref="G135:G147" si="2">E135-F135</f>
        <v>654532</v>
      </c>
    </row>
    <row r="136" spans="2:7">
      <c r="B136" s="25" t="s">
        <v>139</v>
      </c>
      <c r="C136" s="21" t="s">
        <v>140</v>
      </c>
      <c r="D136" s="22"/>
      <c r="E136" s="23">
        <v>7265024</v>
      </c>
      <c r="F136" s="23">
        <v>8212201</v>
      </c>
      <c r="G136" s="23">
        <f t="shared" si="2"/>
        <v>-947177</v>
      </c>
    </row>
    <row r="137" spans="2:7">
      <c r="B137" s="26"/>
      <c r="C137" s="21" t="s">
        <v>141</v>
      </c>
      <c r="D137" s="22"/>
      <c r="E137" s="23">
        <f xml:space="preserve"> +E135 +E136</f>
        <v>6972379</v>
      </c>
      <c r="F137" s="23">
        <f xml:space="preserve"> +F135 +F136</f>
        <v>7265024</v>
      </c>
      <c r="G137" s="23">
        <f t="shared" si="2"/>
        <v>-292645</v>
      </c>
    </row>
    <row r="138" spans="2:7">
      <c r="B138" s="26"/>
      <c r="C138" s="21" t="s">
        <v>142</v>
      </c>
      <c r="D138" s="22"/>
      <c r="E138" s="23"/>
      <c r="F138" s="23"/>
      <c r="G138" s="23">
        <f t="shared" si="2"/>
        <v>0</v>
      </c>
    </row>
    <row r="139" spans="2:7">
      <c r="B139" s="26"/>
      <c r="C139" s="21" t="s">
        <v>143</v>
      </c>
      <c r="D139" s="22"/>
      <c r="E139" s="23">
        <f>+E140+E141+E142</f>
        <v>250000</v>
      </c>
      <c r="F139" s="23">
        <f>+F140+F141+F142</f>
        <v>0</v>
      </c>
      <c r="G139" s="23">
        <f t="shared" si="2"/>
        <v>250000</v>
      </c>
    </row>
    <row r="140" spans="2:7">
      <c r="B140" s="26"/>
      <c r="C140" s="24" t="s">
        <v>144</v>
      </c>
      <c r="D140" s="19"/>
      <c r="E140" s="20">
        <v>250000</v>
      </c>
      <c r="F140" s="20"/>
      <c r="G140" s="20">
        <f t="shared" si="2"/>
        <v>250000</v>
      </c>
    </row>
    <row r="141" spans="2:7">
      <c r="B141" s="26"/>
      <c r="C141" s="24" t="s">
        <v>145</v>
      </c>
      <c r="D141" s="19"/>
      <c r="E141" s="20"/>
      <c r="F141" s="20"/>
      <c r="G141" s="20">
        <f t="shared" si="2"/>
        <v>0</v>
      </c>
    </row>
    <row r="142" spans="2:7">
      <c r="B142" s="26"/>
      <c r="C142" s="24" t="s">
        <v>146</v>
      </c>
      <c r="D142" s="19"/>
      <c r="E142" s="20"/>
      <c r="F142" s="20"/>
      <c r="G142" s="20">
        <f t="shared" si="2"/>
        <v>0</v>
      </c>
    </row>
    <row r="143" spans="2:7">
      <c r="B143" s="26"/>
      <c r="C143" s="21" t="s">
        <v>147</v>
      </c>
      <c r="D143" s="22"/>
      <c r="E143" s="23">
        <f>+E144+E145+E146</f>
        <v>80000</v>
      </c>
      <c r="F143" s="23">
        <f>+F144+F145+F146</f>
        <v>0</v>
      </c>
      <c r="G143" s="23">
        <f t="shared" si="2"/>
        <v>80000</v>
      </c>
    </row>
    <row r="144" spans="2:7">
      <c r="B144" s="26"/>
      <c r="C144" s="24" t="s">
        <v>148</v>
      </c>
      <c r="D144" s="19"/>
      <c r="E144" s="20">
        <v>80000</v>
      </c>
      <c r="F144" s="20"/>
      <c r="G144" s="20">
        <f t="shared" si="2"/>
        <v>80000</v>
      </c>
    </row>
    <row r="145" spans="2:7">
      <c r="B145" s="26"/>
      <c r="C145" s="24" t="s">
        <v>149</v>
      </c>
      <c r="D145" s="19"/>
      <c r="E145" s="20"/>
      <c r="F145" s="20"/>
      <c r="G145" s="20">
        <f t="shared" si="2"/>
        <v>0</v>
      </c>
    </row>
    <row r="146" spans="2:7">
      <c r="B146" s="26"/>
      <c r="C146" s="24" t="s">
        <v>150</v>
      </c>
      <c r="D146" s="19"/>
      <c r="E146" s="20"/>
      <c r="F146" s="20"/>
      <c r="G146" s="20">
        <f t="shared" si="2"/>
        <v>0</v>
      </c>
    </row>
    <row r="147" spans="2:7">
      <c r="B147" s="27"/>
      <c r="C147" s="21" t="s">
        <v>151</v>
      </c>
      <c r="D147" s="22"/>
      <c r="E147" s="23">
        <f xml:space="preserve"> +E137 +E138 +E139 - E143</f>
        <v>7142379</v>
      </c>
      <c r="F147" s="23">
        <f xml:space="preserve"> +F137 +F138 +F139 - F143</f>
        <v>7265024</v>
      </c>
      <c r="G147" s="23">
        <f t="shared" si="2"/>
        <v>-122645</v>
      </c>
    </row>
  </sheetData>
  <mergeCells count="13">
    <mergeCell ref="B2:G2"/>
    <mergeCell ref="B3:G3"/>
    <mergeCell ref="B5:D5"/>
    <mergeCell ref="B6:B79"/>
    <mergeCell ref="C6:C23"/>
    <mergeCell ref="C24:C78"/>
    <mergeCell ref="B136:B147"/>
    <mergeCell ref="B80:B92"/>
    <mergeCell ref="C80:C85"/>
    <mergeCell ref="C86:C91"/>
    <mergeCell ref="B94:B134"/>
    <mergeCell ref="C94:C117"/>
    <mergeCell ref="C118:C133"/>
  </mergeCells>
  <phoneticPr fontId="2"/>
  <pageMargins left="0.7" right="0.7" top="0.75" bottom="0.75" header="0.3" footer="0.3"/>
  <pageSetup paperSize="9" fitToHeight="0" orientation="portrait" verticalDpi="0" r:id="rId1"/>
  <headerFooter>
    <oddHeader>&amp;L静岡手をつなぐ育成の会</oddHead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65D47-6020-4D4E-B292-005630D9B7DC}">
  <sheetPr>
    <pageSetUpPr fitToPage="1"/>
  </sheetPr>
  <dimension ref="B1:G147"/>
  <sheetViews>
    <sheetView showGridLines="0" workbookViewId="0"/>
  </sheetViews>
  <sheetFormatPr defaultRowHeight="18.75"/>
  <cols>
    <col min="1" max="3" width="2.875" customWidth="1"/>
    <col min="4" max="4" width="59.75" customWidth="1"/>
    <col min="5" max="7" width="20.75" customWidth="1"/>
  </cols>
  <sheetData>
    <row r="1" spans="2:7" ht="21">
      <c r="B1" s="1"/>
      <c r="C1" s="1"/>
      <c r="D1" s="1"/>
      <c r="E1" s="2"/>
      <c r="F1" s="2"/>
      <c r="G1" s="3" t="s">
        <v>0</v>
      </c>
    </row>
    <row r="2" spans="2:7" ht="21">
      <c r="B2" s="31" t="s">
        <v>157</v>
      </c>
      <c r="C2" s="31"/>
      <c r="D2" s="31"/>
      <c r="E2" s="31"/>
      <c r="F2" s="31"/>
      <c r="G2" s="31"/>
    </row>
    <row r="3" spans="2:7" ht="21">
      <c r="B3" s="32" t="s">
        <v>2</v>
      </c>
      <c r="C3" s="32"/>
      <c r="D3" s="32"/>
      <c r="E3" s="32"/>
      <c r="F3" s="32"/>
      <c r="G3" s="32"/>
    </row>
    <row r="4" spans="2:7">
      <c r="B4" s="4"/>
      <c r="C4" s="4"/>
      <c r="D4" s="4"/>
      <c r="E4" s="4"/>
      <c r="F4" s="2"/>
      <c r="G4" s="4" t="s">
        <v>3</v>
      </c>
    </row>
    <row r="5" spans="2:7">
      <c r="B5" s="33" t="s">
        <v>4</v>
      </c>
      <c r="C5" s="33"/>
      <c r="D5" s="33"/>
      <c r="E5" s="5" t="s">
        <v>5</v>
      </c>
      <c r="F5" s="5" t="s">
        <v>6</v>
      </c>
      <c r="G5" s="5" t="s">
        <v>7</v>
      </c>
    </row>
    <row r="6" spans="2:7">
      <c r="B6" s="28" t="s">
        <v>8</v>
      </c>
      <c r="C6" s="28" t="s">
        <v>9</v>
      </c>
      <c r="D6" s="6" t="s">
        <v>10</v>
      </c>
      <c r="E6" s="7">
        <f>+E7</f>
        <v>9625962</v>
      </c>
      <c r="F6" s="7">
        <f>+F7</f>
        <v>7741392</v>
      </c>
      <c r="G6" s="7">
        <f>E6-F6</f>
        <v>1884570</v>
      </c>
    </row>
    <row r="7" spans="2:7">
      <c r="B7" s="29"/>
      <c r="C7" s="29"/>
      <c r="D7" s="8" t="s">
        <v>11</v>
      </c>
      <c r="E7" s="9">
        <f>+E8</f>
        <v>9625962</v>
      </c>
      <c r="F7" s="9">
        <f>+F8</f>
        <v>7741392</v>
      </c>
      <c r="G7" s="9">
        <f t="shared" ref="G7:G70" si="0">E7-F7</f>
        <v>1884570</v>
      </c>
    </row>
    <row r="8" spans="2:7">
      <c r="B8" s="29"/>
      <c r="C8" s="29"/>
      <c r="D8" s="8" t="s">
        <v>12</v>
      </c>
      <c r="E8" s="9">
        <v>9625962</v>
      </c>
      <c r="F8" s="9">
        <v>7741392</v>
      </c>
      <c r="G8" s="9">
        <f t="shared" si="0"/>
        <v>1884570</v>
      </c>
    </row>
    <row r="9" spans="2:7">
      <c r="B9" s="29"/>
      <c r="C9" s="29"/>
      <c r="D9" s="8" t="s">
        <v>13</v>
      </c>
      <c r="E9" s="9">
        <f>+E10+E14+E15+E17+E18</f>
        <v>45823904</v>
      </c>
      <c r="F9" s="9">
        <f>+F10+F14+F15+F17+F18</f>
        <v>46915475</v>
      </c>
      <c r="G9" s="9">
        <f t="shared" si="0"/>
        <v>-1091571</v>
      </c>
    </row>
    <row r="10" spans="2:7">
      <c r="B10" s="29"/>
      <c r="C10" s="29"/>
      <c r="D10" s="8" t="s">
        <v>14</v>
      </c>
      <c r="E10" s="9">
        <f>+E11+E12+E13</f>
        <v>45327564</v>
      </c>
      <c r="F10" s="9">
        <f>+F11+F12+F13</f>
        <v>46336024</v>
      </c>
      <c r="G10" s="9">
        <f t="shared" si="0"/>
        <v>-1008460</v>
      </c>
    </row>
    <row r="11" spans="2:7">
      <c r="B11" s="29"/>
      <c r="C11" s="29"/>
      <c r="D11" s="8" t="s">
        <v>15</v>
      </c>
      <c r="E11" s="9"/>
      <c r="F11" s="9"/>
      <c r="G11" s="9">
        <f t="shared" si="0"/>
        <v>0</v>
      </c>
    </row>
    <row r="12" spans="2:7">
      <c r="B12" s="29"/>
      <c r="C12" s="29"/>
      <c r="D12" s="8" t="s">
        <v>16</v>
      </c>
      <c r="E12" s="9">
        <v>45327564</v>
      </c>
      <c r="F12" s="9">
        <v>46336024</v>
      </c>
      <c r="G12" s="9">
        <f t="shared" si="0"/>
        <v>-1008460</v>
      </c>
    </row>
    <row r="13" spans="2:7">
      <c r="B13" s="29"/>
      <c r="C13" s="29"/>
      <c r="D13" s="8" t="s">
        <v>17</v>
      </c>
      <c r="E13" s="9"/>
      <c r="F13" s="9"/>
      <c r="G13" s="9">
        <f t="shared" si="0"/>
        <v>0</v>
      </c>
    </row>
    <row r="14" spans="2:7">
      <c r="B14" s="29"/>
      <c r="C14" s="29"/>
      <c r="D14" s="8" t="s">
        <v>18</v>
      </c>
      <c r="E14" s="9">
        <v>251500</v>
      </c>
      <c r="F14" s="9">
        <v>91511</v>
      </c>
      <c r="G14" s="9">
        <f t="shared" si="0"/>
        <v>159989</v>
      </c>
    </row>
    <row r="15" spans="2:7">
      <c r="B15" s="29"/>
      <c r="C15" s="29"/>
      <c r="D15" s="8" t="s">
        <v>19</v>
      </c>
      <c r="E15" s="9">
        <f>+E16</f>
        <v>0</v>
      </c>
      <c r="F15" s="9">
        <f>+F16</f>
        <v>0</v>
      </c>
      <c r="G15" s="9">
        <f t="shared" si="0"/>
        <v>0</v>
      </c>
    </row>
    <row r="16" spans="2:7">
      <c r="B16" s="29"/>
      <c r="C16" s="29"/>
      <c r="D16" s="8" t="s">
        <v>20</v>
      </c>
      <c r="E16" s="9"/>
      <c r="F16" s="9"/>
      <c r="G16" s="9">
        <f t="shared" si="0"/>
        <v>0</v>
      </c>
    </row>
    <row r="17" spans="2:7">
      <c r="B17" s="29"/>
      <c r="C17" s="29"/>
      <c r="D17" s="8" t="s">
        <v>21</v>
      </c>
      <c r="E17" s="9"/>
      <c r="F17" s="9"/>
      <c r="G17" s="9">
        <f t="shared" si="0"/>
        <v>0</v>
      </c>
    </row>
    <row r="18" spans="2:7">
      <c r="B18" s="29"/>
      <c r="C18" s="29"/>
      <c r="D18" s="8" t="s">
        <v>22</v>
      </c>
      <c r="E18" s="9">
        <f>+E19+E20+E21</f>
        <v>244840</v>
      </c>
      <c r="F18" s="9">
        <f>+F19+F20+F21</f>
        <v>487940</v>
      </c>
      <c r="G18" s="9">
        <f t="shared" si="0"/>
        <v>-243100</v>
      </c>
    </row>
    <row r="19" spans="2:7">
      <c r="B19" s="29"/>
      <c r="C19" s="29"/>
      <c r="D19" s="8" t="s">
        <v>23</v>
      </c>
      <c r="E19" s="9">
        <v>219840</v>
      </c>
      <c r="F19" s="9">
        <v>231840</v>
      </c>
      <c r="G19" s="9">
        <f t="shared" si="0"/>
        <v>-12000</v>
      </c>
    </row>
    <row r="20" spans="2:7">
      <c r="B20" s="29"/>
      <c r="C20" s="29"/>
      <c r="D20" s="8" t="s">
        <v>24</v>
      </c>
      <c r="E20" s="9">
        <v>25000</v>
      </c>
      <c r="F20" s="9">
        <v>256100</v>
      </c>
      <c r="G20" s="9">
        <f t="shared" si="0"/>
        <v>-231100</v>
      </c>
    </row>
    <row r="21" spans="2:7">
      <c r="B21" s="29"/>
      <c r="C21" s="29"/>
      <c r="D21" s="8" t="s">
        <v>25</v>
      </c>
      <c r="E21" s="9"/>
      <c r="F21" s="9"/>
      <c r="G21" s="9">
        <f t="shared" si="0"/>
        <v>0</v>
      </c>
    </row>
    <row r="22" spans="2:7">
      <c r="B22" s="29"/>
      <c r="C22" s="29"/>
      <c r="D22" s="8" t="s">
        <v>26</v>
      </c>
      <c r="E22" s="9">
        <v>132000</v>
      </c>
      <c r="F22" s="9">
        <v>231200</v>
      </c>
      <c r="G22" s="9">
        <f t="shared" si="0"/>
        <v>-99200</v>
      </c>
    </row>
    <row r="23" spans="2:7">
      <c r="B23" s="29"/>
      <c r="C23" s="30"/>
      <c r="D23" s="10" t="s">
        <v>27</v>
      </c>
      <c r="E23" s="11">
        <f>+E6+E9+E22</f>
        <v>55581866</v>
      </c>
      <c r="F23" s="11">
        <f>+F6+F9+F22</f>
        <v>54888067</v>
      </c>
      <c r="G23" s="11">
        <f t="shared" si="0"/>
        <v>693799</v>
      </c>
    </row>
    <row r="24" spans="2:7">
      <c r="B24" s="29"/>
      <c r="C24" s="28" t="s">
        <v>28</v>
      </c>
      <c r="D24" s="8" t="s">
        <v>29</v>
      </c>
      <c r="E24" s="9">
        <f>+E25+E26+E27+E28+E29+E30+E31</f>
        <v>29310589</v>
      </c>
      <c r="F24" s="9">
        <f>+F25+F26+F27+F28+F29+F30+F31</f>
        <v>24391019</v>
      </c>
      <c r="G24" s="9">
        <f t="shared" si="0"/>
        <v>4919570</v>
      </c>
    </row>
    <row r="25" spans="2:7">
      <c r="B25" s="29"/>
      <c r="C25" s="29"/>
      <c r="D25" s="8" t="s">
        <v>30</v>
      </c>
      <c r="E25" s="9"/>
      <c r="F25" s="9"/>
      <c r="G25" s="9">
        <f t="shared" si="0"/>
        <v>0</v>
      </c>
    </row>
    <row r="26" spans="2:7">
      <c r="B26" s="29"/>
      <c r="C26" s="29"/>
      <c r="D26" s="8" t="s">
        <v>31</v>
      </c>
      <c r="E26" s="9">
        <v>19039623</v>
      </c>
      <c r="F26" s="9">
        <v>14695877</v>
      </c>
      <c r="G26" s="9">
        <f t="shared" si="0"/>
        <v>4343746</v>
      </c>
    </row>
    <row r="27" spans="2:7">
      <c r="B27" s="29"/>
      <c r="C27" s="29"/>
      <c r="D27" s="8" t="s">
        <v>32</v>
      </c>
      <c r="E27" s="9">
        <v>2509200</v>
      </c>
      <c r="F27" s="9">
        <v>1938100</v>
      </c>
      <c r="G27" s="9">
        <f t="shared" si="0"/>
        <v>571100</v>
      </c>
    </row>
    <row r="28" spans="2:7">
      <c r="B28" s="29"/>
      <c r="C28" s="29"/>
      <c r="D28" s="8" t="s">
        <v>33</v>
      </c>
      <c r="E28" s="9">
        <v>1755700</v>
      </c>
      <c r="F28" s="9">
        <v>1623800</v>
      </c>
      <c r="G28" s="9">
        <f t="shared" si="0"/>
        <v>131900</v>
      </c>
    </row>
    <row r="29" spans="2:7">
      <c r="B29" s="29"/>
      <c r="C29" s="29"/>
      <c r="D29" s="8" t="s">
        <v>34</v>
      </c>
      <c r="E29" s="9">
        <v>2159108</v>
      </c>
      <c r="F29" s="9">
        <v>3191300</v>
      </c>
      <c r="G29" s="9">
        <f t="shared" si="0"/>
        <v>-1032192</v>
      </c>
    </row>
    <row r="30" spans="2:7">
      <c r="B30" s="29"/>
      <c r="C30" s="29"/>
      <c r="D30" s="8" t="s">
        <v>35</v>
      </c>
      <c r="E30" s="9">
        <v>489500</v>
      </c>
      <c r="F30" s="9">
        <v>356000</v>
      </c>
      <c r="G30" s="9">
        <f t="shared" si="0"/>
        <v>133500</v>
      </c>
    </row>
    <row r="31" spans="2:7">
      <c r="B31" s="29"/>
      <c r="C31" s="29"/>
      <c r="D31" s="8" t="s">
        <v>36</v>
      </c>
      <c r="E31" s="9">
        <v>3357458</v>
      </c>
      <c r="F31" s="9">
        <v>2585942</v>
      </c>
      <c r="G31" s="9">
        <f t="shared" si="0"/>
        <v>771516</v>
      </c>
    </row>
    <row r="32" spans="2:7">
      <c r="B32" s="29"/>
      <c r="C32" s="29"/>
      <c r="D32" s="8" t="s">
        <v>37</v>
      </c>
      <c r="E32" s="9">
        <f>+E33+E34+E35+E36+E37+E38+E39+E40+E41+E42+E43</f>
        <v>933026</v>
      </c>
      <c r="F32" s="9">
        <f>+F33+F34+F35+F36+F37+F38+F39+F40+F41+F42+F43</f>
        <v>806598</v>
      </c>
      <c r="G32" s="9">
        <f t="shared" si="0"/>
        <v>126428</v>
      </c>
    </row>
    <row r="33" spans="2:7">
      <c r="B33" s="29"/>
      <c r="C33" s="29"/>
      <c r="D33" s="8" t="s">
        <v>38</v>
      </c>
      <c r="E33" s="9"/>
      <c r="F33" s="9"/>
      <c r="G33" s="9">
        <f t="shared" si="0"/>
        <v>0</v>
      </c>
    </row>
    <row r="34" spans="2:7">
      <c r="B34" s="29"/>
      <c r="C34" s="29"/>
      <c r="D34" s="8" t="s">
        <v>39</v>
      </c>
      <c r="E34" s="9">
        <v>160876</v>
      </c>
      <c r="F34" s="9">
        <v>95424</v>
      </c>
      <c r="G34" s="9">
        <f t="shared" si="0"/>
        <v>65452</v>
      </c>
    </row>
    <row r="35" spans="2:7">
      <c r="B35" s="29"/>
      <c r="C35" s="29"/>
      <c r="D35" s="8" t="s">
        <v>40</v>
      </c>
      <c r="E35" s="9">
        <v>41041</v>
      </c>
      <c r="F35" s="9"/>
      <c r="G35" s="9">
        <f t="shared" si="0"/>
        <v>41041</v>
      </c>
    </row>
    <row r="36" spans="2:7">
      <c r="B36" s="29"/>
      <c r="C36" s="29"/>
      <c r="D36" s="8" t="s">
        <v>41</v>
      </c>
      <c r="E36" s="9">
        <v>248035</v>
      </c>
      <c r="F36" s="9">
        <v>237475</v>
      </c>
      <c r="G36" s="9">
        <f t="shared" si="0"/>
        <v>10560</v>
      </c>
    </row>
    <row r="37" spans="2:7">
      <c r="B37" s="29"/>
      <c r="C37" s="29"/>
      <c r="D37" s="8" t="s">
        <v>42</v>
      </c>
      <c r="E37" s="9">
        <v>47251</v>
      </c>
      <c r="F37" s="9">
        <v>55605</v>
      </c>
      <c r="G37" s="9">
        <f t="shared" si="0"/>
        <v>-8354</v>
      </c>
    </row>
    <row r="38" spans="2:7">
      <c r="B38" s="29"/>
      <c r="C38" s="29"/>
      <c r="D38" s="8" t="s">
        <v>43</v>
      </c>
      <c r="E38" s="9">
        <v>146774</v>
      </c>
      <c r="F38" s="9">
        <v>150000</v>
      </c>
      <c r="G38" s="9">
        <f t="shared" si="0"/>
        <v>-3226</v>
      </c>
    </row>
    <row r="39" spans="2:7">
      <c r="B39" s="29"/>
      <c r="C39" s="29"/>
      <c r="D39" s="8" t="s">
        <v>44</v>
      </c>
      <c r="E39" s="9">
        <v>26506</v>
      </c>
      <c r="F39" s="9">
        <v>23760</v>
      </c>
      <c r="G39" s="9">
        <f t="shared" si="0"/>
        <v>2746</v>
      </c>
    </row>
    <row r="40" spans="2:7">
      <c r="B40" s="29"/>
      <c r="C40" s="29"/>
      <c r="D40" s="8" t="s">
        <v>45</v>
      </c>
      <c r="E40" s="9"/>
      <c r="F40" s="9"/>
      <c r="G40" s="9">
        <f t="shared" si="0"/>
        <v>0</v>
      </c>
    </row>
    <row r="41" spans="2:7">
      <c r="B41" s="29"/>
      <c r="C41" s="29"/>
      <c r="D41" s="8" t="s">
        <v>46</v>
      </c>
      <c r="E41" s="9">
        <v>123740</v>
      </c>
      <c r="F41" s="9">
        <v>120000</v>
      </c>
      <c r="G41" s="9">
        <f t="shared" si="0"/>
        <v>3740</v>
      </c>
    </row>
    <row r="42" spans="2:7">
      <c r="B42" s="29"/>
      <c r="C42" s="29"/>
      <c r="D42" s="8" t="s">
        <v>47</v>
      </c>
      <c r="E42" s="9">
        <v>18803</v>
      </c>
      <c r="F42" s="9">
        <v>16785</v>
      </c>
      <c r="G42" s="9">
        <f t="shared" si="0"/>
        <v>2018</v>
      </c>
    </row>
    <row r="43" spans="2:7">
      <c r="B43" s="29"/>
      <c r="C43" s="29"/>
      <c r="D43" s="8" t="s">
        <v>48</v>
      </c>
      <c r="E43" s="9">
        <v>120000</v>
      </c>
      <c r="F43" s="9">
        <v>107549</v>
      </c>
      <c r="G43" s="9">
        <f t="shared" si="0"/>
        <v>12451</v>
      </c>
    </row>
    <row r="44" spans="2:7">
      <c r="B44" s="29"/>
      <c r="C44" s="29"/>
      <c r="D44" s="8" t="s">
        <v>49</v>
      </c>
      <c r="E44" s="9">
        <f>+E45+E46+E47+E48+E49+E50+E51+E52+E53+E54+E55+E56+E57+E58+E59+E60+E61+E62+E63+E64+E65+E66</f>
        <v>1117884</v>
      </c>
      <c r="F44" s="9">
        <f>+F45+F46+F47+F48+F49+F50+F51+F52+F53+F54+F55+F56+F57+F58+F59+F60+F61+F62+F63+F64+F65+F66</f>
        <v>1520949</v>
      </c>
      <c r="G44" s="9">
        <f t="shared" si="0"/>
        <v>-403065</v>
      </c>
    </row>
    <row r="45" spans="2:7">
      <c r="B45" s="29"/>
      <c r="C45" s="29"/>
      <c r="D45" s="8" t="s">
        <v>50</v>
      </c>
      <c r="E45" s="9">
        <v>35096</v>
      </c>
      <c r="F45" s="9">
        <v>42646</v>
      </c>
      <c r="G45" s="9">
        <f t="shared" si="0"/>
        <v>-7550</v>
      </c>
    </row>
    <row r="46" spans="2:7">
      <c r="B46" s="29"/>
      <c r="C46" s="29"/>
      <c r="D46" s="8" t="s">
        <v>51</v>
      </c>
      <c r="E46" s="9">
        <v>4930</v>
      </c>
      <c r="F46" s="9"/>
      <c r="G46" s="9">
        <f t="shared" si="0"/>
        <v>4930</v>
      </c>
    </row>
    <row r="47" spans="2:7">
      <c r="B47" s="29"/>
      <c r="C47" s="29"/>
      <c r="D47" s="8" t="s">
        <v>52</v>
      </c>
      <c r="E47" s="9">
        <v>24220</v>
      </c>
      <c r="F47" s="9">
        <v>24340</v>
      </c>
      <c r="G47" s="9">
        <f t="shared" si="0"/>
        <v>-120</v>
      </c>
    </row>
    <row r="48" spans="2:7">
      <c r="B48" s="29"/>
      <c r="C48" s="29"/>
      <c r="D48" s="8" t="s">
        <v>53</v>
      </c>
      <c r="E48" s="9">
        <v>150300</v>
      </c>
      <c r="F48" s="9">
        <v>83700</v>
      </c>
      <c r="G48" s="9">
        <f t="shared" si="0"/>
        <v>66600</v>
      </c>
    </row>
    <row r="49" spans="2:7">
      <c r="B49" s="29"/>
      <c r="C49" s="29"/>
      <c r="D49" s="8" t="s">
        <v>54</v>
      </c>
      <c r="E49" s="9">
        <v>48925</v>
      </c>
      <c r="F49" s="9">
        <v>79018</v>
      </c>
      <c r="G49" s="9">
        <f t="shared" si="0"/>
        <v>-30093</v>
      </c>
    </row>
    <row r="50" spans="2:7">
      <c r="B50" s="29"/>
      <c r="C50" s="29"/>
      <c r="D50" s="8" t="s">
        <v>55</v>
      </c>
      <c r="E50" s="9">
        <v>88141</v>
      </c>
      <c r="F50" s="9">
        <v>84302</v>
      </c>
      <c r="G50" s="9">
        <f t="shared" si="0"/>
        <v>3839</v>
      </c>
    </row>
    <row r="51" spans="2:7">
      <c r="B51" s="29"/>
      <c r="C51" s="29"/>
      <c r="D51" s="8" t="s">
        <v>42</v>
      </c>
      <c r="E51" s="9">
        <v>15751</v>
      </c>
      <c r="F51" s="9">
        <v>18536</v>
      </c>
      <c r="G51" s="9">
        <f t="shared" si="0"/>
        <v>-2785</v>
      </c>
    </row>
    <row r="52" spans="2:7">
      <c r="B52" s="29"/>
      <c r="C52" s="29"/>
      <c r="D52" s="8" t="s">
        <v>56</v>
      </c>
      <c r="E52" s="9">
        <v>99540</v>
      </c>
      <c r="F52" s="9">
        <v>52800</v>
      </c>
      <c r="G52" s="9">
        <f t="shared" si="0"/>
        <v>46740</v>
      </c>
    </row>
    <row r="53" spans="2:7">
      <c r="B53" s="29"/>
      <c r="C53" s="29"/>
      <c r="D53" s="8" t="s">
        <v>57</v>
      </c>
      <c r="E53" s="9">
        <v>21076</v>
      </c>
      <c r="F53" s="9">
        <v>219250</v>
      </c>
      <c r="G53" s="9">
        <f t="shared" si="0"/>
        <v>-198174</v>
      </c>
    </row>
    <row r="54" spans="2:7">
      <c r="B54" s="29"/>
      <c r="C54" s="29"/>
      <c r="D54" s="8" t="s">
        <v>58</v>
      </c>
      <c r="E54" s="9">
        <v>3576</v>
      </c>
      <c r="F54" s="9">
        <v>3412</v>
      </c>
      <c r="G54" s="9">
        <f t="shared" si="0"/>
        <v>164</v>
      </c>
    </row>
    <row r="55" spans="2:7">
      <c r="B55" s="29"/>
      <c r="C55" s="29"/>
      <c r="D55" s="8" t="s">
        <v>59</v>
      </c>
      <c r="E55" s="9"/>
      <c r="F55" s="9"/>
      <c r="G55" s="9">
        <f t="shared" si="0"/>
        <v>0</v>
      </c>
    </row>
    <row r="56" spans="2:7">
      <c r="B56" s="29"/>
      <c r="C56" s="29"/>
      <c r="D56" s="8" t="s">
        <v>60</v>
      </c>
      <c r="E56" s="9">
        <v>131592</v>
      </c>
      <c r="F56" s="9">
        <v>137076</v>
      </c>
      <c r="G56" s="9">
        <f t="shared" si="0"/>
        <v>-5484</v>
      </c>
    </row>
    <row r="57" spans="2:7">
      <c r="B57" s="29"/>
      <c r="C57" s="29"/>
      <c r="D57" s="8" t="s">
        <v>61</v>
      </c>
      <c r="E57" s="9">
        <v>7734</v>
      </c>
      <c r="F57" s="9">
        <v>9490</v>
      </c>
      <c r="G57" s="9">
        <f t="shared" si="0"/>
        <v>-1756</v>
      </c>
    </row>
    <row r="58" spans="2:7">
      <c r="B58" s="29"/>
      <c r="C58" s="29"/>
      <c r="D58" s="8" t="s">
        <v>44</v>
      </c>
      <c r="E58" s="9">
        <v>218272</v>
      </c>
      <c r="F58" s="9">
        <v>229210</v>
      </c>
      <c r="G58" s="9">
        <f t="shared" si="0"/>
        <v>-10938</v>
      </c>
    </row>
    <row r="59" spans="2:7">
      <c r="B59" s="29"/>
      <c r="C59" s="29"/>
      <c r="D59" s="8" t="s">
        <v>45</v>
      </c>
      <c r="E59" s="9">
        <v>34168</v>
      </c>
      <c r="F59" s="9">
        <v>263927</v>
      </c>
      <c r="G59" s="9">
        <f t="shared" si="0"/>
        <v>-229759</v>
      </c>
    </row>
    <row r="60" spans="2:7">
      <c r="B60" s="29"/>
      <c r="C60" s="29"/>
      <c r="D60" s="8" t="s">
        <v>62</v>
      </c>
      <c r="E60" s="9">
        <v>45000</v>
      </c>
      <c r="F60" s="9">
        <v>87600</v>
      </c>
      <c r="G60" s="9">
        <f t="shared" si="0"/>
        <v>-42600</v>
      </c>
    </row>
    <row r="61" spans="2:7">
      <c r="B61" s="29"/>
      <c r="C61" s="29"/>
      <c r="D61" s="8" t="s">
        <v>63</v>
      </c>
      <c r="E61" s="9">
        <v>9068</v>
      </c>
      <c r="F61" s="9">
        <v>15486</v>
      </c>
      <c r="G61" s="9">
        <f t="shared" si="0"/>
        <v>-6418</v>
      </c>
    </row>
    <row r="62" spans="2:7">
      <c r="B62" s="29"/>
      <c r="C62" s="29"/>
      <c r="D62" s="8" t="s">
        <v>64</v>
      </c>
      <c r="E62" s="9">
        <v>61806</v>
      </c>
      <c r="F62" s="9">
        <v>61806</v>
      </c>
      <c r="G62" s="9">
        <f t="shared" si="0"/>
        <v>0</v>
      </c>
    </row>
    <row r="63" spans="2:7">
      <c r="B63" s="29"/>
      <c r="C63" s="29"/>
      <c r="D63" s="8" t="s">
        <v>65</v>
      </c>
      <c r="E63" s="9"/>
      <c r="F63" s="9"/>
      <c r="G63" s="9">
        <f t="shared" si="0"/>
        <v>0</v>
      </c>
    </row>
    <row r="64" spans="2:7">
      <c r="B64" s="29"/>
      <c r="C64" s="29"/>
      <c r="D64" s="8" t="s">
        <v>66</v>
      </c>
      <c r="E64" s="9">
        <v>74400</v>
      </c>
      <c r="F64" s="9">
        <v>72500</v>
      </c>
      <c r="G64" s="9">
        <f t="shared" si="0"/>
        <v>1900</v>
      </c>
    </row>
    <row r="65" spans="2:7">
      <c r="B65" s="29"/>
      <c r="C65" s="29"/>
      <c r="D65" s="8" t="s">
        <v>48</v>
      </c>
      <c r="E65" s="9">
        <v>44289</v>
      </c>
      <c r="F65" s="9">
        <v>35850</v>
      </c>
      <c r="G65" s="9">
        <f t="shared" si="0"/>
        <v>8439</v>
      </c>
    </row>
    <row r="66" spans="2:7">
      <c r="B66" s="29"/>
      <c r="C66" s="29"/>
      <c r="D66" s="8" t="s">
        <v>67</v>
      </c>
      <c r="E66" s="9"/>
      <c r="F66" s="9"/>
      <c r="G66" s="9">
        <f t="shared" si="0"/>
        <v>0</v>
      </c>
    </row>
    <row r="67" spans="2:7">
      <c r="B67" s="29"/>
      <c r="C67" s="29"/>
      <c r="D67" s="8" t="s">
        <v>68</v>
      </c>
      <c r="E67" s="9">
        <f>+E68</f>
        <v>9624659</v>
      </c>
      <c r="F67" s="9">
        <f>+F68</f>
        <v>7746260</v>
      </c>
      <c r="G67" s="9">
        <f t="shared" si="0"/>
        <v>1878399</v>
      </c>
    </row>
    <row r="68" spans="2:7">
      <c r="B68" s="29"/>
      <c r="C68" s="29"/>
      <c r="D68" s="8" t="s">
        <v>69</v>
      </c>
      <c r="E68" s="9">
        <f>+E69+E70+E71-E72</f>
        <v>9624659</v>
      </c>
      <c r="F68" s="9">
        <f>+F69+F70+F71-F72</f>
        <v>7746260</v>
      </c>
      <c r="G68" s="9">
        <f t="shared" si="0"/>
        <v>1878399</v>
      </c>
    </row>
    <row r="69" spans="2:7">
      <c r="B69" s="29"/>
      <c r="C69" s="29"/>
      <c r="D69" s="8" t="s">
        <v>70</v>
      </c>
      <c r="E69" s="9">
        <v>89936</v>
      </c>
      <c r="F69" s="9">
        <v>71400</v>
      </c>
      <c r="G69" s="9">
        <f t="shared" si="0"/>
        <v>18536</v>
      </c>
    </row>
    <row r="70" spans="2:7">
      <c r="B70" s="29"/>
      <c r="C70" s="29"/>
      <c r="D70" s="8" t="s">
        <v>71</v>
      </c>
      <c r="E70" s="9">
        <v>9649061</v>
      </c>
      <c r="F70" s="9">
        <v>7764796</v>
      </c>
      <c r="G70" s="9">
        <f t="shared" si="0"/>
        <v>1884265</v>
      </c>
    </row>
    <row r="71" spans="2:7">
      <c r="B71" s="29"/>
      <c r="C71" s="29"/>
      <c r="D71" s="8" t="s">
        <v>72</v>
      </c>
      <c r="E71" s="9"/>
      <c r="F71" s="9"/>
      <c r="G71" s="9">
        <f t="shared" ref="G71:G134" si="1">E71-F71</f>
        <v>0</v>
      </c>
    </row>
    <row r="72" spans="2:7">
      <c r="B72" s="29"/>
      <c r="C72" s="29"/>
      <c r="D72" s="8" t="s">
        <v>73</v>
      </c>
      <c r="E72" s="9">
        <v>114338</v>
      </c>
      <c r="F72" s="9">
        <v>89936</v>
      </c>
      <c r="G72" s="9">
        <f t="shared" si="1"/>
        <v>24402</v>
      </c>
    </row>
    <row r="73" spans="2:7">
      <c r="B73" s="29"/>
      <c r="C73" s="29"/>
      <c r="D73" s="8" t="s">
        <v>74</v>
      </c>
      <c r="E73" s="9">
        <v>1820359</v>
      </c>
      <c r="F73" s="9">
        <v>1906258</v>
      </c>
      <c r="G73" s="9">
        <f t="shared" si="1"/>
        <v>-85899</v>
      </c>
    </row>
    <row r="74" spans="2:7">
      <c r="B74" s="29"/>
      <c r="C74" s="29"/>
      <c r="D74" s="8" t="s">
        <v>75</v>
      </c>
      <c r="E74" s="9">
        <v>-191782</v>
      </c>
      <c r="F74" s="9">
        <v>-217893</v>
      </c>
      <c r="G74" s="9">
        <f t="shared" si="1"/>
        <v>26111</v>
      </c>
    </row>
    <row r="75" spans="2:7">
      <c r="B75" s="29"/>
      <c r="C75" s="29"/>
      <c r="D75" s="8" t="s">
        <v>76</v>
      </c>
      <c r="E75" s="9"/>
      <c r="F75" s="9"/>
      <c r="G75" s="9">
        <f t="shared" si="1"/>
        <v>0</v>
      </c>
    </row>
    <row r="76" spans="2:7">
      <c r="B76" s="29"/>
      <c r="C76" s="29"/>
      <c r="D76" s="8" t="s">
        <v>77</v>
      </c>
      <c r="E76" s="9"/>
      <c r="F76" s="9"/>
      <c r="G76" s="9">
        <f t="shared" si="1"/>
        <v>0</v>
      </c>
    </row>
    <row r="77" spans="2:7">
      <c r="B77" s="29"/>
      <c r="C77" s="29"/>
      <c r="D77" s="8" t="s">
        <v>78</v>
      </c>
      <c r="E77" s="9"/>
      <c r="F77" s="9"/>
      <c r="G77" s="9">
        <f t="shared" si="1"/>
        <v>0</v>
      </c>
    </row>
    <row r="78" spans="2:7">
      <c r="B78" s="29"/>
      <c r="C78" s="30"/>
      <c r="D78" s="10" t="s">
        <v>79</v>
      </c>
      <c r="E78" s="11">
        <f>+E24+E32+E44+E67+E73+E74+E75+E76+E77</f>
        <v>42614735</v>
      </c>
      <c r="F78" s="11">
        <f>+F24+F32+F44+F67+F73+F74+F75+F76+F77</f>
        <v>36153191</v>
      </c>
      <c r="G78" s="11">
        <f t="shared" si="1"/>
        <v>6461544</v>
      </c>
    </row>
    <row r="79" spans="2:7">
      <c r="B79" s="30"/>
      <c r="C79" s="12" t="s">
        <v>80</v>
      </c>
      <c r="D79" s="13"/>
      <c r="E79" s="14">
        <f xml:space="preserve"> +E23 - E78</f>
        <v>12967131</v>
      </c>
      <c r="F79" s="14">
        <f xml:space="preserve"> +F23 - F78</f>
        <v>18734876</v>
      </c>
      <c r="G79" s="14">
        <f t="shared" si="1"/>
        <v>-5767745</v>
      </c>
    </row>
    <row r="80" spans="2:7">
      <c r="B80" s="28" t="s">
        <v>81</v>
      </c>
      <c r="C80" s="28" t="s">
        <v>9</v>
      </c>
      <c r="D80" s="8" t="s">
        <v>82</v>
      </c>
      <c r="E80" s="9">
        <v>52</v>
      </c>
      <c r="F80" s="9">
        <v>50</v>
      </c>
      <c r="G80" s="9">
        <f t="shared" si="1"/>
        <v>2</v>
      </c>
    </row>
    <row r="81" spans="2:7">
      <c r="B81" s="29"/>
      <c r="C81" s="29"/>
      <c r="D81" s="8" t="s">
        <v>83</v>
      </c>
      <c r="E81" s="9">
        <f>+E82+E83+E84</f>
        <v>42000</v>
      </c>
      <c r="F81" s="9">
        <f>+F82+F83+F84</f>
        <v>23000</v>
      </c>
      <c r="G81" s="9">
        <f t="shared" si="1"/>
        <v>19000</v>
      </c>
    </row>
    <row r="82" spans="2:7">
      <c r="B82" s="29"/>
      <c r="C82" s="29"/>
      <c r="D82" s="8" t="s">
        <v>84</v>
      </c>
      <c r="E82" s="9">
        <v>30000</v>
      </c>
      <c r="F82" s="9">
        <v>14500</v>
      </c>
      <c r="G82" s="9">
        <f t="shared" si="1"/>
        <v>15500</v>
      </c>
    </row>
    <row r="83" spans="2:7">
      <c r="B83" s="29"/>
      <c r="C83" s="29"/>
      <c r="D83" s="8" t="s">
        <v>85</v>
      </c>
      <c r="E83" s="9"/>
      <c r="F83" s="9"/>
      <c r="G83" s="9">
        <f t="shared" si="1"/>
        <v>0</v>
      </c>
    </row>
    <row r="84" spans="2:7">
      <c r="B84" s="29"/>
      <c r="C84" s="29"/>
      <c r="D84" s="8" t="s">
        <v>86</v>
      </c>
      <c r="E84" s="9">
        <v>12000</v>
      </c>
      <c r="F84" s="9">
        <v>8500</v>
      </c>
      <c r="G84" s="9">
        <f t="shared" si="1"/>
        <v>3500</v>
      </c>
    </row>
    <row r="85" spans="2:7">
      <c r="B85" s="29"/>
      <c r="C85" s="30"/>
      <c r="D85" s="10" t="s">
        <v>87</v>
      </c>
      <c r="E85" s="11">
        <f>+E80+E81</f>
        <v>42052</v>
      </c>
      <c r="F85" s="11">
        <f>+F80+F81</f>
        <v>23050</v>
      </c>
      <c r="G85" s="11">
        <f t="shared" si="1"/>
        <v>19002</v>
      </c>
    </row>
    <row r="86" spans="2:7">
      <c r="B86" s="29"/>
      <c r="C86" s="28" t="s">
        <v>28</v>
      </c>
      <c r="D86" s="8" t="s">
        <v>88</v>
      </c>
      <c r="E86" s="9"/>
      <c r="F86" s="9"/>
      <c r="G86" s="9">
        <f t="shared" si="1"/>
        <v>0</v>
      </c>
    </row>
    <row r="87" spans="2:7">
      <c r="B87" s="29"/>
      <c r="C87" s="29"/>
      <c r="D87" s="8" t="s">
        <v>89</v>
      </c>
      <c r="E87" s="9">
        <f>+E88+E89+E90</f>
        <v>0</v>
      </c>
      <c r="F87" s="9">
        <f>+F88+F89+F90</f>
        <v>0</v>
      </c>
      <c r="G87" s="9">
        <f t="shared" si="1"/>
        <v>0</v>
      </c>
    </row>
    <row r="88" spans="2:7">
      <c r="B88" s="29"/>
      <c r="C88" s="29"/>
      <c r="D88" s="8" t="s">
        <v>90</v>
      </c>
      <c r="E88" s="9"/>
      <c r="F88" s="9"/>
      <c r="G88" s="9">
        <f t="shared" si="1"/>
        <v>0</v>
      </c>
    </row>
    <row r="89" spans="2:7">
      <c r="B89" s="29"/>
      <c r="C89" s="29"/>
      <c r="D89" s="8" t="s">
        <v>91</v>
      </c>
      <c r="E89" s="9"/>
      <c r="F89" s="9"/>
      <c r="G89" s="9">
        <f t="shared" si="1"/>
        <v>0</v>
      </c>
    </row>
    <row r="90" spans="2:7">
      <c r="B90" s="29"/>
      <c r="C90" s="29"/>
      <c r="D90" s="8" t="s">
        <v>92</v>
      </c>
      <c r="E90" s="9"/>
      <c r="F90" s="9"/>
      <c r="G90" s="9">
        <f t="shared" si="1"/>
        <v>0</v>
      </c>
    </row>
    <row r="91" spans="2:7">
      <c r="B91" s="29"/>
      <c r="C91" s="30"/>
      <c r="D91" s="10" t="s">
        <v>93</v>
      </c>
      <c r="E91" s="11">
        <f>+E86+E87</f>
        <v>0</v>
      </c>
      <c r="F91" s="11">
        <f>+F86+F87</f>
        <v>0</v>
      </c>
      <c r="G91" s="11">
        <f t="shared" si="1"/>
        <v>0</v>
      </c>
    </row>
    <row r="92" spans="2:7">
      <c r="B92" s="30"/>
      <c r="C92" s="12" t="s">
        <v>94</v>
      </c>
      <c r="D92" s="15"/>
      <c r="E92" s="16">
        <f xml:space="preserve"> +E85 - E91</f>
        <v>42052</v>
      </c>
      <c r="F92" s="16">
        <f xml:space="preserve"> +F85 - F91</f>
        <v>23050</v>
      </c>
      <c r="G92" s="16">
        <f t="shared" si="1"/>
        <v>19002</v>
      </c>
    </row>
    <row r="93" spans="2:7">
      <c r="B93" s="12" t="s">
        <v>95</v>
      </c>
      <c r="C93" s="17"/>
      <c r="D93" s="13"/>
      <c r="E93" s="14">
        <f xml:space="preserve"> +E79 +E92</f>
        <v>13009183</v>
      </c>
      <c r="F93" s="14">
        <f xml:space="preserve"> +F79 +F92</f>
        <v>18757926</v>
      </c>
      <c r="G93" s="14">
        <f t="shared" si="1"/>
        <v>-5748743</v>
      </c>
    </row>
    <row r="94" spans="2:7">
      <c r="B94" s="28" t="s">
        <v>96</v>
      </c>
      <c r="C94" s="28" t="s">
        <v>9</v>
      </c>
      <c r="D94" s="8" t="s">
        <v>97</v>
      </c>
      <c r="E94" s="9">
        <f>+E95+E96+E97</f>
        <v>0</v>
      </c>
      <c r="F94" s="9">
        <f>+F95+F96+F97</f>
        <v>0</v>
      </c>
      <c r="G94" s="9">
        <f t="shared" si="1"/>
        <v>0</v>
      </c>
    </row>
    <row r="95" spans="2:7">
      <c r="B95" s="29"/>
      <c r="C95" s="29"/>
      <c r="D95" s="8" t="s">
        <v>98</v>
      </c>
      <c r="E95" s="9"/>
      <c r="F95" s="9"/>
      <c r="G95" s="9">
        <f t="shared" si="1"/>
        <v>0</v>
      </c>
    </row>
    <row r="96" spans="2:7">
      <c r="B96" s="29"/>
      <c r="C96" s="29"/>
      <c r="D96" s="8" t="s">
        <v>99</v>
      </c>
      <c r="E96" s="9"/>
      <c r="F96" s="9"/>
      <c r="G96" s="9">
        <f t="shared" si="1"/>
        <v>0</v>
      </c>
    </row>
    <row r="97" spans="2:7">
      <c r="B97" s="29"/>
      <c r="C97" s="29"/>
      <c r="D97" s="8" t="s">
        <v>100</v>
      </c>
      <c r="E97" s="9"/>
      <c r="F97" s="9"/>
      <c r="G97" s="9">
        <f t="shared" si="1"/>
        <v>0</v>
      </c>
    </row>
    <row r="98" spans="2:7">
      <c r="B98" s="29"/>
      <c r="C98" s="29"/>
      <c r="D98" s="8" t="s">
        <v>101</v>
      </c>
      <c r="E98" s="9">
        <f>+E99+E100</f>
        <v>0</v>
      </c>
      <c r="F98" s="9">
        <f>+F99+F100</f>
        <v>0</v>
      </c>
      <c r="G98" s="9">
        <f t="shared" si="1"/>
        <v>0</v>
      </c>
    </row>
    <row r="99" spans="2:7">
      <c r="B99" s="29"/>
      <c r="C99" s="29"/>
      <c r="D99" s="8" t="s">
        <v>102</v>
      </c>
      <c r="E99" s="9"/>
      <c r="F99" s="9"/>
      <c r="G99" s="9">
        <f t="shared" si="1"/>
        <v>0</v>
      </c>
    </row>
    <row r="100" spans="2:7">
      <c r="B100" s="29"/>
      <c r="C100" s="29"/>
      <c r="D100" s="8" t="s">
        <v>103</v>
      </c>
      <c r="E100" s="9"/>
      <c r="F100" s="9"/>
      <c r="G100" s="9">
        <f t="shared" si="1"/>
        <v>0</v>
      </c>
    </row>
    <row r="101" spans="2:7">
      <c r="B101" s="29"/>
      <c r="C101" s="29"/>
      <c r="D101" s="8" t="s">
        <v>104</v>
      </c>
      <c r="E101" s="9"/>
      <c r="F101" s="9"/>
      <c r="G101" s="9">
        <f t="shared" si="1"/>
        <v>0</v>
      </c>
    </row>
    <row r="102" spans="2:7">
      <c r="B102" s="29"/>
      <c r="C102" s="29"/>
      <c r="D102" s="8" t="s">
        <v>105</v>
      </c>
      <c r="E102" s="9">
        <f>+E103+E104+E105+E106</f>
        <v>0</v>
      </c>
      <c r="F102" s="9">
        <f>+F103+F104+F105+F106</f>
        <v>0</v>
      </c>
      <c r="G102" s="9">
        <f t="shared" si="1"/>
        <v>0</v>
      </c>
    </row>
    <row r="103" spans="2:7">
      <c r="B103" s="29"/>
      <c r="C103" s="29"/>
      <c r="D103" s="8" t="s">
        <v>106</v>
      </c>
      <c r="E103" s="9"/>
      <c r="F103" s="9"/>
      <c r="G103" s="9">
        <f t="shared" si="1"/>
        <v>0</v>
      </c>
    </row>
    <row r="104" spans="2:7">
      <c r="B104" s="29"/>
      <c r="C104" s="29"/>
      <c r="D104" s="8" t="s">
        <v>107</v>
      </c>
      <c r="E104" s="9"/>
      <c r="F104" s="9"/>
      <c r="G104" s="9">
        <f t="shared" si="1"/>
        <v>0</v>
      </c>
    </row>
    <row r="105" spans="2:7">
      <c r="B105" s="29"/>
      <c r="C105" s="29"/>
      <c r="D105" s="8" t="s">
        <v>108</v>
      </c>
      <c r="E105" s="9"/>
      <c r="F105" s="9"/>
      <c r="G105" s="9">
        <f t="shared" si="1"/>
        <v>0</v>
      </c>
    </row>
    <row r="106" spans="2:7">
      <c r="B106" s="29"/>
      <c r="C106" s="29"/>
      <c r="D106" s="8" t="s">
        <v>109</v>
      </c>
      <c r="E106" s="9"/>
      <c r="F106" s="9"/>
      <c r="G106" s="9">
        <f t="shared" si="1"/>
        <v>0</v>
      </c>
    </row>
    <row r="107" spans="2:7">
      <c r="B107" s="29"/>
      <c r="C107" s="29"/>
      <c r="D107" s="8" t="s">
        <v>110</v>
      </c>
      <c r="E107" s="9">
        <f>+E108+E109</f>
        <v>0</v>
      </c>
      <c r="F107" s="9">
        <f>+F108+F109</f>
        <v>0</v>
      </c>
      <c r="G107" s="9">
        <f t="shared" si="1"/>
        <v>0</v>
      </c>
    </row>
    <row r="108" spans="2:7">
      <c r="B108" s="29"/>
      <c r="C108" s="29"/>
      <c r="D108" s="8" t="s">
        <v>111</v>
      </c>
      <c r="E108" s="9"/>
      <c r="F108" s="9"/>
      <c r="G108" s="9">
        <f t="shared" si="1"/>
        <v>0</v>
      </c>
    </row>
    <row r="109" spans="2:7">
      <c r="B109" s="29"/>
      <c r="C109" s="29"/>
      <c r="D109" s="8" t="s">
        <v>112</v>
      </c>
      <c r="E109" s="9"/>
      <c r="F109" s="9"/>
      <c r="G109" s="9">
        <f t="shared" si="1"/>
        <v>0</v>
      </c>
    </row>
    <row r="110" spans="2:7">
      <c r="B110" s="29"/>
      <c r="C110" s="29"/>
      <c r="D110" s="8" t="s">
        <v>113</v>
      </c>
      <c r="E110" s="9"/>
      <c r="F110" s="9"/>
      <c r="G110" s="9">
        <f t="shared" si="1"/>
        <v>0</v>
      </c>
    </row>
    <row r="111" spans="2:7">
      <c r="B111" s="29"/>
      <c r="C111" s="29"/>
      <c r="D111" s="8" t="s">
        <v>114</v>
      </c>
      <c r="E111" s="9"/>
      <c r="F111" s="9"/>
      <c r="G111" s="9">
        <f t="shared" si="1"/>
        <v>0</v>
      </c>
    </row>
    <row r="112" spans="2:7">
      <c r="B112" s="29"/>
      <c r="C112" s="29"/>
      <c r="D112" s="8" t="s">
        <v>115</v>
      </c>
      <c r="E112" s="9"/>
      <c r="F112" s="9"/>
      <c r="G112" s="9">
        <f t="shared" si="1"/>
        <v>0</v>
      </c>
    </row>
    <row r="113" spans="2:7">
      <c r="B113" s="29"/>
      <c r="C113" s="29"/>
      <c r="D113" s="8" t="s">
        <v>116</v>
      </c>
      <c r="E113" s="9"/>
      <c r="F113" s="9"/>
      <c r="G113" s="9">
        <f t="shared" si="1"/>
        <v>0</v>
      </c>
    </row>
    <row r="114" spans="2:7">
      <c r="B114" s="29"/>
      <c r="C114" s="29"/>
      <c r="D114" s="8" t="s">
        <v>117</v>
      </c>
      <c r="E114" s="9">
        <f>+E115+E116</f>
        <v>0</v>
      </c>
      <c r="F114" s="9">
        <f>+F115+F116</f>
        <v>0</v>
      </c>
      <c r="G114" s="9">
        <f t="shared" si="1"/>
        <v>0</v>
      </c>
    </row>
    <row r="115" spans="2:7">
      <c r="B115" s="29"/>
      <c r="C115" s="29"/>
      <c r="D115" s="8" t="s">
        <v>118</v>
      </c>
      <c r="E115" s="9"/>
      <c r="F115" s="9"/>
      <c r="G115" s="9">
        <f t="shared" si="1"/>
        <v>0</v>
      </c>
    </row>
    <row r="116" spans="2:7">
      <c r="B116" s="29"/>
      <c r="C116" s="29"/>
      <c r="D116" s="8" t="s">
        <v>119</v>
      </c>
      <c r="E116" s="9"/>
      <c r="F116" s="9"/>
      <c r="G116" s="9">
        <f t="shared" si="1"/>
        <v>0</v>
      </c>
    </row>
    <row r="117" spans="2:7">
      <c r="B117" s="29"/>
      <c r="C117" s="30"/>
      <c r="D117" s="10" t="s">
        <v>120</v>
      </c>
      <c r="E117" s="11">
        <f>+E94+E98+E101+E102+E107+E110+E111+E112+E113+E114</f>
        <v>0</v>
      </c>
      <c r="F117" s="11">
        <f>+F94+F98+F101+F102+F107+F110+F111+F112+F113+F114</f>
        <v>0</v>
      </c>
      <c r="G117" s="11">
        <f t="shared" si="1"/>
        <v>0</v>
      </c>
    </row>
    <row r="118" spans="2:7">
      <c r="B118" s="29"/>
      <c r="C118" s="28" t="s">
        <v>28</v>
      </c>
      <c r="D118" s="8" t="s">
        <v>121</v>
      </c>
      <c r="E118" s="9"/>
      <c r="F118" s="9"/>
      <c r="G118" s="9">
        <f t="shared" si="1"/>
        <v>0</v>
      </c>
    </row>
    <row r="119" spans="2:7">
      <c r="B119" s="29"/>
      <c r="C119" s="29"/>
      <c r="D119" s="8" t="s">
        <v>122</v>
      </c>
      <c r="E119" s="9"/>
      <c r="F119" s="9"/>
      <c r="G119" s="9">
        <f t="shared" si="1"/>
        <v>0</v>
      </c>
    </row>
    <row r="120" spans="2:7">
      <c r="B120" s="29"/>
      <c r="C120" s="29"/>
      <c r="D120" s="8" t="s">
        <v>123</v>
      </c>
      <c r="E120" s="9">
        <f>+E121+E122+E123+E124</f>
        <v>0</v>
      </c>
      <c r="F120" s="9">
        <f>+F121+F122+F123+F124</f>
        <v>0</v>
      </c>
      <c r="G120" s="9">
        <f t="shared" si="1"/>
        <v>0</v>
      </c>
    </row>
    <row r="121" spans="2:7">
      <c r="B121" s="29"/>
      <c r="C121" s="29"/>
      <c r="D121" s="8" t="s">
        <v>124</v>
      </c>
      <c r="E121" s="9"/>
      <c r="F121" s="9"/>
      <c r="G121" s="9">
        <f t="shared" si="1"/>
        <v>0</v>
      </c>
    </row>
    <row r="122" spans="2:7">
      <c r="B122" s="29"/>
      <c r="C122" s="29"/>
      <c r="D122" s="8" t="s">
        <v>125</v>
      </c>
      <c r="E122" s="9"/>
      <c r="F122" s="9"/>
      <c r="G122" s="9">
        <f t="shared" si="1"/>
        <v>0</v>
      </c>
    </row>
    <row r="123" spans="2:7">
      <c r="B123" s="29"/>
      <c r="C123" s="29"/>
      <c r="D123" s="8" t="s">
        <v>126</v>
      </c>
      <c r="E123" s="9"/>
      <c r="F123" s="9"/>
      <c r="G123" s="9">
        <f t="shared" si="1"/>
        <v>0</v>
      </c>
    </row>
    <row r="124" spans="2:7">
      <c r="B124" s="29"/>
      <c r="C124" s="29"/>
      <c r="D124" s="8" t="s">
        <v>127</v>
      </c>
      <c r="E124" s="9"/>
      <c r="F124" s="9"/>
      <c r="G124" s="9">
        <f t="shared" si="1"/>
        <v>0</v>
      </c>
    </row>
    <row r="125" spans="2:7">
      <c r="B125" s="29"/>
      <c r="C125" s="29"/>
      <c r="D125" s="8" t="s">
        <v>128</v>
      </c>
      <c r="E125" s="9"/>
      <c r="F125" s="9"/>
      <c r="G125" s="9">
        <f t="shared" si="1"/>
        <v>0</v>
      </c>
    </row>
    <row r="126" spans="2:7">
      <c r="B126" s="29"/>
      <c r="C126" s="29"/>
      <c r="D126" s="8" t="s">
        <v>129</v>
      </c>
      <c r="E126" s="9">
        <v>168300</v>
      </c>
      <c r="F126" s="9"/>
      <c r="G126" s="9">
        <f t="shared" si="1"/>
        <v>168300</v>
      </c>
    </row>
    <row r="127" spans="2:7">
      <c r="B127" s="29"/>
      <c r="C127" s="29"/>
      <c r="D127" s="8" t="s">
        <v>130</v>
      </c>
      <c r="E127" s="9"/>
      <c r="F127" s="9"/>
      <c r="G127" s="9">
        <f t="shared" si="1"/>
        <v>0</v>
      </c>
    </row>
    <row r="128" spans="2:7">
      <c r="B128" s="29"/>
      <c r="C128" s="29"/>
      <c r="D128" s="8" t="s">
        <v>131</v>
      </c>
      <c r="E128" s="9"/>
      <c r="F128" s="9"/>
      <c r="G128" s="9">
        <f t="shared" si="1"/>
        <v>0</v>
      </c>
    </row>
    <row r="129" spans="2:7">
      <c r="B129" s="29"/>
      <c r="C129" s="29"/>
      <c r="D129" s="8" t="s">
        <v>132</v>
      </c>
      <c r="E129" s="9">
        <v>14779000</v>
      </c>
      <c r="F129" s="9">
        <v>20564000</v>
      </c>
      <c r="G129" s="9">
        <f t="shared" si="1"/>
        <v>-5785000</v>
      </c>
    </row>
    <row r="130" spans="2:7">
      <c r="B130" s="29"/>
      <c r="C130" s="29"/>
      <c r="D130" s="8" t="s">
        <v>133</v>
      </c>
      <c r="E130" s="9"/>
      <c r="F130" s="9"/>
      <c r="G130" s="9">
        <f t="shared" si="1"/>
        <v>0</v>
      </c>
    </row>
    <row r="131" spans="2:7">
      <c r="B131" s="29"/>
      <c r="C131" s="29"/>
      <c r="D131" s="8" t="s">
        <v>134</v>
      </c>
      <c r="E131" s="9"/>
      <c r="F131" s="9"/>
      <c r="G131" s="9">
        <f t="shared" si="1"/>
        <v>0</v>
      </c>
    </row>
    <row r="132" spans="2:7">
      <c r="B132" s="29"/>
      <c r="C132" s="29"/>
      <c r="D132" s="8" t="s">
        <v>135</v>
      </c>
      <c r="E132" s="9"/>
      <c r="F132" s="9"/>
      <c r="G132" s="9">
        <f t="shared" si="1"/>
        <v>0</v>
      </c>
    </row>
    <row r="133" spans="2:7">
      <c r="B133" s="29"/>
      <c r="C133" s="30"/>
      <c r="D133" s="10" t="s">
        <v>136</v>
      </c>
      <c r="E133" s="11">
        <f>+E118+E119+E120+E125+E126+E127+E128+E129+E130+E131+E132</f>
        <v>14947300</v>
      </c>
      <c r="F133" s="11">
        <f>+F118+F119+F120+F125+F126+F127+F128+F129+F130+F131+F132</f>
        <v>20564000</v>
      </c>
      <c r="G133" s="11">
        <f t="shared" si="1"/>
        <v>-5616700</v>
      </c>
    </row>
    <row r="134" spans="2:7">
      <c r="B134" s="30"/>
      <c r="C134" s="18" t="s">
        <v>137</v>
      </c>
      <c r="D134" s="19"/>
      <c r="E134" s="20">
        <f xml:space="preserve"> +E117 - E133</f>
        <v>-14947300</v>
      </c>
      <c r="F134" s="20">
        <f xml:space="preserve"> +F117 - F133</f>
        <v>-20564000</v>
      </c>
      <c r="G134" s="20">
        <f t="shared" si="1"/>
        <v>5616700</v>
      </c>
    </row>
    <row r="135" spans="2:7">
      <c r="B135" s="12" t="s">
        <v>138</v>
      </c>
      <c r="C135" s="21"/>
      <c r="D135" s="22"/>
      <c r="E135" s="23">
        <f xml:space="preserve"> +E93 +E134</f>
        <v>-1938117</v>
      </c>
      <c r="F135" s="23">
        <f xml:space="preserve"> +F93 +F134</f>
        <v>-1806074</v>
      </c>
      <c r="G135" s="23">
        <f t="shared" ref="G135:G147" si="2">E135-F135</f>
        <v>-132043</v>
      </c>
    </row>
    <row r="136" spans="2:7">
      <c r="B136" s="25" t="s">
        <v>139</v>
      </c>
      <c r="C136" s="21" t="s">
        <v>140</v>
      </c>
      <c r="D136" s="22"/>
      <c r="E136" s="23">
        <v>-12313634</v>
      </c>
      <c r="F136" s="23">
        <v>-10507560</v>
      </c>
      <c r="G136" s="23">
        <f t="shared" si="2"/>
        <v>-1806074</v>
      </c>
    </row>
    <row r="137" spans="2:7">
      <c r="B137" s="26"/>
      <c r="C137" s="21" t="s">
        <v>141</v>
      </c>
      <c r="D137" s="22"/>
      <c r="E137" s="23">
        <f xml:space="preserve"> +E135 +E136</f>
        <v>-14251751</v>
      </c>
      <c r="F137" s="23">
        <f xml:space="preserve"> +F135 +F136</f>
        <v>-12313634</v>
      </c>
      <c r="G137" s="23">
        <f t="shared" si="2"/>
        <v>-1938117</v>
      </c>
    </row>
    <row r="138" spans="2:7">
      <c r="B138" s="26"/>
      <c r="C138" s="21" t="s">
        <v>142</v>
      </c>
      <c r="D138" s="22"/>
      <c r="E138" s="23"/>
      <c r="F138" s="23"/>
      <c r="G138" s="23">
        <f t="shared" si="2"/>
        <v>0</v>
      </c>
    </row>
    <row r="139" spans="2:7">
      <c r="B139" s="26"/>
      <c r="C139" s="21" t="s">
        <v>143</v>
      </c>
      <c r="D139" s="22"/>
      <c r="E139" s="23">
        <f>+E140+E141+E142</f>
        <v>500000</v>
      </c>
      <c r="F139" s="23">
        <f>+F140+F141+F142</f>
        <v>0</v>
      </c>
      <c r="G139" s="23">
        <f t="shared" si="2"/>
        <v>500000</v>
      </c>
    </row>
    <row r="140" spans="2:7">
      <c r="B140" s="26"/>
      <c r="C140" s="24" t="s">
        <v>144</v>
      </c>
      <c r="D140" s="19"/>
      <c r="E140" s="20">
        <v>500000</v>
      </c>
      <c r="F140" s="20"/>
      <c r="G140" s="20">
        <f t="shared" si="2"/>
        <v>500000</v>
      </c>
    </row>
    <row r="141" spans="2:7">
      <c r="B141" s="26"/>
      <c r="C141" s="24" t="s">
        <v>145</v>
      </c>
      <c r="D141" s="19"/>
      <c r="E141" s="20"/>
      <c r="F141" s="20"/>
      <c r="G141" s="20">
        <f t="shared" si="2"/>
        <v>0</v>
      </c>
    </row>
    <row r="142" spans="2:7">
      <c r="B142" s="26"/>
      <c r="C142" s="24" t="s">
        <v>146</v>
      </c>
      <c r="D142" s="19"/>
      <c r="E142" s="20"/>
      <c r="F142" s="20"/>
      <c r="G142" s="20">
        <f t="shared" si="2"/>
        <v>0</v>
      </c>
    </row>
    <row r="143" spans="2:7">
      <c r="B143" s="26"/>
      <c r="C143" s="21" t="s">
        <v>147</v>
      </c>
      <c r="D143" s="22"/>
      <c r="E143" s="23">
        <f>+E144+E145+E146</f>
        <v>100000</v>
      </c>
      <c r="F143" s="23">
        <f>+F144+F145+F146</f>
        <v>0</v>
      </c>
      <c r="G143" s="23">
        <f t="shared" si="2"/>
        <v>100000</v>
      </c>
    </row>
    <row r="144" spans="2:7">
      <c r="B144" s="26"/>
      <c r="C144" s="24" t="s">
        <v>148</v>
      </c>
      <c r="D144" s="19"/>
      <c r="E144" s="20">
        <v>100000</v>
      </c>
      <c r="F144" s="20"/>
      <c r="G144" s="20">
        <f t="shared" si="2"/>
        <v>100000</v>
      </c>
    </row>
    <row r="145" spans="2:7">
      <c r="B145" s="26"/>
      <c r="C145" s="24" t="s">
        <v>149</v>
      </c>
      <c r="D145" s="19"/>
      <c r="E145" s="20"/>
      <c r="F145" s="20"/>
      <c r="G145" s="20">
        <f t="shared" si="2"/>
        <v>0</v>
      </c>
    </row>
    <row r="146" spans="2:7">
      <c r="B146" s="26"/>
      <c r="C146" s="24" t="s">
        <v>150</v>
      </c>
      <c r="D146" s="19"/>
      <c r="E146" s="20"/>
      <c r="F146" s="20"/>
      <c r="G146" s="20">
        <f t="shared" si="2"/>
        <v>0</v>
      </c>
    </row>
    <row r="147" spans="2:7">
      <c r="B147" s="27"/>
      <c r="C147" s="21" t="s">
        <v>151</v>
      </c>
      <c r="D147" s="22"/>
      <c r="E147" s="23">
        <f xml:space="preserve"> +E137 +E138 +E139 - E143</f>
        <v>-13851751</v>
      </c>
      <c r="F147" s="23">
        <f xml:space="preserve"> +F137 +F138 +F139 - F143</f>
        <v>-12313634</v>
      </c>
      <c r="G147" s="23">
        <f t="shared" si="2"/>
        <v>-1538117</v>
      </c>
    </row>
  </sheetData>
  <mergeCells count="13">
    <mergeCell ref="B2:G2"/>
    <mergeCell ref="B3:G3"/>
    <mergeCell ref="B5:D5"/>
    <mergeCell ref="B6:B79"/>
    <mergeCell ref="C6:C23"/>
    <mergeCell ref="C24:C78"/>
    <mergeCell ref="B136:B147"/>
    <mergeCell ref="B80:B92"/>
    <mergeCell ref="C80:C85"/>
    <mergeCell ref="C86:C91"/>
    <mergeCell ref="B94:B134"/>
    <mergeCell ref="C94:C117"/>
    <mergeCell ref="C118:C133"/>
  </mergeCells>
  <phoneticPr fontId="2"/>
  <pageMargins left="0.7" right="0.7" top="0.75" bottom="0.75" header="0.3" footer="0.3"/>
  <pageSetup paperSize="9" fitToHeight="0" orientation="portrait" verticalDpi="0" r:id="rId1"/>
  <headerFooter>
    <oddHeader>&amp;L静岡手をつなぐ育成の会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13</vt:i4>
      </vt:variant>
    </vt:vector>
  </HeadingPairs>
  <TitlesOfParts>
    <vt:vector size="28" baseType="lpstr">
      <vt:lpstr>第二号第一様式</vt:lpstr>
      <vt:lpstr>第二号第三様式</vt:lpstr>
      <vt:lpstr>法人本部</vt:lpstr>
      <vt:lpstr>ラポール安倍川</vt:lpstr>
      <vt:lpstr>ラポール古庄</vt:lpstr>
      <vt:lpstr>ラポールたけみ</vt:lpstr>
      <vt:lpstr>ラポールあおい</vt:lpstr>
      <vt:lpstr>ラポール川原</vt:lpstr>
      <vt:lpstr>ラポール・ファーム</vt:lpstr>
      <vt:lpstr>ラポール・チャクラ</vt:lpstr>
      <vt:lpstr>ラポール・タスカ</vt:lpstr>
      <vt:lpstr>チャイム</vt:lpstr>
      <vt:lpstr>ラポールみなみ</vt:lpstr>
      <vt:lpstr>ラポール・フレンズ</vt:lpstr>
      <vt:lpstr>ラポールぽけっと</vt:lpstr>
      <vt:lpstr>チャイム!Print_Titles</vt:lpstr>
      <vt:lpstr>ラポール・タスカ!Print_Titles</vt:lpstr>
      <vt:lpstr>ラポール・チャクラ!Print_Titles</vt:lpstr>
      <vt:lpstr>ラポール・ファーム!Print_Titles</vt:lpstr>
      <vt:lpstr>ラポール・フレンズ!Print_Titles</vt:lpstr>
      <vt:lpstr>ラポールあおい!Print_Titles</vt:lpstr>
      <vt:lpstr>ラポールたけみ!Print_Titles</vt:lpstr>
      <vt:lpstr>ラポールぽけっと!Print_Titles</vt:lpstr>
      <vt:lpstr>ラポールみなみ!Print_Titles</vt:lpstr>
      <vt:lpstr>ラポール安倍川!Print_Titles</vt:lpstr>
      <vt:lpstr>ラポール古庄!Print_Titles</vt:lpstr>
      <vt:lpstr>ラポール川原!Print_Titles</vt:lpstr>
      <vt:lpstr>法人本部!Print_Titles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honbuMate01</dc:creator>
  <cp:lastModifiedBy>honbuMate01</cp:lastModifiedBy>
  <dcterms:created xsi:type="dcterms:W3CDTF">2024-06-06T00:59:26Z</dcterms:created>
  <dcterms:modified xsi:type="dcterms:W3CDTF">2024-06-06T08:24:41Z</dcterms:modified>
</cp:coreProperties>
</file>