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server\法人本部掲示板\最新掲示板\決算書\2023R5年度\"/>
    </mc:Choice>
  </mc:AlternateContent>
  <xr:revisionPtr revIDLastSave="0" documentId="8_{440D8402-4AAF-4159-8A31-63FA0EA26308}" xr6:coauthVersionLast="47" xr6:coauthVersionMax="47" xr10:uidLastSave="{00000000-0000-0000-0000-000000000000}"/>
  <bookViews>
    <workbookView xWindow="240" yWindow="375" windowWidth="16080" windowHeight="14730" tabRatio="777" xr2:uid="{42B929AE-BCD5-4803-9A33-8BC7D200E2C9}"/>
  </bookViews>
  <sheets>
    <sheet name="第一号第一様式" sheetId="14" r:id="rId1"/>
    <sheet name="第一号第三様式" sheetId="15" r:id="rId2"/>
    <sheet name="法人本部" sheetId="1" r:id="rId3"/>
    <sheet name="ラポール安倍川" sheetId="2" r:id="rId4"/>
    <sheet name="ラポール古庄" sheetId="3" r:id="rId5"/>
    <sheet name="ラポールたけみ" sheetId="4" r:id="rId6"/>
    <sheet name="ラポールあおい" sheetId="5" r:id="rId7"/>
    <sheet name="ラポール川原" sheetId="6" r:id="rId8"/>
    <sheet name="ラポール・ファーム" sheetId="7" r:id="rId9"/>
    <sheet name="ラポール・チャクラ" sheetId="8" r:id="rId10"/>
    <sheet name="ラポール・タスカ" sheetId="9" r:id="rId11"/>
    <sheet name="チャイム" sheetId="10" r:id="rId12"/>
    <sheet name="ラポールみなみ" sheetId="11" r:id="rId13"/>
    <sheet name="ラポール・フレンズ" sheetId="12" r:id="rId14"/>
    <sheet name="ラポールぽけっと" sheetId="13" r:id="rId15"/>
  </sheets>
  <definedNames>
    <definedName name="_xlnm.Print_Titles" localSheetId="11">チャイム!$1:$5</definedName>
    <definedName name="_xlnm.Print_Titles" localSheetId="10">ラポール・タスカ!$1:$5</definedName>
    <definedName name="_xlnm.Print_Titles" localSheetId="9">ラポール・チャクラ!$1:$5</definedName>
    <definedName name="_xlnm.Print_Titles" localSheetId="8">ラポール・ファーム!$1:$5</definedName>
    <definedName name="_xlnm.Print_Titles" localSheetId="13">ラポール・フレンズ!$1:$5</definedName>
    <definedName name="_xlnm.Print_Titles" localSheetId="6">ラポールあおい!$1:$5</definedName>
    <definedName name="_xlnm.Print_Titles" localSheetId="5">ラポールたけみ!$1:$5</definedName>
    <definedName name="_xlnm.Print_Titles" localSheetId="14">ラポールぽけっと!$1:$5</definedName>
    <definedName name="_xlnm.Print_Titles" localSheetId="12">ラポールみなみ!$1:$5</definedName>
    <definedName name="_xlnm.Print_Titles" localSheetId="3">ラポール安倍川!$1:$5</definedName>
    <definedName name="_xlnm.Print_Titles" localSheetId="4">ラポール古庄!$1:$5</definedName>
    <definedName name="_xlnm.Print_Titles" localSheetId="7">ラポール川原!$1:$5</definedName>
    <definedName name="_xlnm.Print_Titles" localSheetId="2">法人本部!$1:$5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4" l="1"/>
  <c r="G51" i="14"/>
  <c r="E50" i="14"/>
  <c r="G50" i="14" s="1"/>
  <c r="G49" i="14"/>
  <c r="F49" i="14"/>
  <c r="E49" i="14"/>
  <c r="G48" i="14"/>
  <c r="G47" i="14"/>
  <c r="G46" i="14"/>
  <c r="G45" i="14"/>
  <c r="G44" i="14"/>
  <c r="G43" i="14"/>
  <c r="F42" i="14"/>
  <c r="F50" i="14" s="1"/>
  <c r="E42" i="14"/>
  <c r="G42" i="14" s="1"/>
  <c r="G41" i="14"/>
  <c r="G40" i="14"/>
  <c r="G39" i="14"/>
  <c r="G38" i="14"/>
  <c r="G37" i="14"/>
  <c r="G36" i="14"/>
  <c r="F34" i="14"/>
  <c r="E34" i="14"/>
  <c r="G34" i="14" s="1"/>
  <c r="G33" i="14"/>
  <c r="G32" i="14"/>
  <c r="G31" i="14"/>
  <c r="G30" i="14"/>
  <c r="G29" i="14"/>
  <c r="G28" i="14"/>
  <c r="F27" i="14"/>
  <c r="F35" i="14" s="1"/>
  <c r="E27" i="14"/>
  <c r="G27" i="14" s="1"/>
  <c r="G26" i="14"/>
  <c r="G25" i="14"/>
  <c r="G24" i="14"/>
  <c r="G23" i="14"/>
  <c r="G22" i="14"/>
  <c r="G21" i="14"/>
  <c r="F19" i="14"/>
  <c r="E19" i="14"/>
  <c r="G19" i="14" s="1"/>
  <c r="G18" i="14"/>
  <c r="G17" i="14"/>
  <c r="G16" i="14"/>
  <c r="G15" i="14"/>
  <c r="G14" i="14"/>
  <c r="G13" i="14"/>
  <c r="F13" i="14"/>
  <c r="F20" i="14" s="1"/>
  <c r="E13" i="14"/>
  <c r="E20" i="14" s="1"/>
  <c r="G12" i="14"/>
  <c r="G11" i="14"/>
  <c r="G10" i="14"/>
  <c r="G9" i="14"/>
  <c r="G8" i="14"/>
  <c r="R64" i="15"/>
  <c r="T64" i="15" s="1"/>
  <c r="P62" i="15"/>
  <c r="O62" i="15"/>
  <c r="J62" i="15"/>
  <c r="S61" i="15"/>
  <c r="S62" i="15" s="1"/>
  <c r="Q61" i="15"/>
  <c r="Q62" i="15" s="1"/>
  <c r="P61" i="15"/>
  <c r="O61" i="15"/>
  <c r="N61" i="15"/>
  <c r="M61" i="15"/>
  <c r="L61" i="15"/>
  <c r="K61" i="15"/>
  <c r="J61" i="15"/>
  <c r="I61" i="15"/>
  <c r="H61" i="15"/>
  <c r="H62" i="15" s="1"/>
  <c r="G61" i="15"/>
  <c r="G62" i="15" s="1"/>
  <c r="F61" i="15"/>
  <c r="E61" i="15"/>
  <c r="E62" i="15" s="1"/>
  <c r="R60" i="15"/>
  <c r="T60" i="15" s="1"/>
  <c r="T59" i="15"/>
  <c r="R59" i="15"/>
  <c r="R58" i="15"/>
  <c r="T58" i="15" s="1"/>
  <c r="R57" i="15"/>
  <c r="T57" i="15" s="1"/>
  <c r="R56" i="15"/>
  <c r="T56" i="15" s="1"/>
  <c r="R55" i="15"/>
  <c r="T55" i="15" s="1"/>
  <c r="R54" i="15"/>
  <c r="T54" i="15" s="1"/>
  <c r="T53" i="15"/>
  <c r="R53" i="15"/>
  <c r="R52" i="15"/>
  <c r="T52" i="15" s="1"/>
  <c r="R51" i="15"/>
  <c r="T51" i="15" s="1"/>
  <c r="R50" i="15"/>
  <c r="T50" i="15" s="1"/>
  <c r="R49" i="15"/>
  <c r="T49" i="15" s="1"/>
  <c r="S48" i="15"/>
  <c r="Q48" i="15"/>
  <c r="P48" i="15"/>
  <c r="O48" i="15"/>
  <c r="N48" i="15"/>
  <c r="N62" i="15" s="1"/>
  <c r="M48" i="15"/>
  <c r="M62" i="15" s="1"/>
  <c r="L48" i="15"/>
  <c r="L62" i="15" s="1"/>
  <c r="K48" i="15"/>
  <c r="K62" i="15" s="1"/>
  <c r="J48" i="15"/>
  <c r="I48" i="15"/>
  <c r="I62" i="15" s="1"/>
  <c r="H48" i="15"/>
  <c r="G48" i="15"/>
  <c r="F48" i="15"/>
  <c r="F62" i="15" s="1"/>
  <c r="E48" i="15"/>
  <c r="R47" i="15"/>
  <c r="T47" i="15" s="1"/>
  <c r="R46" i="15"/>
  <c r="T46" i="15" s="1"/>
  <c r="R45" i="15"/>
  <c r="T45" i="15" s="1"/>
  <c r="R44" i="15"/>
  <c r="T44" i="15" s="1"/>
  <c r="R43" i="15"/>
  <c r="T43" i="15" s="1"/>
  <c r="T42" i="15"/>
  <c r="R42" i="15"/>
  <c r="R41" i="15"/>
  <c r="T41" i="15" s="1"/>
  <c r="R40" i="15"/>
  <c r="T40" i="15" s="1"/>
  <c r="R39" i="15"/>
  <c r="T39" i="15" s="1"/>
  <c r="R38" i="15"/>
  <c r="T38" i="15" s="1"/>
  <c r="R37" i="15"/>
  <c r="T37" i="15" s="1"/>
  <c r="T36" i="15"/>
  <c r="R36" i="15"/>
  <c r="P35" i="15"/>
  <c r="O35" i="15"/>
  <c r="J35" i="15"/>
  <c r="S34" i="15"/>
  <c r="S35" i="15" s="1"/>
  <c r="Q34" i="15"/>
  <c r="Q35" i="15" s="1"/>
  <c r="P34" i="15"/>
  <c r="O34" i="15"/>
  <c r="N34" i="15"/>
  <c r="M34" i="15"/>
  <c r="L34" i="15"/>
  <c r="K34" i="15"/>
  <c r="J34" i="15"/>
  <c r="I34" i="15"/>
  <c r="H34" i="15"/>
  <c r="H35" i="15" s="1"/>
  <c r="G34" i="15"/>
  <c r="G35" i="15" s="1"/>
  <c r="F34" i="15"/>
  <c r="E34" i="15"/>
  <c r="E35" i="15" s="1"/>
  <c r="R33" i="15"/>
  <c r="T33" i="15" s="1"/>
  <c r="T32" i="15"/>
  <c r="R32" i="15"/>
  <c r="R31" i="15"/>
  <c r="T31" i="15" s="1"/>
  <c r="R30" i="15"/>
  <c r="T30" i="15" s="1"/>
  <c r="R29" i="15"/>
  <c r="T29" i="15" s="1"/>
  <c r="R28" i="15"/>
  <c r="T28" i="15" s="1"/>
  <c r="S27" i="15"/>
  <c r="Q27" i="15"/>
  <c r="P27" i="15"/>
  <c r="O27" i="15"/>
  <c r="N27" i="15"/>
  <c r="N35" i="15" s="1"/>
  <c r="M27" i="15"/>
  <c r="M35" i="15" s="1"/>
  <c r="L27" i="15"/>
  <c r="L35" i="15" s="1"/>
  <c r="K27" i="15"/>
  <c r="K35" i="15" s="1"/>
  <c r="J27" i="15"/>
  <c r="I27" i="15"/>
  <c r="I35" i="15" s="1"/>
  <c r="H27" i="15"/>
  <c r="G27" i="15"/>
  <c r="F27" i="15"/>
  <c r="F35" i="15" s="1"/>
  <c r="E27" i="15"/>
  <c r="R26" i="15"/>
  <c r="T26" i="15" s="1"/>
  <c r="R25" i="15"/>
  <c r="T25" i="15" s="1"/>
  <c r="R24" i="15"/>
  <c r="T24" i="15" s="1"/>
  <c r="R23" i="15"/>
  <c r="T23" i="15" s="1"/>
  <c r="R22" i="15"/>
  <c r="T22" i="15" s="1"/>
  <c r="T21" i="15"/>
  <c r="R21" i="15"/>
  <c r="P20" i="15"/>
  <c r="P63" i="15" s="1"/>
  <c r="P65" i="15" s="1"/>
  <c r="O20" i="15"/>
  <c r="O63" i="15" s="1"/>
  <c r="O65" i="15" s="1"/>
  <c r="S19" i="15"/>
  <c r="S20" i="15" s="1"/>
  <c r="S63" i="15" s="1"/>
  <c r="S65" i="15" s="1"/>
  <c r="Q19" i="15"/>
  <c r="Q20" i="15" s="1"/>
  <c r="P19" i="15"/>
  <c r="O19" i="15"/>
  <c r="N19" i="15"/>
  <c r="M19" i="15"/>
  <c r="L19" i="15"/>
  <c r="K19" i="15"/>
  <c r="J19" i="15"/>
  <c r="I19" i="15"/>
  <c r="H19" i="15"/>
  <c r="H20" i="15" s="1"/>
  <c r="H63" i="15" s="1"/>
  <c r="H65" i="15" s="1"/>
  <c r="G19" i="15"/>
  <c r="G20" i="15" s="1"/>
  <c r="G63" i="15" s="1"/>
  <c r="G65" i="15" s="1"/>
  <c r="F19" i="15"/>
  <c r="E19" i="15"/>
  <c r="E20" i="15" s="1"/>
  <c r="R18" i="15"/>
  <c r="T18" i="15" s="1"/>
  <c r="T17" i="15"/>
  <c r="R17" i="15"/>
  <c r="R16" i="15"/>
  <c r="T16" i="15" s="1"/>
  <c r="R15" i="15"/>
  <c r="T15" i="15" s="1"/>
  <c r="R14" i="15"/>
  <c r="T14" i="15" s="1"/>
  <c r="S13" i="15"/>
  <c r="Q13" i="15"/>
  <c r="P13" i="15"/>
  <c r="O13" i="15"/>
  <c r="N13" i="15"/>
  <c r="N20" i="15" s="1"/>
  <c r="N63" i="15" s="1"/>
  <c r="N65" i="15" s="1"/>
  <c r="M13" i="15"/>
  <c r="M20" i="15" s="1"/>
  <c r="L13" i="15"/>
  <c r="L20" i="15" s="1"/>
  <c r="K13" i="15"/>
  <c r="K20" i="15" s="1"/>
  <c r="J13" i="15"/>
  <c r="J20" i="15" s="1"/>
  <c r="J63" i="15" s="1"/>
  <c r="J65" i="15" s="1"/>
  <c r="I13" i="15"/>
  <c r="I20" i="15" s="1"/>
  <c r="H13" i="15"/>
  <c r="G13" i="15"/>
  <c r="F13" i="15"/>
  <c r="F20" i="15" s="1"/>
  <c r="E13" i="15"/>
  <c r="R13" i="15" s="1"/>
  <c r="T13" i="15" s="1"/>
  <c r="T12" i="15"/>
  <c r="R12" i="15"/>
  <c r="R11" i="15"/>
  <c r="T11" i="15" s="1"/>
  <c r="R10" i="15"/>
  <c r="T10" i="15" s="1"/>
  <c r="R9" i="15"/>
  <c r="T9" i="15" s="1"/>
  <c r="R8" i="15"/>
  <c r="T8" i="15" s="1"/>
  <c r="G143" i="13"/>
  <c r="G140" i="13"/>
  <c r="F139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F125" i="13"/>
  <c r="F138" i="13" s="1"/>
  <c r="E125" i="13"/>
  <c r="G124" i="13"/>
  <c r="G123" i="13"/>
  <c r="G122" i="13"/>
  <c r="G121" i="13"/>
  <c r="F120" i="13"/>
  <c r="E120" i="13"/>
  <c r="G120" i="13" s="1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F107" i="13"/>
  <c r="E107" i="13"/>
  <c r="G107" i="13" s="1"/>
  <c r="G106" i="13"/>
  <c r="G105" i="13"/>
  <c r="G104" i="13"/>
  <c r="G103" i="13"/>
  <c r="F101" i="13"/>
  <c r="G100" i="13"/>
  <c r="G99" i="13"/>
  <c r="G98" i="13"/>
  <c r="G97" i="13"/>
  <c r="G96" i="13"/>
  <c r="G95" i="13"/>
  <c r="G94" i="13"/>
  <c r="G93" i="13"/>
  <c r="G92" i="13"/>
  <c r="F92" i="13"/>
  <c r="E92" i="13"/>
  <c r="E101" i="13" s="1"/>
  <c r="G101" i="13" s="1"/>
  <c r="G91" i="13"/>
  <c r="G90" i="13"/>
  <c r="E89" i="13"/>
  <c r="G88" i="13"/>
  <c r="G87" i="13"/>
  <c r="G86" i="13"/>
  <c r="G85" i="13"/>
  <c r="G84" i="13"/>
  <c r="F84" i="13"/>
  <c r="E84" i="13"/>
  <c r="G83" i="13"/>
  <c r="G82" i="13"/>
  <c r="G81" i="13"/>
  <c r="G80" i="13"/>
  <c r="F79" i="13"/>
  <c r="G79" i="13" s="1"/>
  <c r="E79" i="13"/>
  <c r="G78" i="13"/>
  <c r="G77" i="13"/>
  <c r="G76" i="13"/>
  <c r="F76" i="13"/>
  <c r="E76" i="13"/>
  <c r="G73" i="13"/>
  <c r="G72" i="13"/>
  <c r="G71" i="13"/>
  <c r="G70" i="13"/>
  <c r="F70" i="13"/>
  <c r="F69" i="13" s="1"/>
  <c r="F74" i="13" s="1"/>
  <c r="E70" i="13"/>
  <c r="E69" i="13" s="1"/>
  <c r="G69" i="13" s="1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F47" i="13"/>
  <c r="E47" i="13"/>
  <c r="G47" i="13" s="1"/>
  <c r="G46" i="13"/>
  <c r="G45" i="13"/>
  <c r="G44" i="13"/>
  <c r="G43" i="13"/>
  <c r="G42" i="13"/>
  <c r="G41" i="13"/>
  <c r="G40" i="13"/>
  <c r="G39" i="13"/>
  <c r="G38" i="13"/>
  <c r="G37" i="13"/>
  <c r="G36" i="13"/>
  <c r="F35" i="13"/>
  <c r="E35" i="13"/>
  <c r="G35" i="13" s="1"/>
  <c r="G34" i="13"/>
  <c r="G33" i="13"/>
  <c r="G32" i="13"/>
  <c r="G31" i="13"/>
  <c r="G30" i="13"/>
  <c r="G29" i="13"/>
  <c r="G28" i="13"/>
  <c r="F28" i="13"/>
  <c r="E28" i="13"/>
  <c r="G26" i="13"/>
  <c r="G25" i="13"/>
  <c r="G24" i="13"/>
  <c r="G23" i="13"/>
  <c r="F23" i="13"/>
  <c r="E23" i="13"/>
  <c r="G22" i="13"/>
  <c r="G21" i="13"/>
  <c r="G20" i="13"/>
  <c r="G19" i="13"/>
  <c r="G18" i="13"/>
  <c r="G17" i="13"/>
  <c r="F17" i="13"/>
  <c r="E17" i="13"/>
  <c r="G16" i="13"/>
  <c r="G15" i="13"/>
  <c r="F14" i="13"/>
  <c r="E14" i="13"/>
  <c r="G14" i="13" s="1"/>
  <c r="G13" i="13"/>
  <c r="G12" i="13"/>
  <c r="G11" i="13"/>
  <c r="G10" i="13"/>
  <c r="G9" i="13"/>
  <c r="F9" i="13"/>
  <c r="E9" i="13"/>
  <c r="E8" i="13" s="1"/>
  <c r="F8" i="13"/>
  <c r="F27" i="13" s="1"/>
  <c r="F75" i="13" s="1"/>
  <c r="G7" i="13"/>
  <c r="G6" i="13"/>
  <c r="F6" i="13"/>
  <c r="E6" i="13"/>
  <c r="G143" i="12"/>
  <c r="G140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F125" i="12"/>
  <c r="F138" i="12" s="1"/>
  <c r="E125" i="12"/>
  <c r="E138" i="12" s="1"/>
  <c r="G124" i="12"/>
  <c r="G123" i="12"/>
  <c r="G122" i="12"/>
  <c r="G121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F107" i="12"/>
  <c r="F120" i="12" s="1"/>
  <c r="F139" i="12" s="1"/>
  <c r="E107" i="12"/>
  <c r="G106" i="12"/>
  <c r="G105" i="12"/>
  <c r="G104" i="12"/>
  <c r="G103" i="12"/>
  <c r="F101" i="12"/>
  <c r="G100" i="12"/>
  <c r="G99" i="12"/>
  <c r="G98" i="12"/>
  <c r="G97" i="12"/>
  <c r="G96" i="12"/>
  <c r="G95" i="12"/>
  <c r="G94" i="12"/>
  <c r="G93" i="12"/>
  <c r="G92" i="12"/>
  <c r="F92" i="12"/>
  <c r="E92" i="12"/>
  <c r="E101" i="12" s="1"/>
  <c r="G101" i="12" s="1"/>
  <c r="G91" i="12"/>
  <c r="G90" i="12"/>
  <c r="E89" i="12"/>
  <c r="E102" i="12" s="1"/>
  <c r="G88" i="12"/>
  <c r="G87" i="12"/>
  <c r="G86" i="12"/>
  <c r="G85" i="12"/>
  <c r="G84" i="12"/>
  <c r="F84" i="12"/>
  <c r="E84" i="12"/>
  <c r="G83" i="12"/>
  <c r="G82" i="12"/>
  <c r="G81" i="12"/>
  <c r="G80" i="12"/>
  <c r="F79" i="12"/>
  <c r="E79" i="12"/>
  <c r="G78" i="12"/>
  <c r="G77" i="12"/>
  <c r="G76" i="12"/>
  <c r="F76" i="12"/>
  <c r="E76" i="12"/>
  <c r="G73" i="12"/>
  <c r="G72" i="12"/>
  <c r="G71" i="12"/>
  <c r="G70" i="12"/>
  <c r="F70" i="12"/>
  <c r="E70" i="12"/>
  <c r="F69" i="12"/>
  <c r="E69" i="12"/>
  <c r="G69" i="12" s="1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F47" i="12"/>
  <c r="E47" i="12"/>
  <c r="G47" i="12" s="1"/>
  <c r="G46" i="12"/>
  <c r="G45" i="12"/>
  <c r="G44" i="12"/>
  <c r="G43" i="12"/>
  <c r="G42" i="12"/>
  <c r="G41" i="12"/>
  <c r="G40" i="12"/>
  <c r="G39" i="12"/>
  <c r="G38" i="12"/>
  <c r="G37" i="12"/>
  <c r="G36" i="12"/>
  <c r="F35" i="12"/>
  <c r="F74" i="12" s="1"/>
  <c r="E35" i="12"/>
  <c r="G35" i="12" s="1"/>
  <c r="G34" i="12"/>
  <c r="G33" i="12"/>
  <c r="G32" i="12"/>
  <c r="G31" i="12"/>
  <c r="G30" i="12"/>
  <c r="G29" i="12"/>
  <c r="F28" i="12"/>
  <c r="E28" i="12"/>
  <c r="G28" i="12" s="1"/>
  <c r="G26" i="12"/>
  <c r="G25" i="12"/>
  <c r="G24" i="12"/>
  <c r="F23" i="12"/>
  <c r="G23" i="12" s="1"/>
  <c r="E23" i="12"/>
  <c r="G22" i="12"/>
  <c r="G21" i="12"/>
  <c r="G20" i="12"/>
  <c r="G19" i="12"/>
  <c r="G18" i="12"/>
  <c r="F17" i="12"/>
  <c r="E17" i="12"/>
  <c r="G17" i="12" s="1"/>
  <c r="G16" i="12"/>
  <c r="G15" i="12"/>
  <c r="G14" i="12"/>
  <c r="F14" i="12"/>
  <c r="E14" i="12"/>
  <c r="G13" i="12"/>
  <c r="G12" i="12"/>
  <c r="G11" i="12"/>
  <c r="G10" i="12"/>
  <c r="F9" i="12"/>
  <c r="F8" i="12" s="1"/>
  <c r="F27" i="12" s="1"/>
  <c r="F75" i="12" s="1"/>
  <c r="E9" i="12"/>
  <c r="G7" i="12"/>
  <c r="F6" i="12"/>
  <c r="E6" i="12"/>
  <c r="G6" i="12" s="1"/>
  <c r="G143" i="11"/>
  <c r="G140" i="11"/>
  <c r="F138" i="11"/>
  <c r="E138" i="11"/>
  <c r="G138" i="11" s="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F125" i="11"/>
  <c r="E125" i="11"/>
  <c r="G125" i="11" s="1"/>
  <c r="G124" i="11"/>
  <c r="G123" i="11"/>
  <c r="G122" i="11"/>
  <c r="G121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F107" i="11"/>
  <c r="F120" i="11" s="1"/>
  <c r="E107" i="11"/>
  <c r="E120" i="11" s="1"/>
  <c r="G106" i="11"/>
  <c r="G105" i="11"/>
  <c r="G104" i="11"/>
  <c r="G103" i="11"/>
  <c r="F101" i="11"/>
  <c r="E101" i="11"/>
  <c r="G101" i="11" s="1"/>
  <c r="G100" i="11"/>
  <c r="G99" i="11"/>
  <c r="G98" i="11"/>
  <c r="G97" i="11"/>
  <c r="G96" i="11"/>
  <c r="G95" i="11"/>
  <c r="G94" i="11"/>
  <c r="G93" i="11"/>
  <c r="F92" i="11"/>
  <c r="E92" i="11"/>
  <c r="G92" i="11" s="1"/>
  <c r="G91" i="11"/>
  <c r="G90" i="11"/>
  <c r="E89" i="11"/>
  <c r="G88" i="11"/>
  <c r="G87" i="11"/>
  <c r="G86" i="11"/>
  <c r="G85" i="11"/>
  <c r="F84" i="11"/>
  <c r="E84" i="11"/>
  <c r="G84" i="11" s="1"/>
  <c r="G83" i="11"/>
  <c r="G82" i="11"/>
  <c r="G81" i="11"/>
  <c r="G80" i="11"/>
  <c r="F79" i="11"/>
  <c r="E79" i="11"/>
  <c r="G78" i="11"/>
  <c r="G77" i="11"/>
  <c r="F76" i="11"/>
  <c r="E76" i="11"/>
  <c r="G76" i="11" s="1"/>
  <c r="E74" i="11"/>
  <c r="G74" i="11" s="1"/>
  <c r="G73" i="11"/>
  <c r="G72" i="11"/>
  <c r="G71" i="11"/>
  <c r="F70" i="11"/>
  <c r="E70" i="11"/>
  <c r="G70" i="11" s="1"/>
  <c r="F69" i="11"/>
  <c r="E69" i="11"/>
  <c r="G69" i="11" s="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F47" i="11"/>
  <c r="E47" i="11"/>
  <c r="G47" i="11" s="1"/>
  <c r="G46" i="11"/>
  <c r="G45" i="11"/>
  <c r="G44" i="11"/>
  <c r="G43" i="11"/>
  <c r="G42" i="11"/>
  <c r="G41" i="11"/>
  <c r="G40" i="11"/>
  <c r="G39" i="11"/>
  <c r="G38" i="11"/>
  <c r="G37" i="11"/>
  <c r="G36" i="11"/>
  <c r="F35" i="11"/>
  <c r="E35" i="11"/>
  <c r="G35" i="11" s="1"/>
  <c r="G34" i="11"/>
  <c r="G33" i="11"/>
  <c r="G32" i="11"/>
  <c r="G31" i="11"/>
  <c r="G30" i="11"/>
  <c r="G29" i="11"/>
  <c r="F28" i="11"/>
  <c r="F74" i="11" s="1"/>
  <c r="E28" i="11"/>
  <c r="G26" i="11"/>
  <c r="G25" i="11"/>
  <c r="G24" i="11"/>
  <c r="F23" i="11"/>
  <c r="E23" i="11"/>
  <c r="G23" i="11" s="1"/>
  <c r="G22" i="11"/>
  <c r="G21" i="11"/>
  <c r="G20" i="11"/>
  <c r="G19" i="11"/>
  <c r="G18" i="11"/>
  <c r="F17" i="11"/>
  <c r="E17" i="11"/>
  <c r="G17" i="11" s="1"/>
  <c r="G16" i="11"/>
  <c r="G15" i="11"/>
  <c r="F14" i="11"/>
  <c r="E14" i="11"/>
  <c r="G14" i="11" s="1"/>
  <c r="G13" i="11"/>
  <c r="G12" i="11"/>
  <c r="G11" i="11"/>
  <c r="G10" i="11"/>
  <c r="G9" i="11"/>
  <c r="F9" i="11"/>
  <c r="F8" i="11" s="1"/>
  <c r="E9" i="11"/>
  <c r="G7" i="11"/>
  <c r="F6" i="11"/>
  <c r="F27" i="11" s="1"/>
  <c r="E6" i="11"/>
  <c r="G143" i="10"/>
  <c r="G140" i="10"/>
  <c r="F138" i="10"/>
  <c r="E138" i="10"/>
  <c r="G138" i="10" s="1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F125" i="10"/>
  <c r="E125" i="10"/>
  <c r="G124" i="10"/>
  <c r="G123" i="10"/>
  <c r="G122" i="10"/>
  <c r="G121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F107" i="10"/>
  <c r="F120" i="10" s="1"/>
  <c r="F139" i="10" s="1"/>
  <c r="E107" i="10"/>
  <c r="G107" i="10" s="1"/>
  <c r="G106" i="10"/>
  <c r="G105" i="10"/>
  <c r="G104" i="10"/>
  <c r="G103" i="10"/>
  <c r="G100" i="10"/>
  <c r="G99" i="10"/>
  <c r="G98" i="10"/>
  <c r="G97" i="10"/>
  <c r="G96" i="10"/>
  <c r="G95" i="10"/>
  <c r="G94" i="10"/>
  <c r="G93" i="10"/>
  <c r="F92" i="10"/>
  <c r="F101" i="10" s="1"/>
  <c r="E92" i="10"/>
  <c r="G91" i="10"/>
  <c r="G90" i="10"/>
  <c r="G88" i="10"/>
  <c r="G87" i="10"/>
  <c r="G86" i="10"/>
  <c r="G85" i="10"/>
  <c r="F84" i="10"/>
  <c r="E84" i="10"/>
  <c r="G84" i="10" s="1"/>
  <c r="G83" i="10"/>
  <c r="G82" i="10"/>
  <c r="G81" i="10"/>
  <c r="G80" i="10"/>
  <c r="F79" i="10"/>
  <c r="G79" i="10" s="1"/>
  <c r="E79" i="10"/>
  <c r="G78" i="10"/>
  <c r="G77" i="10"/>
  <c r="F76" i="10"/>
  <c r="F89" i="10" s="1"/>
  <c r="E76" i="10"/>
  <c r="G76" i="10" s="1"/>
  <c r="G73" i="10"/>
  <c r="G72" i="10"/>
  <c r="G71" i="10"/>
  <c r="F70" i="10"/>
  <c r="F69" i="10" s="1"/>
  <c r="E70" i="10"/>
  <c r="E69" i="10"/>
  <c r="G69" i="10" s="1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F47" i="10"/>
  <c r="E47" i="10"/>
  <c r="G47" i="10" s="1"/>
  <c r="G46" i="10"/>
  <c r="G45" i="10"/>
  <c r="G44" i="10"/>
  <c r="G43" i="10"/>
  <c r="G42" i="10"/>
  <c r="G41" i="10"/>
  <c r="G40" i="10"/>
  <c r="G39" i="10"/>
  <c r="G38" i="10"/>
  <c r="G37" i="10"/>
  <c r="G36" i="10"/>
  <c r="G35" i="10"/>
  <c r="F35" i="10"/>
  <c r="E35" i="10"/>
  <c r="G34" i="10"/>
  <c r="G33" i="10"/>
  <c r="G32" i="10"/>
  <c r="G31" i="10"/>
  <c r="G30" i="10"/>
  <c r="G29" i="10"/>
  <c r="F28" i="10"/>
  <c r="F74" i="10" s="1"/>
  <c r="E28" i="10"/>
  <c r="G26" i="10"/>
  <c r="G25" i="10"/>
  <c r="G24" i="10"/>
  <c r="F23" i="10"/>
  <c r="E23" i="10"/>
  <c r="G23" i="10" s="1"/>
  <c r="G22" i="10"/>
  <c r="G21" i="10"/>
  <c r="G20" i="10"/>
  <c r="G19" i="10"/>
  <c r="G18" i="10"/>
  <c r="F17" i="10"/>
  <c r="G17" i="10" s="1"/>
  <c r="E17" i="10"/>
  <c r="G16" i="10"/>
  <c r="G15" i="10"/>
  <c r="F14" i="10"/>
  <c r="E14" i="10"/>
  <c r="G13" i="10"/>
  <c r="G12" i="10"/>
  <c r="G11" i="10"/>
  <c r="G10" i="10"/>
  <c r="G9" i="10"/>
  <c r="F9" i="10"/>
  <c r="E9" i="10"/>
  <c r="G7" i="10"/>
  <c r="F6" i="10"/>
  <c r="E6" i="10"/>
  <c r="G143" i="9"/>
  <c r="G140" i="9"/>
  <c r="E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F125" i="9"/>
  <c r="G125" i="9" s="1"/>
  <c r="E125" i="9"/>
  <c r="G124" i="9"/>
  <c r="G123" i="9"/>
  <c r="G122" i="9"/>
  <c r="G121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F107" i="9"/>
  <c r="F120" i="9" s="1"/>
  <c r="E107" i="9"/>
  <c r="E120" i="9" s="1"/>
  <c r="G106" i="9"/>
  <c r="G105" i="9"/>
  <c r="G104" i="9"/>
  <c r="G103" i="9"/>
  <c r="F101" i="9"/>
  <c r="G100" i="9"/>
  <c r="G99" i="9"/>
  <c r="G98" i="9"/>
  <c r="G97" i="9"/>
  <c r="G96" i="9"/>
  <c r="G95" i="9"/>
  <c r="G94" i="9"/>
  <c r="G93" i="9"/>
  <c r="G92" i="9"/>
  <c r="F92" i="9"/>
  <c r="E92" i="9"/>
  <c r="E101" i="9" s="1"/>
  <c r="G101" i="9" s="1"/>
  <c r="G91" i="9"/>
  <c r="G90" i="9"/>
  <c r="G88" i="9"/>
  <c r="G87" i="9"/>
  <c r="G86" i="9"/>
  <c r="G85" i="9"/>
  <c r="G84" i="9"/>
  <c r="F84" i="9"/>
  <c r="E84" i="9"/>
  <c r="G83" i="9"/>
  <c r="G82" i="9"/>
  <c r="G81" i="9"/>
  <c r="G80" i="9"/>
  <c r="F79" i="9"/>
  <c r="E79" i="9"/>
  <c r="G79" i="9" s="1"/>
  <c r="G78" i="9"/>
  <c r="G77" i="9"/>
  <c r="F76" i="9"/>
  <c r="F89" i="9" s="1"/>
  <c r="F102" i="9" s="1"/>
  <c r="E76" i="9"/>
  <c r="G73" i="9"/>
  <c r="G72" i="9"/>
  <c r="G71" i="9"/>
  <c r="G70" i="9"/>
  <c r="F70" i="9"/>
  <c r="E70" i="9"/>
  <c r="E69" i="9" s="1"/>
  <c r="G69" i="9" s="1"/>
  <c r="F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F47" i="9"/>
  <c r="E47" i="9"/>
  <c r="G46" i="9"/>
  <c r="G45" i="9"/>
  <c r="G44" i="9"/>
  <c r="G43" i="9"/>
  <c r="G42" i="9"/>
  <c r="G41" i="9"/>
  <c r="G40" i="9"/>
  <c r="G39" i="9"/>
  <c r="G38" i="9"/>
  <c r="G37" i="9"/>
  <c r="G36" i="9"/>
  <c r="F35" i="9"/>
  <c r="G35" i="9" s="1"/>
  <c r="E35" i="9"/>
  <c r="G34" i="9"/>
  <c r="G33" i="9"/>
  <c r="G32" i="9"/>
  <c r="G31" i="9"/>
  <c r="G30" i="9"/>
  <c r="G29" i="9"/>
  <c r="F28" i="9"/>
  <c r="E28" i="9"/>
  <c r="G26" i="9"/>
  <c r="G25" i="9"/>
  <c r="G24" i="9"/>
  <c r="F23" i="9"/>
  <c r="E23" i="9"/>
  <c r="G23" i="9" s="1"/>
  <c r="G22" i="9"/>
  <c r="G21" i="9"/>
  <c r="G20" i="9"/>
  <c r="G19" i="9"/>
  <c r="G18" i="9"/>
  <c r="F17" i="9"/>
  <c r="G17" i="9" s="1"/>
  <c r="E17" i="9"/>
  <c r="G16" i="9"/>
  <c r="G15" i="9"/>
  <c r="F14" i="9"/>
  <c r="F8" i="9" s="1"/>
  <c r="E14" i="9"/>
  <c r="G13" i="9"/>
  <c r="G12" i="9"/>
  <c r="G11" i="9"/>
  <c r="G10" i="9"/>
  <c r="F9" i="9"/>
  <c r="E9" i="9"/>
  <c r="G9" i="9" s="1"/>
  <c r="G7" i="9"/>
  <c r="F6" i="9"/>
  <c r="E6" i="9"/>
  <c r="G143" i="8"/>
  <c r="G140" i="8"/>
  <c r="F138" i="8"/>
  <c r="G138" i="8" s="1"/>
  <c r="E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F125" i="8"/>
  <c r="E125" i="8"/>
  <c r="G125" i="8" s="1"/>
  <c r="G124" i="8"/>
  <c r="G123" i="8"/>
  <c r="G122" i="8"/>
  <c r="G121" i="8"/>
  <c r="E120" i="8"/>
  <c r="E139" i="8" s="1"/>
  <c r="G119" i="8"/>
  <c r="G118" i="8"/>
  <c r="G117" i="8"/>
  <c r="G116" i="8"/>
  <c r="G115" i="8"/>
  <c r="G114" i="8"/>
  <c r="G113" i="8"/>
  <c r="G112" i="8"/>
  <c r="G111" i="8"/>
  <c r="G110" i="8"/>
  <c r="G109" i="8"/>
  <c r="G108" i="8"/>
  <c r="F107" i="8"/>
  <c r="E107" i="8"/>
  <c r="G106" i="8"/>
  <c r="G105" i="8"/>
  <c r="G104" i="8"/>
  <c r="G103" i="8"/>
  <c r="F101" i="8"/>
  <c r="E101" i="8"/>
  <c r="G101" i="8" s="1"/>
  <c r="G100" i="8"/>
  <c r="G99" i="8"/>
  <c r="G98" i="8"/>
  <c r="G97" i="8"/>
  <c r="G96" i="8"/>
  <c r="G95" i="8"/>
  <c r="G94" i="8"/>
  <c r="G93" i="8"/>
  <c r="F92" i="8"/>
  <c r="E92" i="8"/>
  <c r="G92" i="8" s="1"/>
  <c r="G91" i="8"/>
  <c r="G90" i="8"/>
  <c r="G88" i="8"/>
  <c r="G87" i="8"/>
  <c r="G86" i="8"/>
  <c r="G85" i="8"/>
  <c r="F84" i="8"/>
  <c r="E84" i="8"/>
  <c r="G84" i="8" s="1"/>
  <c r="G83" i="8"/>
  <c r="G82" i="8"/>
  <c r="G81" i="8"/>
  <c r="G80" i="8"/>
  <c r="F79" i="8"/>
  <c r="E79" i="8"/>
  <c r="G78" i="8"/>
  <c r="G77" i="8"/>
  <c r="G76" i="8"/>
  <c r="F76" i="8"/>
  <c r="E76" i="8"/>
  <c r="G73" i="8"/>
  <c r="G72" i="8"/>
  <c r="G71" i="8"/>
  <c r="F70" i="8"/>
  <c r="F69" i="8" s="1"/>
  <c r="E70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F47" i="8"/>
  <c r="G47" i="8" s="1"/>
  <c r="E47" i="8"/>
  <c r="G46" i="8"/>
  <c r="G45" i="8"/>
  <c r="G44" i="8"/>
  <c r="G43" i="8"/>
  <c r="G42" i="8"/>
  <c r="G41" i="8"/>
  <c r="G40" i="8"/>
  <c r="G39" i="8"/>
  <c r="G38" i="8"/>
  <c r="G37" i="8"/>
  <c r="G36" i="8"/>
  <c r="F35" i="8"/>
  <c r="E35" i="8"/>
  <c r="G35" i="8" s="1"/>
  <c r="G34" i="8"/>
  <c r="G33" i="8"/>
  <c r="G32" i="8"/>
  <c r="G31" i="8"/>
  <c r="G30" i="8"/>
  <c r="G29" i="8"/>
  <c r="F28" i="8"/>
  <c r="E28" i="8"/>
  <c r="G26" i="8"/>
  <c r="G25" i="8"/>
  <c r="G24" i="8"/>
  <c r="F23" i="8"/>
  <c r="E23" i="8"/>
  <c r="G23" i="8" s="1"/>
  <c r="G22" i="8"/>
  <c r="G21" i="8"/>
  <c r="G20" i="8"/>
  <c r="G19" i="8"/>
  <c r="G18" i="8"/>
  <c r="F17" i="8"/>
  <c r="E17" i="8"/>
  <c r="G17" i="8" s="1"/>
  <c r="G16" i="8"/>
  <c r="G15" i="8"/>
  <c r="F14" i="8"/>
  <c r="E14" i="8"/>
  <c r="G14" i="8" s="1"/>
  <c r="G13" i="8"/>
  <c r="G12" i="8"/>
  <c r="G11" i="8"/>
  <c r="G10" i="8"/>
  <c r="F9" i="8"/>
  <c r="E9" i="8"/>
  <c r="G7" i="8"/>
  <c r="F6" i="8"/>
  <c r="E6" i="8"/>
  <c r="G6" i="8" s="1"/>
  <c r="G143" i="7"/>
  <c r="G140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F125" i="7"/>
  <c r="F138" i="7" s="1"/>
  <c r="E125" i="7"/>
  <c r="G124" i="7"/>
  <c r="G123" i="7"/>
  <c r="G122" i="7"/>
  <c r="G121" i="7"/>
  <c r="F120" i="7"/>
  <c r="F139" i="7" s="1"/>
  <c r="E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F107" i="7"/>
  <c r="E107" i="7"/>
  <c r="G107" i="7" s="1"/>
  <c r="G106" i="7"/>
  <c r="G105" i="7"/>
  <c r="G104" i="7"/>
  <c r="G103" i="7"/>
  <c r="F101" i="7"/>
  <c r="G100" i="7"/>
  <c r="G99" i="7"/>
  <c r="G98" i="7"/>
  <c r="G97" i="7"/>
  <c r="G96" i="7"/>
  <c r="G95" i="7"/>
  <c r="G94" i="7"/>
  <c r="G93" i="7"/>
  <c r="G92" i="7"/>
  <c r="F92" i="7"/>
  <c r="E92" i="7"/>
  <c r="E101" i="7" s="1"/>
  <c r="G91" i="7"/>
  <c r="G90" i="7"/>
  <c r="G88" i="7"/>
  <c r="G87" i="7"/>
  <c r="G86" i="7"/>
  <c r="G85" i="7"/>
  <c r="F84" i="7"/>
  <c r="G84" i="7" s="1"/>
  <c r="E84" i="7"/>
  <c r="G83" i="7"/>
  <c r="G82" i="7"/>
  <c r="G81" i="7"/>
  <c r="G80" i="7"/>
  <c r="G79" i="7"/>
  <c r="F79" i="7"/>
  <c r="E79" i="7"/>
  <c r="G78" i="7"/>
  <c r="G77" i="7"/>
  <c r="F76" i="7"/>
  <c r="E76" i="7"/>
  <c r="E89" i="7" s="1"/>
  <c r="F74" i="7"/>
  <c r="E74" i="7"/>
  <c r="G73" i="7"/>
  <c r="G72" i="7"/>
  <c r="G71" i="7"/>
  <c r="F70" i="7"/>
  <c r="F69" i="7" s="1"/>
  <c r="E70" i="7"/>
  <c r="E69" i="7" s="1"/>
  <c r="G69" i="7" s="1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F47" i="7"/>
  <c r="E47" i="7"/>
  <c r="G47" i="7" s="1"/>
  <c r="G46" i="7"/>
  <c r="G45" i="7"/>
  <c r="G44" i="7"/>
  <c r="G43" i="7"/>
  <c r="G42" i="7"/>
  <c r="G41" i="7"/>
  <c r="G40" i="7"/>
  <c r="G39" i="7"/>
  <c r="G38" i="7"/>
  <c r="G37" i="7"/>
  <c r="G36" i="7"/>
  <c r="F35" i="7"/>
  <c r="E35" i="7"/>
  <c r="G35" i="7" s="1"/>
  <c r="G34" i="7"/>
  <c r="G33" i="7"/>
  <c r="G32" i="7"/>
  <c r="G31" i="7"/>
  <c r="G30" i="7"/>
  <c r="G29" i="7"/>
  <c r="G28" i="7"/>
  <c r="F28" i="7"/>
  <c r="E28" i="7"/>
  <c r="G26" i="7"/>
  <c r="G25" i="7"/>
  <c r="G24" i="7"/>
  <c r="F23" i="7"/>
  <c r="E23" i="7"/>
  <c r="G23" i="7" s="1"/>
  <c r="G22" i="7"/>
  <c r="G21" i="7"/>
  <c r="G20" i="7"/>
  <c r="G19" i="7"/>
  <c r="G18" i="7"/>
  <c r="F17" i="7"/>
  <c r="E17" i="7"/>
  <c r="G17" i="7" s="1"/>
  <c r="G16" i="7"/>
  <c r="G15" i="7"/>
  <c r="F14" i="7"/>
  <c r="E14" i="7"/>
  <c r="G14" i="7" s="1"/>
  <c r="G13" i="7"/>
  <c r="G12" i="7"/>
  <c r="G11" i="7"/>
  <c r="G10" i="7"/>
  <c r="F9" i="7"/>
  <c r="E9" i="7"/>
  <c r="G9" i="7" s="1"/>
  <c r="G7" i="7"/>
  <c r="G6" i="7"/>
  <c r="F6" i="7"/>
  <c r="E6" i="7"/>
  <c r="G143" i="6"/>
  <c r="G140" i="6"/>
  <c r="F139" i="6"/>
  <c r="E138" i="6"/>
  <c r="G138" i="6" s="1"/>
  <c r="G137" i="6"/>
  <c r="G136" i="6"/>
  <c r="G135" i="6"/>
  <c r="G134" i="6"/>
  <c r="G133" i="6"/>
  <c r="G132" i="6"/>
  <c r="G131" i="6"/>
  <c r="G130" i="6"/>
  <c r="G129" i="6"/>
  <c r="G128" i="6"/>
  <c r="G127" i="6"/>
  <c r="G126" i="6"/>
  <c r="F125" i="6"/>
  <c r="F138" i="6" s="1"/>
  <c r="E125" i="6"/>
  <c r="G125" i="6" s="1"/>
  <c r="G124" i="6"/>
  <c r="G123" i="6"/>
  <c r="G122" i="6"/>
  <c r="G121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F107" i="6"/>
  <c r="F120" i="6" s="1"/>
  <c r="E107" i="6"/>
  <c r="G106" i="6"/>
  <c r="G105" i="6"/>
  <c r="G104" i="6"/>
  <c r="G103" i="6"/>
  <c r="F101" i="6"/>
  <c r="G100" i="6"/>
  <c r="G99" i="6"/>
  <c r="G98" i="6"/>
  <c r="G97" i="6"/>
  <c r="G96" i="6"/>
  <c r="G95" i="6"/>
  <c r="G94" i="6"/>
  <c r="G93" i="6"/>
  <c r="G92" i="6"/>
  <c r="F92" i="6"/>
  <c r="E92" i="6"/>
  <c r="E101" i="6" s="1"/>
  <c r="G101" i="6" s="1"/>
  <c r="G91" i="6"/>
  <c r="G90" i="6"/>
  <c r="G88" i="6"/>
  <c r="G87" i="6"/>
  <c r="G86" i="6"/>
  <c r="G85" i="6"/>
  <c r="G84" i="6"/>
  <c r="F84" i="6"/>
  <c r="E84" i="6"/>
  <c r="G83" i="6"/>
  <c r="G82" i="6"/>
  <c r="G81" i="6"/>
  <c r="G80" i="6"/>
  <c r="F79" i="6"/>
  <c r="F89" i="6" s="1"/>
  <c r="F102" i="6" s="1"/>
  <c r="E79" i="6"/>
  <c r="G78" i="6"/>
  <c r="G77" i="6"/>
  <c r="G76" i="6"/>
  <c r="F76" i="6"/>
  <c r="E76" i="6"/>
  <c r="G73" i="6"/>
  <c r="G72" i="6"/>
  <c r="G71" i="6"/>
  <c r="G70" i="6"/>
  <c r="F70" i="6"/>
  <c r="E70" i="6"/>
  <c r="F69" i="6"/>
  <c r="E69" i="6"/>
  <c r="G69" i="6" s="1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F47" i="6"/>
  <c r="E47" i="6"/>
  <c r="G47" i="6" s="1"/>
  <c r="G46" i="6"/>
  <c r="G45" i="6"/>
  <c r="G44" i="6"/>
  <c r="G43" i="6"/>
  <c r="G42" i="6"/>
  <c r="G41" i="6"/>
  <c r="G40" i="6"/>
  <c r="G39" i="6"/>
  <c r="G38" i="6"/>
  <c r="G37" i="6"/>
  <c r="G36" i="6"/>
  <c r="F35" i="6"/>
  <c r="F74" i="6" s="1"/>
  <c r="E35" i="6"/>
  <c r="G35" i="6" s="1"/>
  <c r="G34" i="6"/>
  <c r="G33" i="6"/>
  <c r="G32" i="6"/>
  <c r="G31" i="6"/>
  <c r="G30" i="6"/>
  <c r="G29" i="6"/>
  <c r="F28" i="6"/>
  <c r="E28" i="6"/>
  <c r="G28" i="6" s="1"/>
  <c r="G26" i="6"/>
  <c r="G25" i="6"/>
  <c r="G24" i="6"/>
  <c r="F23" i="6"/>
  <c r="G23" i="6" s="1"/>
  <c r="E23" i="6"/>
  <c r="G22" i="6"/>
  <c r="G21" i="6"/>
  <c r="G20" i="6"/>
  <c r="G19" i="6"/>
  <c r="G18" i="6"/>
  <c r="F17" i="6"/>
  <c r="E17" i="6"/>
  <c r="G17" i="6" s="1"/>
  <c r="G16" i="6"/>
  <c r="G15" i="6"/>
  <c r="G14" i="6"/>
  <c r="F14" i="6"/>
  <c r="E14" i="6"/>
  <c r="G13" i="6"/>
  <c r="G12" i="6"/>
  <c r="G11" i="6"/>
  <c r="G10" i="6"/>
  <c r="F9" i="6"/>
  <c r="F8" i="6" s="1"/>
  <c r="E9" i="6"/>
  <c r="G9" i="6" s="1"/>
  <c r="E8" i="6"/>
  <c r="G7" i="6"/>
  <c r="F6" i="6"/>
  <c r="E6" i="6"/>
  <c r="G6" i="6" s="1"/>
  <c r="G143" i="5"/>
  <c r="G140" i="5"/>
  <c r="G138" i="5"/>
  <c r="F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F125" i="5"/>
  <c r="E125" i="5"/>
  <c r="E138" i="5" s="1"/>
  <c r="G124" i="5"/>
  <c r="G123" i="5"/>
  <c r="G122" i="5"/>
  <c r="G121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F107" i="5"/>
  <c r="F120" i="5" s="1"/>
  <c r="F139" i="5" s="1"/>
  <c r="E107" i="5"/>
  <c r="G106" i="5"/>
  <c r="G105" i="5"/>
  <c r="G104" i="5"/>
  <c r="G103" i="5"/>
  <c r="F101" i="5"/>
  <c r="E101" i="5"/>
  <c r="G101" i="5" s="1"/>
  <c r="G100" i="5"/>
  <c r="G99" i="5"/>
  <c r="G98" i="5"/>
  <c r="G97" i="5"/>
  <c r="G96" i="5"/>
  <c r="G95" i="5"/>
  <c r="G94" i="5"/>
  <c r="G93" i="5"/>
  <c r="F92" i="5"/>
  <c r="E92" i="5"/>
  <c r="G92" i="5" s="1"/>
  <c r="G91" i="5"/>
  <c r="G90" i="5"/>
  <c r="G88" i="5"/>
  <c r="G87" i="5"/>
  <c r="G86" i="5"/>
  <c r="G85" i="5"/>
  <c r="F84" i="5"/>
  <c r="E84" i="5"/>
  <c r="G84" i="5" s="1"/>
  <c r="G83" i="5"/>
  <c r="G82" i="5"/>
  <c r="G81" i="5"/>
  <c r="G80" i="5"/>
  <c r="F79" i="5"/>
  <c r="F89" i="5" s="1"/>
  <c r="F102" i="5" s="1"/>
  <c r="E79" i="5"/>
  <c r="G78" i="5"/>
  <c r="G77" i="5"/>
  <c r="F76" i="5"/>
  <c r="E76" i="5"/>
  <c r="G76" i="5" s="1"/>
  <c r="F74" i="5"/>
  <c r="G73" i="5"/>
  <c r="G72" i="5"/>
  <c r="G71" i="5"/>
  <c r="F70" i="5"/>
  <c r="E70" i="5"/>
  <c r="G70" i="5" s="1"/>
  <c r="F69" i="5"/>
  <c r="E69" i="5"/>
  <c r="G69" i="5" s="1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F47" i="5"/>
  <c r="E47" i="5"/>
  <c r="G47" i="5" s="1"/>
  <c r="G46" i="5"/>
  <c r="G45" i="5"/>
  <c r="G44" i="5"/>
  <c r="G43" i="5"/>
  <c r="G42" i="5"/>
  <c r="G41" i="5"/>
  <c r="G40" i="5"/>
  <c r="G39" i="5"/>
  <c r="G38" i="5"/>
  <c r="G37" i="5"/>
  <c r="G36" i="5"/>
  <c r="F35" i="5"/>
  <c r="E35" i="5"/>
  <c r="G35" i="5" s="1"/>
  <c r="G34" i="5"/>
  <c r="G33" i="5"/>
  <c r="G32" i="5"/>
  <c r="G31" i="5"/>
  <c r="G30" i="5"/>
  <c r="G29" i="5"/>
  <c r="G28" i="5"/>
  <c r="F28" i="5"/>
  <c r="E28" i="5"/>
  <c r="G26" i="5"/>
  <c r="G25" i="5"/>
  <c r="G24" i="5"/>
  <c r="F23" i="5"/>
  <c r="E23" i="5"/>
  <c r="G23" i="5" s="1"/>
  <c r="G22" i="5"/>
  <c r="G21" i="5"/>
  <c r="G20" i="5"/>
  <c r="G19" i="5"/>
  <c r="G18" i="5"/>
  <c r="F17" i="5"/>
  <c r="E17" i="5"/>
  <c r="G17" i="5" s="1"/>
  <c r="G16" i="5"/>
  <c r="G15" i="5"/>
  <c r="F14" i="5"/>
  <c r="E14" i="5"/>
  <c r="G14" i="5" s="1"/>
  <c r="G13" i="5"/>
  <c r="G12" i="5"/>
  <c r="G11" i="5"/>
  <c r="G10" i="5"/>
  <c r="F9" i="5"/>
  <c r="E9" i="5"/>
  <c r="G7" i="5"/>
  <c r="F6" i="5"/>
  <c r="E6" i="5"/>
  <c r="G143" i="4"/>
  <c r="G140" i="4"/>
  <c r="F138" i="4"/>
  <c r="E138" i="4"/>
  <c r="G138" i="4" s="1"/>
  <c r="G137" i="4"/>
  <c r="G136" i="4"/>
  <c r="G135" i="4"/>
  <c r="G134" i="4"/>
  <c r="G133" i="4"/>
  <c r="G132" i="4"/>
  <c r="G131" i="4"/>
  <c r="G130" i="4"/>
  <c r="G129" i="4"/>
  <c r="G128" i="4"/>
  <c r="G127" i="4"/>
  <c r="G126" i="4"/>
  <c r="F125" i="4"/>
  <c r="E125" i="4"/>
  <c r="G125" i="4" s="1"/>
  <c r="G124" i="4"/>
  <c r="G123" i="4"/>
  <c r="G122" i="4"/>
  <c r="G121" i="4"/>
  <c r="E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F107" i="4"/>
  <c r="F120" i="4" s="1"/>
  <c r="G120" i="4" s="1"/>
  <c r="E107" i="4"/>
  <c r="G106" i="4"/>
  <c r="G105" i="4"/>
  <c r="G104" i="4"/>
  <c r="G103" i="4"/>
  <c r="F101" i="4"/>
  <c r="G100" i="4"/>
  <c r="G99" i="4"/>
  <c r="G98" i="4"/>
  <c r="G97" i="4"/>
  <c r="G96" i="4"/>
  <c r="G95" i="4"/>
  <c r="G94" i="4"/>
  <c r="G93" i="4"/>
  <c r="F92" i="4"/>
  <c r="E92" i="4"/>
  <c r="G91" i="4"/>
  <c r="G90" i="4"/>
  <c r="F89" i="4"/>
  <c r="F102" i="4" s="1"/>
  <c r="G88" i="4"/>
  <c r="G87" i="4"/>
  <c r="G86" i="4"/>
  <c r="G85" i="4"/>
  <c r="F84" i="4"/>
  <c r="E84" i="4"/>
  <c r="G84" i="4" s="1"/>
  <c r="G83" i="4"/>
  <c r="G82" i="4"/>
  <c r="G81" i="4"/>
  <c r="G80" i="4"/>
  <c r="F79" i="4"/>
  <c r="G79" i="4" s="1"/>
  <c r="E79" i="4"/>
  <c r="G78" i="4"/>
  <c r="G77" i="4"/>
  <c r="F76" i="4"/>
  <c r="E76" i="4"/>
  <c r="G73" i="4"/>
  <c r="G72" i="4"/>
  <c r="G71" i="4"/>
  <c r="F70" i="4"/>
  <c r="F69" i="4" s="1"/>
  <c r="E70" i="4"/>
  <c r="G70" i="4" s="1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F47" i="4"/>
  <c r="E47" i="4"/>
  <c r="G47" i="4" s="1"/>
  <c r="G46" i="4"/>
  <c r="G45" i="4"/>
  <c r="G44" i="4"/>
  <c r="G43" i="4"/>
  <c r="G42" i="4"/>
  <c r="G41" i="4"/>
  <c r="G40" i="4"/>
  <c r="G39" i="4"/>
  <c r="G38" i="4"/>
  <c r="G37" i="4"/>
  <c r="G36" i="4"/>
  <c r="G35" i="4"/>
  <c r="F35" i="4"/>
  <c r="E35" i="4"/>
  <c r="G34" i="4"/>
  <c r="G33" i="4"/>
  <c r="G32" i="4"/>
  <c r="G31" i="4"/>
  <c r="G30" i="4"/>
  <c r="G29" i="4"/>
  <c r="G28" i="4"/>
  <c r="F28" i="4"/>
  <c r="F74" i="4" s="1"/>
  <c r="E28" i="4"/>
  <c r="G26" i="4"/>
  <c r="G25" i="4"/>
  <c r="G24" i="4"/>
  <c r="F23" i="4"/>
  <c r="E23" i="4"/>
  <c r="G23" i="4" s="1"/>
  <c r="G22" i="4"/>
  <c r="G21" i="4"/>
  <c r="G20" i="4"/>
  <c r="G19" i="4"/>
  <c r="G18" i="4"/>
  <c r="G17" i="4"/>
  <c r="F17" i="4"/>
  <c r="E17" i="4"/>
  <c r="G16" i="4"/>
  <c r="G15" i="4"/>
  <c r="F14" i="4"/>
  <c r="E14" i="4"/>
  <c r="E8" i="4" s="1"/>
  <c r="G13" i="4"/>
  <c r="G12" i="4"/>
  <c r="G11" i="4"/>
  <c r="G10" i="4"/>
  <c r="G9" i="4"/>
  <c r="F9" i="4"/>
  <c r="E9" i="4"/>
  <c r="G7" i="4"/>
  <c r="F6" i="4"/>
  <c r="E6" i="4"/>
  <c r="E27" i="4" s="1"/>
  <c r="G143" i="3"/>
  <c r="G140" i="3"/>
  <c r="E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F125" i="3"/>
  <c r="E125" i="3"/>
  <c r="G124" i="3"/>
  <c r="G123" i="3"/>
  <c r="G122" i="3"/>
  <c r="G121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F107" i="3"/>
  <c r="F120" i="3" s="1"/>
  <c r="E107" i="3"/>
  <c r="G107" i="3" s="1"/>
  <c r="G106" i="3"/>
  <c r="G105" i="3"/>
  <c r="G104" i="3"/>
  <c r="G103" i="3"/>
  <c r="E101" i="3"/>
  <c r="G100" i="3"/>
  <c r="G99" i="3"/>
  <c r="G98" i="3"/>
  <c r="G97" i="3"/>
  <c r="G96" i="3"/>
  <c r="G95" i="3"/>
  <c r="G94" i="3"/>
  <c r="G93" i="3"/>
  <c r="G92" i="3"/>
  <c r="F92" i="3"/>
  <c r="F101" i="3" s="1"/>
  <c r="E92" i="3"/>
  <c r="G91" i="3"/>
  <c r="G90" i="3"/>
  <c r="F89" i="3"/>
  <c r="G88" i="3"/>
  <c r="G87" i="3"/>
  <c r="G86" i="3"/>
  <c r="G85" i="3"/>
  <c r="F84" i="3"/>
  <c r="E84" i="3"/>
  <c r="G84" i="3" s="1"/>
  <c r="G83" i="3"/>
  <c r="G82" i="3"/>
  <c r="G81" i="3"/>
  <c r="G80" i="3"/>
  <c r="F79" i="3"/>
  <c r="E79" i="3"/>
  <c r="G79" i="3" s="1"/>
  <c r="G78" i="3"/>
  <c r="G77" i="3"/>
  <c r="G76" i="3"/>
  <c r="F76" i="3"/>
  <c r="E76" i="3"/>
  <c r="E89" i="3" s="1"/>
  <c r="E102" i="3" s="1"/>
  <c r="G73" i="3"/>
  <c r="G72" i="3"/>
  <c r="G71" i="3"/>
  <c r="F70" i="3"/>
  <c r="F69" i="3" s="1"/>
  <c r="E70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F47" i="3"/>
  <c r="E47" i="3"/>
  <c r="G47" i="3" s="1"/>
  <c r="G46" i="3"/>
  <c r="G45" i="3"/>
  <c r="G44" i="3"/>
  <c r="G43" i="3"/>
  <c r="G42" i="3"/>
  <c r="G41" i="3"/>
  <c r="G40" i="3"/>
  <c r="G39" i="3"/>
  <c r="G38" i="3"/>
  <c r="G37" i="3"/>
  <c r="G36" i="3"/>
  <c r="G35" i="3"/>
  <c r="F35" i="3"/>
  <c r="E35" i="3"/>
  <c r="G34" i="3"/>
  <c r="G33" i="3"/>
  <c r="G32" i="3"/>
  <c r="G31" i="3"/>
  <c r="G30" i="3"/>
  <c r="G29" i="3"/>
  <c r="G28" i="3"/>
  <c r="F28" i="3"/>
  <c r="E28" i="3"/>
  <c r="G26" i="3"/>
  <c r="G25" i="3"/>
  <c r="G24" i="3"/>
  <c r="G23" i="3"/>
  <c r="F23" i="3"/>
  <c r="E23" i="3"/>
  <c r="G22" i="3"/>
  <c r="G21" i="3"/>
  <c r="G20" i="3"/>
  <c r="G19" i="3"/>
  <c r="G18" i="3"/>
  <c r="F17" i="3"/>
  <c r="E17" i="3"/>
  <c r="G17" i="3" s="1"/>
  <c r="G16" i="3"/>
  <c r="G15" i="3"/>
  <c r="G14" i="3"/>
  <c r="F14" i="3"/>
  <c r="E14" i="3"/>
  <c r="G13" i="3"/>
  <c r="G12" i="3"/>
  <c r="G11" i="3"/>
  <c r="G10" i="3"/>
  <c r="F9" i="3"/>
  <c r="E9" i="3"/>
  <c r="G9" i="3" s="1"/>
  <c r="F8" i="3"/>
  <c r="E8" i="3"/>
  <c r="G8" i="3" s="1"/>
  <c r="G7" i="3"/>
  <c r="F6" i="3"/>
  <c r="F27" i="3" s="1"/>
  <c r="E6" i="3"/>
  <c r="G143" i="2"/>
  <c r="G140" i="2"/>
  <c r="F138" i="2"/>
  <c r="E138" i="2"/>
  <c r="G138" i="2" s="1"/>
  <c r="G137" i="2"/>
  <c r="G136" i="2"/>
  <c r="G135" i="2"/>
  <c r="G134" i="2"/>
  <c r="G133" i="2"/>
  <c r="G132" i="2"/>
  <c r="G131" i="2"/>
  <c r="G130" i="2"/>
  <c r="G129" i="2"/>
  <c r="G128" i="2"/>
  <c r="G127" i="2"/>
  <c r="G126" i="2"/>
  <c r="F125" i="2"/>
  <c r="E125" i="2"/>
  <c r="G125" i="2" s="1"/>
  <c r="G124" i="2"/>
  <c r="G123" i="2"/>
  <c r="G122" i="2"/>
  <c r="G121" i="2"/>
  <c r="F120" i="2"/>
  <c r="F139" i="2" s="1"/>
  <c r="E120" i="2"/>
  <c r="G120" i="2" s="1"/>
  <c r="G119" i="2"/>
  <c r="G118" i="2"/>
  <c r="G117" i="2"/>
  <c r="G116" i="2"/>
  <c r="G115" i="2"/>
  <c r="G114" i="2"/>
  <c r="G113" i="2"/>
  <c r="G112" i="2"/>
  <c r="G111" i="2"/>
  <c r="G110" i="2"/>
  <c r="G109" i="2"/>
  <c r="G108" i="2"/>
  <c r="F107" i="2"/>
  <c r="G107" i="2" s="1"/>
  <c r="E107" i="2"/>
  <c r="G106" i="2"/>
  <c r="G105" i="2"/>
  <c r="G104" i="2"/>
  <c r="G103" i="2"/>
  <c r="F101" i="2"/>
  <c r="G100" i="2"/>
  <c r="G99" i="2"/>
  <c r="G98" i="2"/>
  <c r="G97" i="2"/>
  <c r="G96" i="2"/>
  <c r="G95" i="2"/>
  <c r="G94" i="2"/>
  <c r="G93" i="2"/>
  <c r="F92" i="2"/>
  <c r="E92" i="2"/>
  <c r="G91" i="2"/>
  <c r="G90" i="2"/>
  <c r="G88" i="2"/>
  <c r="G87" i="2"/>
  <c r="G86" i="2"/>
  <c r="G85" i="2"/>
  <c r="F84" i="2"/>
  <c r="E84" i="2"/>
  <c r="G84" i="2" s="1"/>
  <c r="G83" i="2"/>
  <c r="G82" i="2"/>
  <c r="G81" i="2"/>
  <c r="G80" i="2"/>
  <c r="F79" i="2"/>
  <c r="E79" i="2"/>
  <c r="G79" i="2" s="1"/>
  <c r="G78" i="2"/>
  <c r="G77" i="2"/>
  <c r="G76" i="2"/>
  <c r="F76" i="2"/>
  <c r="E76" i="2"/>
  <c r="E74" i="2"/>
  <c r="G73" i="2"/>
  <c r="G72" i="2"/>
  <c r="G71" i="2"/>
  <c r="G70" i="2"/>
  <c r="F70" i="2"/>
  <c r="F69" i="2" s="1"/>
  <c r="G69" i="2" s="1"/>
  <c r="E70" i="2"/>
  <c r="E69" i="2" s="1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F47" i="2"/>
  <c r="G47" i="2" s="1"/>
  <c r="E47" i="2"/>
  <c r="G46" i="2"/>
  <c r="G45" i="2"/>
  <c r="G44" i="2"/>
  <c r="G43" i="2"/>
  <c r="G42" i="2"/>
  <c r="G41" i="2"/>
  <c r="G40" i="2"/>
  <c r="G39" i="2"/>
  <c r="G38" i="2"/>
  <c r="G37" i="2"/>
  <c r="G36" i="2"/>
  <c r="F35" i="2"/>
  <c r="G35" i="2" s="1"/>
  <c r="E35" i="2"/>
  <c r="G34" i="2"/>
  <c r="G33" i="2"/>
  <c r="G32" i="2"/>
  <c r="G31" i="2"/>
  <c r="G30" i="2"/>
  <c r="G29" i="2"/>
  <c r="F28" i="2"/>
  <c r="E28" i="2"/>
  <c r="G26" i="2"/>
  <c r="G25" i="2"/>
  <c r="G24" i="2"/>
  <c r="F23" i="2"/>
  <c r="E23" i="2"/>
  <c r="G23" i="2" s="1"/>
  <c r="G22" i="2"/>
  <c r="G21" i="2"/>
  <c r="G20" i="2"/>
  <c r="G19" i="2"/>
  <c r="G18" i="2"/>
  <c r="F17" i="2"/>
  <c r="E17" i="2"/>
  <c r="G17" i="2" s="1"/>
  <c r="G16" i="2"/>
  <c r="G15" i="2"/>
  <c r="F14" i="2"/>
  <c r="E14" i="2"/>
  <c r="G14" i="2" s="1"/>
  <c r="G13" i="2"/>
  <c r="G12" i="2"/>
  <c r="G11" i="2"/>
  <c r="G10" i="2"/>
  <c r="F9" i="2"/>
  <c r="F8" i="2" s="1"/>
  <c r="E9" i="2"/>
  <c r="G7" i="2"/>
  <c r="F6" i="2"/>
  <c r="E6" i="2"/>
  <c r="G143" i="1"/>
  <c r="G140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F125" i="1"/>
  <c r="F138" i="1" s="1"/>
  <c r="F139" i="1" s="1"/>
  <c r="E125" i="1"/>
  <c r="G124" i="1"/>
  <c r="G123" i="1"/>
  <c r="G122" i="1"/>
  <c r="G121" i="1"/>
  <c r="G120" i="1"/>
  <c r="F120" i="1"/>
  <c r="E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F107" i="1"/>
  <c r="E107" i="1"/>
  <c r="G107" i="1" s="1"/>
  <c r="G106" i="1"/>
  <c r="G105" i="1"/>
  <c r="G104" i="1"/>
  <c r="G103" i="1"/>
  <c r="G100" i="1"/>
  <c r="G99" i="1"/>
  <c r="G98" i="1"/>
  <c r="G97" i="1"/>
  <c r="G96" i="1"/>
  <c r="G95" i="1"/>
  <c r="G94" i="1"/>
  <c r="G93" i="1"/>
  <c r="F92" i="1"/>
  <c r="F101" i="1" s="1"/>
  <c r="E92" i="1"/>
  <c r="G91" i="1"/>
  <c r="G90" i="1"/>
  <c r="G88" i="1"/>
  <c r="G87" i="1"/>
  <c r="G86" i="1"/>
  <c r="G85" i="1"/>
  <c r="F84" i="1"/>
  <c r="E84" i="1"/>
  <c r="G84" i="1" s="1"/>
  <c r="G83" i="1"/>
  <c r="G82" i="1"/>
  <c r="G81" i="1"/>
  <c r="G80" i="1"/>
  <c r="F79" i="1"/>
  <c r="E79" i="1"/>
  <c r="G79" i="1" s="1"/>
  <c r="G78" i="1"/>
  <c r="G77" i="1"/>
  <c r="F76" i="1"/>
  <c r="F89" i="1" s="1"/>
  <c r="F102" i="1" s="1"/>
  <c r="F142" i="1" s="1"/>
  <c r="F144" i="1" s="1"/>
  <c r="E76" i="1"/>
  <c r="G73" i="1"/>
  <c r="G72" i="1"/>
  <c r="G71" i="1"/>
  <c r="F70" i="1"/>
  <c r="F69" i="1" s="1"/>
  <c r="E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F47" i="1"/>
  <c r="E47" i="1"/>
  <c r="G47" i="1" s="1"/>
  <c r="G46" i="1"/>
  <c r="G45" i="1"/>
  <c r="G44" i="1"/>
  <c r="G43" i="1"/>
  <c r="G42" i="1"/>
  <c r="G41" i="1"/>
  <c r="G40" i="1"/>
  <c r="G39" i="1"/>
  <c r="G38" i="1"/>
  <c r="G37" i="1"/>
  <c r="G36" i="1"/>
  <c r="F35" i="1"/>
  <c r="F74" i="1" s="1"/>
  <c r="E35" i="1"/>
  <c r="G34" i="1"/>
  <c r="G33" i="1"/>
  <c r="G32" i="1"/>
  <c r="G31" i="1"/>
  <c r="G30" i="1"/>
  <c r="G29" i="1"/>
  <c r="G28" i="1"/>
  <c r="F28" i="1"/>
  <c r="E28" i="1"/>
  <c r="E27" i="1"/>
  <c r="G26" i="1"/>
  <c r="G25" i="1"/>
  <c r="G24" i="1"/>
  <c r="F23" i="1"/>
  <c r="G23" i="1" s="1"/>
  <c r="E23" i="1"/>
  <c r="G22" i="1"/>
  <c r="G21" i="1"/>
  <c r="G20" i="1"/>
  <c r="G19" i="1"/>
  <c r="G18" i="1"/>
  <c r="G17" i="1"/>
  <c r="F17" i="1"/>
  <c r="E17" i="1"/>
  <c r="G16" i="1"/>
  <c r="G15" i="1"/>
  <c r="G14" i="1"/>
  <c r="F14" i="1"/>
  <c r="E14" i="1"/>
  <c r="G13" i="1"/>
  <c r="G12" i="1"/>
  <c r="G11" i="1"/>
  <c r="G10" i="1"/>
  <c r="G9" i="1"/>
  <c r="F9" i="1"/>
  <c r="E9" i="1"/>
  <c r="F8" i="1"/>
  <c r="F27" i="1" s="1"/>
  <c r="F75" i="1" s="1"/>
  <c r="E8" i="1"/>
  <c r="G7" i="1"/>
  <c r="G6" i="1"/>
  <c r="F6" i="1"/>
  <c r="E6" i="1"/>
  <c r="G20" i="14" l="1"/>
  <c r="E53" i="14"/>
  <c r="F53" i="14"/>
  <c r="F55" i="14" s="1"/>
  <c r="E35" i="14"/>
  <c r="G35" i="14" s="1"/>
  <c r="K63" i="15"/>
  <c r="K65" i="15" s="1"/>
  <c r="F63" i="15"/>
  <c r="F65" i="15" s="1"/>
  <c r="R62" i="15"/>
  <c r="I63" i="15"/>
  <c r="I65" i="15" s="1"/>
  <c r="R35" i="15"/>
  <c r="L63" i="15"/>
  <c r="L65" i="15" s="1"/>
  <c r="M63" i="15"/>
  <c r="M65" i="15" s="1"/>
  <c r="R20" i="15"/>
  <c r="E63" i="15"/>
  <c r="Q63" i="15"/>
  <c r="Q65" i="15" s="1"/>
  <c r="R48" i="15"/>
  <c r="T48" i="15" s="1"/>
  <c r="T62" i="15" s="1"/>
  <c r="R27" i="15"/>
  <c r="T27" i="15" s="1"/>
  <c r="T35" i="15" s="1"/>
  <c r="R19" i="15"/>
  <c r="T19" i="15" s="1"/>
  <c r="T20" i="15" s="1"/>
  <c r="T63" i="15" s="1"/>
  <c r="T65" i="15" s="1"/>
  <c r="R34" i="15"/>
  <c r="T34" i="15" s="1"/>
  <c r="R61" i="15"/>
  <c r="T61" i="15" s="1"/>
  <c r="E69" i="3"/>
  <c r="G69" i="3" s="1"/>
  <c r="G70" i="3"/>
  <c r="G101" i="3"/>
  <c r="G120" i="7"/>
  <c r="E69" i="8"/>
  <c r="G69" i="8" s="1"/>
  <c r="G70" i="8"/>
  <c r="E89" i="9"/>
  <c r="G76" i="9"/>
  <c r="E89" i="1"/>
  <c r="G76" i="1"/>
  <c r="G125" i="3"/>
  <c r="F138" i="3"/>
  <c r="G92" i="4"/>
  <c r="E101" i="4"/>
  <c r="G101" i="4" s="1"/>
  <c r="G120" i="9"/>
  <c r="E139" i="9"/>
  <c r="G14" i="9"/>
  <c r="E8" i="9"/>
  <c r="G8" i="9" s="1"/>
  <c r="F27" i="10"/>
  <c r="F75" i="10" s="1"/>
  <c r="G92" i="10"/>
  <c r="E101" i="10"/>
  <c r="G101" i="10" s="1"/>
  <c r="F89" i="12"/>
  <c r="F102" i="12" s="1"/>
  <c r="G79" i="12"/>
  <c r="G102" i="12"/>
  <c r="F74" i="2"/>
  <c r="G74" i="2" s="1"/>
  <c r="G9" i="8"/>
  <c r="E8" i="8"/>
  <c r="G8" i="8" s="1"/>
  <c r="G8" i="13"/>
  <c r="G8" i="1"/>
  <c r="G28" i="2"/>
  <c r="E139" i="2"/>
  <c r="G139" i="2" s="1"/>
  <c r="E89" i="4"/>
  <c r="G76" i="4"/>
  <c r="F139" i="4"/>
  <c r="E89" i="6"/>
  <c r="G79" i="6"/>
  <c r="G101" i="7"/>
  <c r="F8" i="8"/>
  <c r="F27" i="8" s="1"/>
  <c r="F75" i="8" s="1"/>
  <c r="F142" i="8" s="1"/>
  <c r="F144" i="8" s="1"/>
  <c r="F120" i="8"/>
  <c r="F139" i="8" s="1"/>
  <c r="G107" i="8"/>
  <c r="E74" i="10"/>
  <c r="G74" i="10" s="1"/>
  <c r="G28" i="10"/>
  <c r="E102" i="11"/>
  <c r="G9" i="12"/>
  <c r="E8" i="12"/>
  <c r="E27" i="13"/>
  <c r="G6" i="2"/>
  <c r="E120" i="5"/>
  <c r="G107" i="5"/>
  <c r="G139" i="8"/>
  <c r="G79" i="11"/>
  <c r="F89" i="11"/>
  <c r="F102" i="11" s="1"/>
  <c r="F142" i="12"/>
  <c r="F144" i="12" s="1"/>
  <c r="G35" i="1"/>
  <c r="E74" i="1"/>
  <c r="G74" i="1" s="1"/>
  <c r="E69" i="1"/>
  <c r="G69" i="1" s="1"/>
  <c r="G70" i="1"/>
  <c r="E101" i="1"/>
  <c r="G101" i="1" s="1"/>
  <c r="G92" i="1"/>
  <c r="F139" i="3"/>
  <c r="E139" i="4"/>
  <c r="G139" i="4" s="1"/>
  <c r="G79" i="5"/>
  <c r="E89" i="5"/>
  <c r="E27" i="6"/>
  <c r="G8" i="6"/>
  <c r="F27" i="9"/>
  <c r="G6" i="9"/>
  <c r="E74" i="9"/>
  <c r="G28" i="9"/>
  <c r="G6" i="11"/>
  <c r="E27" i="11"/>
  <c r="G6" i="5"/>
  <c r="G74" i="7"/>
  <c r="F74" i="9"/>
  <c r="F75" i="11"/>
  <c r="F142" i="11" s="1"/>
  <c r="F144" i="11" s="1"/>
  <c r="G92" i="2"/>
  <c r="E101" i="2"/>
  <c r="G101" i="2" s="1"/>
  <c r="G138" i="3"/>
  <c r="G27" i="1"/>
  <c r="E27" i="3"/>
  <c r="G6" i="3"/>
  <c r="E69" i="4"/>
  <c r="G69" i="4" s="1"/>
  <c r="F27" i="5"/>
  <c r="F75" i="5" s="1"/>
  <c r="F142" i="5" s="1"/>
  <c r="F144" i="5" s="1"/>
  <c r="F27" i="6"/>
  <c r="F75" i="6" s="1"/>
  <c r="F142" i="6" s="1"/>
  <c r="F144" i="6" s="1"/>
  <c r="F8" i="7"/>
  <c r="F27" i="7" s="1"/>
  <c r="F75" i="7" s="1"/>
  <c r="G138" i="9"/>
  <c r="G28" i="8"/>
  <c r="F102" i="3"/>
  <c r="G102" i="3" s="1"/>
  <c r="G89" i="3"/>
  <c r="E102" i="7"/>
  <c r="F102" i="10"/>
  <c r="E74" i="4"/>
  <c r="G74" i="4" s="1"/>
  <c r="F89" i="7"/>
  <c r="F102" i="7" s="1"/>
  <c r="G76" i="7"/>
  <c r="E120" i="12"/>
  <c r="G107" i="12"/>
  <c r="E138" i="13"/>
  <c r="G125" i="13"/>
  <c r="E74" i="6"/>
  <c r="G74" i="6" s="1"/>
  <c r="E120" i="6"/>
  <c r="G107" i="6"/>
  <c r="E8" i="7"/>
  <c r="F74" i="8"/>
  <c r="G120" i="11"/>
  <c r="E139" i="11"/>
  <c r="G139" i="11" s="1"/>
  <c r="E74" i="12"/>
  <c r="G74" i="12" s="1"/>
  <c r="E74" i="5"/>
  <c r="G74" i="5" s="1"/>
  <c r="G79" i="8"/>
  <c r="G70" i="10"/>
  <c r="F139" i="11"/>
  <c r="G89" i="12"/>
  <c r="G14" i="4"/>
  <c r="E8" i="2"/>
  <c r="G8" i="2" s="1"/>
  <c r="E89" i="2"/>
  <c r="E120" i="3"/>
  <c r="G70" i="7"/>
  <c r="G107" i="9"/>
  <c r="F138" i="9"/>
  <c r="F139" i="9" s="1"/>
  <c r="G6" i="10"/>
  <c r="E120" i="10"/>
  <c r="E8" i="11"/>
  <c r="G8" i="11" s="1"/>
  <c r="G138" i="12"/>
  <c r="E74" i="13"/>
  <c r="G74" i="13" s="1"/>
  <c r="E138" i="1"/>
  <c r="G138" i="1" s="1"/>
  <c r="G125" i="1"/>
  <c r="F27" i="2"/>
  <c r="F75" i="2" s="1"/>
  <c r="E8" i="5"/>
  <c r="G8" i="5" s="1"/>
  <c r="F8" i="5"/>
  <c r="G6" i="4"/>
  <c r="G9" i="5"/>
  <c r="E138" i="7"/>
  <c r="G138" i="7" s="1"/>
  <c r="G125" i="7"/>
  <c r="E89" i="10"/>
  <c r="F89" i="2"/>
  <c r="F102" i="2" s="1"/>
  <c r="E102" i="13"/>
  <c r="G102" i="13" s="1"/>
  <c r="E74" i="3"/>
  <c r="G74" i="3" s="1"/>
  <c r="E89" i="8"/>
  <c r="G14" i="10"/>
  <c r="E8" i="10"/>
  <c r="E27" i="10" s="1"/>
  <c r="G9" i="2"/>
  <c r="F74" i="3"/>
  <c r="F75" i="3" s="1"/>
  <c r="F142" i="3" s="1"/>
  <c r="F144" i="3" s="1"/>
  <c r="F8" i="4"/>
  <c r="F27" i="4" s="1"/>
  <c r="F75" i="4" s="1"/>
  <c r="F142" i="4" s="1"/>
  <c r="F144" i="4" s="1"/>
  <c r="F89" i="8"/>
  <c r="F102" i="8" s="1"/>
  <c r="F8" i="10"/>
  <c r="G28" i="11"/>
  <c r="F89" i="13"/>
  <c r="F102" i="13" s="1"/>
  <c r="F142" i="13" s="1"/>
  <c r="F144" i="13" s="1"/>
  <c r="E55" i="14" l="1"/>
  <c r="G55" i="14" s="1"/>
  <c r="G53" i="14"/>
  <c r="R63" i="15"/>
  <c r="E65" i="15"/>
  <c r="R65" i="15" s="1"/>
  <c r="E75" i="10"/>
  <c r="G27" i="10"/>
  <c r="E75" i="6"/>
  <c r="G27" i="6"/>
  <c r="F142" i="2"/>
  <c r="F144" i="2" s="1"/>
  <c r="G120" i="3"/>
  <c r="E139" i="3"/>
  <c r="G139" i="3" s="1"/>
  <c r="F142" i="7"/>
  <c r="F144" i="7" s="1"/>
  <c r="E102" i="5"/>
  <c r="G102" i="5" s="1"/>
  <c r="G89" i="5"/>
  <c r="G89" i="1"/>
  <c r="E102" i="1"/>
  <c r="G102" i="1" s="1"/>
  <c r="G89" i="8"/>
  <c r="E102" i="8"/>
  <c r="G102" i="8" s="1"/>
  <c r="G89" i="2"/>
  <c r="E102" i="2"/>
  <c r="G102" i="2" s="1"/>
  <c r="E139" i="6"/>
  <c r="G139" i="6" s="1"/>
  <c r="G120" i="6"/>
  <c r="G139" i="9"/>
  <c r="E27" i="2"/>
  <c r="G120" i="10"/>
  <c r="E139" i="10"/>
  <c r="G139" i="10" s="1"/>
  <c r="E75" i="13"/>
  <c r="G27" i="13"/>
  <c r="E102" i="6"/>
  <c r="G102" i="6" s="1"/>
  <c r="G89" i="6"/>
  <c r="E139" i="7"/>
  <c r="G139" i="7" s="1"/>
  <c r="G89" i="9"/>
  <c r="E102" i="9"/>
  <c r="G102" i="9" s="1"/>
  <c r="E102" i="10"/>
  <c r="G102" i="10" s="1"/>
  <c r="G89" i="10"/>
  <c r="E27" i="5"/>
  <c r="G27" i="11"/>
  <c r="E75" i="11"/>
  <c r="G27" i="3"/>
  <c r="E75" i="3"/>
  <c r="E27" i="8"/>
  <c r="E27" i="9"/>
  <c r="G138" i="13"/>
  <c r="E139" i="13"/>
  <c r="G139" i="13" s="1"/>
  <c r="E75" i="1"/>
  <c r="G74" i="9"/>
  <c r="E27" i="12"/>
  <c r="G8" i="12"/>
  <c r="E27" i="7"/>
  <c r="G8" i="7"/>
  <c r="G89" i="7"/>
  <c r="G8" i="4"/>
  <c r="G8" i="10"/>
  <c r="F142" i="10"/>
  <c r="F144" i="10" s="1"/>
  <c r="G102" i="7"/>
  <c r="E139" i="12"/>
  <c r="G139" i="12" s="1"/>
  <c r="G120" i="12"/>
  <c r="F75" i="9"/>
  <c r="F142" i="9" s="1"/>
  <c r="F144" i="9" s="1"/>
  <c r="G89" i="11"/>
  <c r="E102" i="4"/>
  <c r="G102" i="4" s="1"/>
  <c r="G89" i="4"/>
  <c r="G120" i="5"/>
  <c r="E139" i="5"/>
  <c r="G139" i="5" s="1"/>
  <c r="E75" i="4"/>
  <c r="G89" i="13"/>
  <c r="G120" i="8"/>
  <c r="E74" i="8"/>
  <c r="G74" i="8" s="1"/>
  <c r="G102" i="11"/>
  <c r="E139" i="1"/>
  <c r="G139" i="1" s="1"/>
  <c r="G27" i="4"/>
  <c r="E142" i="4" l="1"/>
  <c r="G75" i="4"/>
  <c r="E142" i="3"/>
  <c r="G75" i="3"/>
  <c r="G75" i="13"/>
  <c r="E142" i="13"/>
  <c r="E75" i="5"/>
  <c r="G27" i="5"/>
  <c r="E75" i="2"/>
  <c r="G27" i="2"/>
  <c r="E75" i="7"/>
  <c r="G27" i="7"/>
  <c r="E75" i="12"/>
  <c r="G27" i="12"/>
  <c r="G75" i="1"/>
  <c r="E142" i="1"/>
  <c r="G75" i="11"/>
  <c r="E142" i="11"/>
  <c r="G75" i="6"/>
  <c r="E142" i="6"/>
  <c r="G27" i="9"/>
  <c r="E75" i="9"/>
  <c r="E75" i="8"/>
  <c r="G27" i="8"/>
  <c r="E142" i="10"/>
  <c r="G75" i="10"/>
  <c r="E142" i="2" l="1"/>
  <c r="G75" i="2"/>
  <c r="G75" i="5"/>
  <c r="E142" i="5"/>
  <c r="E142" i="8"/>
  <c r="G75" i="8"/>
  <c r="G75" i="7"/>
  <c r="E142" i="7"/>
  <c r="E144" i="13"/>
  <c r="G144" i="13" s="1"/>
  <c r="G142" i="13"/>
  <c r="E144" i="1"/>
  <c r="G144" i="1" s="1"/>
  <c r="G142" i="1"/>
  <c r="G142" i="6"/>
  <c r="E144" i="6"/>
  <c r="G144" i="6" s="1"/>
  <c r="E144" i="11"/>
  <c r="G144" i="11" s="1"/>
  <c r="G142" i="11"/>
  <c r="E142" i="9"/>
  <c r="G75" i="9"/>
  <c r="G142" i="3"/>
  <c r="E144" i="3"/>
  <c r="G144" i="3" s="1"/>
  <c r="G142" i="10"/>
  <c r="E144" i="10"/>
  <c r="G144" i="10" s="1"/>
  <c r="G75" i="12"/>
  <c r="E142" i="12"/>
  <c r="E144" i="4"/>
  <c r="G144" i="4" s="1"/>
  <c r="G142" i="4"/>
  <c r="E144" i="12" l="1"/>
  <c r="G144" i="12" s="1"/>
  <c r="G142" i="12"/>
  <c r="G142" i="9"/>
  <c r="E144" i="9"/>
  <c r="G144" i="9" s="1"/>
  <c r="E144" i="8"/>
  <c r="G144" i="8" s="1"/>
  <c r="G142" i="8"/>
  <c r="G142" i="5"/>
  <c r="E144" i="5"/>
  <c r="G144" i="5" s="1"/>
  <c r="E144" i="7"/>
  <c r="G144" i="7" s="1"/>
  <c r="G142" i="7"/>
  <c r="E144" i="2"/>
  <c r="G144" i="2" s="1"/>
  <c r="G142" i="2"/>
</calcChain>
</file>

<file path=xl/sharedStrings.xml><?xml version="1.0" encoding="utf-8"?>
<sst xmlns="http://schemas.openxmlformats.org/spreadsheetml/2006/main" count="2181" uniqueCount="183">
  <si>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</si>
  <si>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  資金収支計算書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</si>
  <si>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</si>
  <si>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</si>
  <si>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</si>
  <si>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</si>
  <si>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</si>
  <si>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</si>
  <si>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</si>
  <si>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</si>
  <si>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</si>
  <si>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</si>
  <si>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　就労支援事業収入</t>
  </si>
  <si>
    <t>障害福祉サービス等事業収入</t>
  </si>
  <si>
    <t>　自立支援給付費収入</t>
  </si>
  <si>
    <t>　　介護給付費収入</t>
  </si>
  <si>
    <t>　　訓練等給付費収入</t>
  </si>
  <si>
    <t>　　計画相談支援給付費収入</t>
  </si>
  <si>
    <t>　利用者負担金収入</t>
  </si>
  <si>
    <t>　補足給付費収入</t>
  </si>
  <si>
    <t>　　特定障害者特別給付費収入</t>
  </si>
  <si>
    <t>　特定費用収入</t>
  </si>
  <si>
    <t>　その他の事業収入</t>
  </si>
  <si>
    <t>　　補助金事業収入（公費）</t>
  </si>
  <si>
    <t>　　補助金事業収入（一般）</t>
  </si>
  <si>
    <t>　　その他の事業収入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</si>
  <si>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</si>
  <si>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</si>
  <si>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</si>
  <si>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</si>
  <si>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</si>
  <si>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</si>
  <si>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</si>
  <si>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</si>
  <si>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</si>
  <si>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</si>
  <si>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</si>
  <si>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</si>
  <si>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</si>
  <si>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</si>
  <si>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</si>
  <si>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</si>
  <si>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</si>
  <si>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保健衛生費支出</t>
  </si>
  <si>
    <t>　被服費支出</t>
  </si>
  <si>
    <t>　教養娯楽費支出</t>
  </si>
  <si>
    <t>　水道光熱費支出</t>
  </si>
  <si>
    <t>　消耗器具備品費支出</t>
  </si>
  <si>
    <t>　保険料支出</t>
  </si>
  <si>
    <t>　賃借料支出</t>
  </si>
  <si>
    <t>　教育指導費支出</t>
  </si>
  <si>
    <t>　車輌費支出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</si>
  <si>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</si>
  <si>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</si>
  <si>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</si>
  <si>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</si>
  <si>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</si>
  <si>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</si>
  <si>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</si>
  <si>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</si>
  <si>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</si>
  <si>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</si>
  <si>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</si>
  <si>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</si>
  <si>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</si>
  <si>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</si>
  <si>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</si>
  <si>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</si>
  <si>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</si>
  <si>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諸会費支出</t>
  </si>
  <si>
    <t>　その他の事務費支出</t>
  </si>
  <si>
    <t>就労支援事業支出</t>
  </si>
  <si>
    <t>　就労支援事業販売原価支出</t>
  </si>
  <si>
    <t>　　就労支援事業製造原価支出</t>
  </si>
  <si>
    <t>　　就労支援事業仕入支出</t>
  </si>
  <si>
    <t>支払利息支出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</si>
  <si>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</si>
  <si>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</si>
  <si>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</si>
  <si>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</si>
  <si>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</si>
  <si>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　設備資金借入金元金償還補助金収入</t>
  </si>
  <si>
    <t>施設整備等寄附金収入</t>
  </si>
  <si>
    <t>　施設整備等寄附金収入</t>
  </si>
  <si>
    <t>　設備資金借入金元金償還寄附金収入</t>
  </si>
  <si>
    <t>設備資金借入金収入</t>
  </si>
  <si>
    <t>社会福祉連携推進業務設備資金借入金収入</t>
  </si>
  <si>
    <t>固定資産売却収入</t>
  </si>
  <si>
    <t>　車輌運搬具売却収入</t>
  </si>
  <si>
    <t>　器具及び備品売却収入</t>
  </si>
  <si>
    <t>　その他の固定資産売却収入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</si>
  <si>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</si>
  <si>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</si>
  <si>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</si>
  <si>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</si>
  <si>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</si>
  <si>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　土地取得支出</t>
  </si>
  <si>
    <t>　建物取得支出</t>
  </si>
  <si>
    <t>　車輌運搬具取得支出</t>
  </si>
  <si>
    <t>　器具及び備品取得支出</t>
  </si>
  <si>
    <t>　その他の固定資産取得支出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</si>
  <si>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</si>
  <si>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</si>
  <si>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</si>
  <si>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</si>
  <si>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</si>
  <si>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</si>
  <si>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</si>
  <si>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</si>
  <si>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</si>
  <si>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</si>
  <si>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</si>
  <si>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　退職給付引当資産取崩収入</t>
  </si>
  <si>
    <t>　長期預り金積立資産取崩収入</t>
  </si>
  <si>
    <t>　施設充実積立資産取崩収入</t>
  </si>
  <si>
    <t>　設備等整備積立資産取崩収入</t>
  </si>
  <si>
    <t>　基盤整備積立資産取崩収入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</si>
  <si>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</si>
  <si>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</si>
  <si>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</si>
  <si>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</si>
  <si>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</si>
  <si>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拠点区分間繰入金収入</t>
  </si>
  <si>
    <t>その他の活動による収入</t>
  </si>
  <si>
    <t>その他の活動収入計（７）</t>
  </si>
  <si>
    <t>長期運営資金借入金元金償還支出</t>
  </si>
  <si>
    <t>社会福祉連携推進業務長期運営資金借入金元金償還支出</t>
  </si>
  <si>
    <t>長期貸付金支出</t>
  </si>
  <si>
    <t>投資有価証券取得支出</t>
  </si>
  <si>
    <t>積立資産支出</t>
  </si>
  <si>
    <t>　退職給付引当資産支出</t>
  </si>
  <si>
    <t>　長期預り金積立資産支出</t>
  </si>
  <si>
    <t>　施設充実積立資産積立支出</t>
  </si>
  <si>
    <t>　設備等整備積立資産積立支出</t>
  </si>
  <si>
    <t>　基盤整備積立資産積立支出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</si>
  <si>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</si>
  <si>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</si>
  <si>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</si>
  <si>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</si>
  <si>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</si>
  <si>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</si>
  <si>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</si>
  <si>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</si>
  <si>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</si>
  <si>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</si>
  <si>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</si>
  <si>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</si>
  <si>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</si>
  <si>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ラポール安倍川拠点区分  資金収支計算書</t>
    <phoneticPr fontId="4"/>
  </si>
  <si>
    <t>ラポール古庄拠点区分  資金収支計算書</t>
    <phoneticPr fontId="4"/>
  </si>
  <si>
    <t>ラポールたけみ拠点区分  資金収支計算書</t>
    <phoneticPr fontId="4"/>
  </si>
  <si>
    <t>ラポールあおい拠点区分  資金収支計算書</t>
    <phoneticPr fontId="4"/>
  </si>
  <si>
    <t>ラポール川原拠点区分  資金収支計算書</t>
    <phoneticPr fontId="4"/>
  </si>
  <si>
    <t>ラポール・ファーム拠点区分  資金収支計算書</t>
    <phoneticPr fontId="4"/>
  </si>
  <si>
    <t>ラポール・チャクラ拠点区分  資金収支計算書</t>
    <phoneticPr fontId="4"/>
  </si>
  <si>
    <t>ラポール・タスカ拠点区分  資金収支計算書</t>
    <phoneticPr fontId="4"/>
  </si>
  <si>
    <t>チャイム拠点区分  資金収支計算書</t>
    <phoneticPr fontId="4"/>
  </si>
  <si>
    <t>ラポールみなみ拠点区分  資金収支計算書</t>
    <phoneticPr fontId="4"/>
  </si>
  <si>
    <t>ラポール・フレンズ拠点区分  資金収支計算書</t>
    <phoneticPr fontId="4"/>
  </si>
  <si>
    <t>ラポールぽけっと拠点区分  資金収支計算書</t>
    <phoneticPr fontId="4"/>
  </si>
  <si>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</si>
  <si>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社会福祉事業区分  資金収支内訳表</t>
    <phoneticPr fontId="4"/>
  </si>
  <si>
    <t>法人本部</t>
    <phoneticPr fontId="10"/>
  </si>
  <si>
    <t>ラポール安倍川</t>
    <phoneticPr fontId="10"/>
  </si>
  <si>
    <t>ラポール古庄</t>
    <phoneticPr fontId="10"/>
  </si>
  <si>
    <t>ラポールたけみ</t>
    <phoneticPr fontId="10"/>
  </si>
  <si>
    <t>ラポールあおい</t>
    <phoneticPr fontId="10"/>
  </si>
  <si>
    <t>ラポール川原</t>
    <phoneticPr fontId="10"/>
  </si>
  <si>
    <t>ラポール・ファーム</t>
    <phoneticPr fontId="10"/>
  </si>
  <si>
    <t>ラポール・チャクラ</t>
    <phoneticPr fontId="10"/>
  </si>
  <si>
    <t>ラポール・タスカ</t>
    <phoneticPr fontId="10"/>
  </si>
  <si>
    <t>チャイム</t>
    <phoneticPr fontId="10"/>
  </si>
  <si>
    <t>ラポールみなみ</t>
    <phoneticPr fontId="10"/>
  </si>
  <si>
    <t>ラポール・フレンズ</t>
    <phoneticPr fontId="10"/>
  </si>
  <si>
    <t>ラポールぽけっと</t>
    <phoneticPr fontId="10"/>
  </si>
  <si>
    <t>合計</t>
    <rPh sb="0" eb="2">
      <t>ゴウケイ</t>
    </rPh>
    <phoneticPr fontId="1"/>
  </si>
  <si>
    <t>内部取引消去</t>
    <rPh sb="0" eb="2">
      <t>ナイブ</t>
    </rPh>
    <rPh sb="2" eb="4">
      <t>トリヒキ</t>
    </rPh>
    <rPh sb="4" eb="6">
      <t>ショウキョ</t>
    </rPh>
    <phoneticPr fontId="1"/>
  </si>
  <si>
    <t>事業区分合計</t>
    <rPh sb="0" eb="2">
      <t>ジギョウ</t>
    </rPh>
    <rPh sb="2" eb="4">
      <t>クブン</t>
    </rPh>
    <rPh sb="4" eb="6">
      <t>ゴウケイ</t>
    </rPh>
    <phoneticPr fontId="1"/>
  </si>
  <si>
    <t>当期資金収支差額合計（１０）＝（３）＋（６）＋（９）</t>
    <phoneticPr fontId="10"/>
  </si>
  <si>
    <t>前期末支払資金残高（１１）</t>
    <phoneticPr fontId="10"/>
  </si>
  <si>
    <t>当期末支払資金残高（１０）＋（１１）</t>
    <phoneticPr fontId="10"/>
  </si>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</sst>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Yu Gothic"/>
      <family val="2"/>
      <charset val="128"/>
    </font>
    <font>
      <sz val="16"/>
      <color theme="1"/>
      <name val="Meiryo UI"/>
      <family val="3"/>
      <charset val="128"/>
    </font>
    <font>
      <sz val="6"/>
      <name val="Yu Gothic"/>
      <family val="2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7" fillId="0" borderId="7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49" fontId="7" fillId="0" borderId="6" xfId="1" applyNumberFormat="1" applyFont="1" applyBorder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176" fontId="9" fillId="0" borderId="1" xfId="0" applyNumberFormat="1" applyFont="1" applyBorder="1" applyProtection="1">
      <alignment vertical="center"/>
      <protection locked="0"/>
    </xf>
  </cellXfs>
  <cellStyles count="3">
    <cellStyle name="標準" xfId="0" builtinId="0"/>
    <cellStyle name="標準 2" xfId="2" xr:uid="{24C30D13-6954-4827-8E91-694BCDFB6A6A}"/>
    <cellStyle name="標準 3" xfId="1" xr:uid="{CB2A9C5E-CAE7-478C-8033-3477C8392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6A8E-A241-492A-9974-3389A78B5F9B}">
  <dimension ref="B2:H65"/>
  <sheetViews>
    <sheetView tabSelected="1" topLeftCell="B1" workbookViewId="0">
      <selection activeCell="F6" sqref="F6"/>
    </sheetView>
  </sheetViews>
  <sheetFormatPr defaultRowHeight="18.75"/>
  <cols>
    <col min="1" max="3" width="2.875" customWidth="1"/>
    <col min="4" max="4" width="51.125" customWidth="1"/>
    <col min="5" max="8" width="20.75" customWidth="1"/>
  </cols>
  <sheetData>
    <row r="2" spans="2:8" ht="21">
      <c r="B2" s="1"/>
      <c r="C2" s="1"/>
      <c r="D2" s="1"/>
      <c r="E2" s="2"/>
      <c r="F2" s="2"/>
      <c r="G2" s="3"/>
      <c r="H2" s="3" t="s">
        <v>181</v>
      </c>
    </row>
    <row r="3" spans="2:8" ht="21">
      <c r="B3" s="32" t="s">
        <v>182</v>
      </c>
      <c r="C3" s="32"/>
      <c r="D3" s="32"/>
      <c r="E3" s="32"/>
      <c r="F3" s="32"/>
      <c r="G3" s="32"/>
      <c r="H3" s="32"/>
    </row>
    <row r="4" spans="2:8" ht="21">
      <c r="B4" s="1"/>
      <c r="C4" s="1"/>
      <c r="D4" s="1"/>
      <c r="E4" s="1"/>
      <c r="F4" s="1"/>
      <c r="G4" s="2"/>
      <c r="H4" s="2"/>
    </row>
    <row r="5" spans="2:8" ht="21">
      <c r="B5" s="33" t="s">
        <v>2</v>
      </c>
      <c r="C5" s="33"/>
      <c r="D5" s="33"/>
      <c r="E5" s="33"/>
      <c r="F5" s="33"/>
      <c r="G5" s="33"/>
      <c r="H5" s="33"/>
    </row>
    <row r="6" spans="2:8">
      <c r="B6" s="4"/>
      <c r="C6" s="4"/>
      <c r="D6" s="4"/>
      <c r="E6" s="4"/>
      <c r="F6" s="2"/>
      <c r="G6" s="2"/>
      <c r="H6" s="4" t="s">
        <v>3</v>
      </c>
    </row>
    <row r="7" spans="2:8">
      <c r="B7" s="34" t="s">
        <v>4</v>
      </c>
      <c r="C7" s="34"/>
      <c r="D7" s="34"/>
      <c r="E7" s="5" t="s">
        <v>5</v>
      </c>
      <c r="F7" s="5" t="s">
        <v>6</v>
      </c>
      <c r="G7" s="5" t="s">
        <v>7</v>
      </c>
      <c r="H7" s="5" t="s">
        <v>8</v>
      </c>
    </row>
    <row r="8" spans="2:8" ht="18.75" customHeight="1">
      <c r="B8" s="29" t="s">
        <v>9</v>
      </c>
      <c r="C8" s="29" t="s">
        <v>10</v>
      </c>
      <c r="D8" s="6" t="s">
        <v>11</v>
      </c>
      <c r="E8" s="41">
        <v>56540000</v>
      </c>
      <c r="F8" s="7">
        <v>56420256</v>
      </c>
      <c r="G8" s="7">
        <f>E8-F8</f>
        <v>119744</v>
      </c>
      <c r="H8" s="7"/>
    </row>
    <row r="9" spans="2:8">
      <c r="B9" s="30"/>
      <c r="C9" s="30"/>
      <c r="D9" s="8" t="s">
        <v>13</v>
      </c>
      <c r="E9" s="42">
        <v>391075000</v>
      </c>
      <c r="F9" s="9">
        <v>389952501</v>
      </c>
      <c r="G9" s="9">
        <f t="shared" ref="G9:G55" si="0">E9-F9</f>
        <v>1122499</v>
      </c>
      <c r="H9" s="9"/>
    </row>
    <row r="10" spans="2:8">
      <c r="B10" s="30"/>
      <c r="C10" s="30"/>
      <c r="D10" s="8" t="s">
        <v>26</v>
      </c>
      <c r="E10" s="42">
        <v>885000</v>
      </c>
      <c r="F10" s="9">
        <v>741461</v>
      </c>
      <c r="G10" s="9">
        <f t="shared" si="0"/>
        <v>143539</v>
      </c>
      <c r="H10" s="9"/>
    </row>
    <row r="11" spans="2:8">
      <c r="B11" s="30"/>
      <c r="C11" s="30"/>
      <c r="D11" s="8" t="s">
        <v>27</v>
      </c>
      <c r="E11" s="42">
        <v>12000</v>
      </c>
      <c r="F11" s="9">
        <v>11505</v>
      </c>
      <c r="G11" s="9">
        <f t="shared" si="0"/>
        <v>495</v>
      </c>
      <c r="H11" s="9"/>
    </row>
    <row r="12" spans="2:8">
      <c r="B12" s="30"/>
      <c r="C12" s="30"/>
      <c r="D12" s="8" t="s">
        <v>28</v>
      </c>
      <c r="E12" s="43">
        <v>507000</v>
      </c>
      <c r="F12" s="9">
        <v>516992</v>
      </c>
      <c r="G12" s="9">
        <f t="shared" si="0"/>
        <v>-9992</v>
      </c>
      <c r="H12" s="9"/>
    </row>
    <row r="13" spans="2:8">
      <c r="B13" s="30"/>
      <c r="C13" s="31"/>
      <c r="D13" s="10" t="s">
        <v>32</v>
      </c>
      <c r="E13" s="44">
        <f>+E8+E9+E10+E11+E12</f>
        <v>449019000</v>
      </c>
      <c r="F13" s="11">
        <f>+F8+F9+F10+F11+F12</f>
        <v>447642715</v>
      </c>
      <c r="G13" s="11">
        <f t="shared" si="0"/>
        <v>1376285</v>
      </c>
      <c r="H13" s="11"/>
    </row>
    <row r="14" spans="2:8" ht="18.75" customHeight="1">
      <c r="B14" s="30"/>
      <c r="C14" s="29" t="s">
        <v>33</v>
      </c>
      <c r="D14" s="8" t="s">
        <v>34</v>
      </c>
      <c r="E14" s="41">
        <v>334498000</v>
      </c>
      <c r="F14" s="9">
        <v>333906699</v>
      </c>
      <c r="G14" s="9">
        <f t="shared" si="0"/>
        <v>591301</v>
      </c>
      <c r="H14" s="9"/>
    </row>
    <row r="15" spans="2:8">
      <c r="B15" s="30"/>
      <c r="C15" s="30"/>
      <c r="D15" s="8" t="s">
        <v>41</v>
      </c>
      <c r="E15" s="42">
        <v>16176000</v>
      </c>
      <c r="F15" s="9">
        <v>15346084</v>
      </c>
      <c r="G15" s="9">
        <f t="shared" si="0"/>
        <v>829916</v>
      </c>
      <c r="H15" s="9"/>
    </row>
    <row r="16" spans="2:8">
      <c r="B16" s="30"/>
      <c r="C16" s="30"/>
      <c r="D16" s="8" t="s">
        <v>53</v>
      </c>
      <c r="E16" s="42">
        <v>39695000</v>
      </c>
      <c r="F16" s="9">
        <v>36305287</v>
      </c>
      <c r="G16" s="9">
        <f t="shared" si="0"/>
        <v>3389713</v>
      </c>
      <c r="H16" s="9"/>
    </row>
    <row r="17" spans="2:8">
      <c r="B17" s="30"/>
      <c r="C17" s="30"/>
      <c r="D17" s="8" t="s">
        <v>71</v>
      </c>
      <c r="E17" s="42">
        <v>56628000</v>
      </c>
      <c r="F17" s="9">
        <v>56468461</v>
      </c>
      <c r="G17" s="9">
        <f t="shared" si="0"/>
        <v>159539</v>
      </c>
      <c r="H17" s="9"/>
    </row>
    <row r="18" spans="2:8">
      <c r="B18" s="30"/>
      <c r="C18" s="30"/>
      <c r="D18" s="8" t="s">
        <v>75</v>
      </c>
      <c r="E18" s="43">
        <v>877000</v>
      </c>
      <c r="F18" s="9">
        <v>874999</v>
      </c>
      <c r="G18" s="9">
        <f t="shared" si="0"/>
        <v>2001</v>
      </c>
      <c r="H18" s="9"/>
    </row>
    <row r="19" spans="2:8">
      <c r="B19" s="30"/>
      <c r="C19" s="31"/>
      <c r="D19" s="10" t="s">
        <v>76</v>
      </c>
      <c r="E19" s="44">
        <f>+E14+E15+E16+E17+E18</f>
        <v>447874000</v>
      </c>
      <c r="F19" s="11">
        <f>+F14+F15+F16+F17+F18</f>
        <v>442901530</v>
      </c>
      <c r="G19" s="11">
        <f t="shared" si="0"/>
        <v>4972470</v>
      </c>
      <c r="H19" s="11"/>
    </row>
    <row r="20" spans="2:8">
      <c r="B20" s="31"/>
      <c r="C20" s="12" t="s">
        <v>77</v>
      </c>
      <c r="D20" s="13"/>
      <c r="E20" s="44">
        <f xml:space="preserve"> +E13 - E19</f>
        <v>1145000</v>
      </c>
      <c r="F20" s="14">
        <f xml:space="preserve"> +F13 - F19</f>
        <v>4741185</v>
      </c>
      <c r="G20" s="14">
        <f t="shared" si="0"/>
        <v>-3596185</v>
      </c>
      <c r="H20" s="14"/>
    </row>
    <row r="21" spans="2:8" ht="18.75" customHeight="1">
      <c r="B21" s="29" t="s">
        <v>78</v>
      </c>
      <c r="C21" s="29" t="s">
        <v>10</v>
      </c>
      <c r="D21" s="8" t="s">
        <v>79</v>
      </c>
      <c r="E21" s="41">
        <v>486000</v>
      </c>
      <c r="F21" s="9">
        <v>486000</v>
      </c>
      <c r="G21" s="9">
        <f t="shared" si="0"/>
        <v>0</v>
      </c>
      <c r="H21" s="9"/>
    </row>
    <row r="22" spans="2:8">
      <c r="B22" s="30"/>
      <c r="C22" s="30"/>
      <c r="D22" s="8" t="s">
        <v>82</v>
      </c>
      <c r="E22" s="42"/>
      <c r="F22" s="9">
        <v>0</v>
      </c>
      <c r="G22" s="9">
        <f t="shared" si="0"/>
        <v>0</v>
      </c>
      <c r="H22" s="9"/>
    </row>
    <row r="23" spans="2:8">
      <c r="B23" s="30"/>
      <c r="C23" s="30"/>
      <c r="D23" s="8" t="s">
        <v>85</v>
      </c>
      <c r="E23" s="42"/>
      <c r="F23" s="9">
        <v>0</v>
      </c>
      <c r="G23" s="9">
        <f t="shared" si="0"/>
        <v>0</v>
      </c>
      <c r="H23" s="9"/>
    </row>
    <row r="24" spans="2:8">
      <c r="B24" s="30"/>
      <c r="C24" s="30"/>
      <c r="D24" s="8" t="s">
        <v>86</v>
      </c>
      <c r="E24" s="42"/>
      <c r="F24" s="9">
        <v>0</v>
      </c>
      <c r="G24" s="9">
        <f t="shared" si="0"/>
        <v>0</v>
      </c>
      <c r="H24" s="9"/>
    </row>
    <row r="25" spans="2:8">
      <c r="B25" s="30"/>
      <c r="C25" s="30"/>
      <c r="D25" s="8" t="s">
        <v>87</v>
      </c>
      <c r="E25" s="42"/>
      <c r="F25" s="9">
        <v>0</v>
      </c>
      <c r="G25" s="9">
        <f t="shared" si="0"/>
        <v>0</v>
      </c>
      <c r="H25" s="9"/>
    </row>
    <row r="26" spans="2:8">
      <c r="B26" s="30"/>
      <c r="C26" s="30"/>
      <c r="D26" s="8" t="s">
        <v>91</v>
      </c>
      <c r="E26" s="43"/>
      <c r="F26" s="9">
        <v>0</v>
      </c>
      <c r="G26" s="9">
        <f t="shared" si="0"/>
        <v>0</v>
      </c>
      <c r="H26" s="9"/>
    </row>
    <row r="27" spans="2:8" ht="18.75" customHeight="1">
      <c r="B27" s="30"/>
      <c r="C27" s="31"/>
      <c r="D27" s="10" t="s">
        <v>92</v>
      </c>
      <c r="E27" s="44">
        <f>+E21+E22+E23+E24+E25+E26</f>
        <v>486000</v>
      </c>
      <c r="F27" s="11">
        <f>+F21+F22+F23+F24+F25+F26</f>
        <v>486000</v>
      </c>
      <c r="G27" s="11">
        <f t="shared" si="0"/>
        <v>0</v>
      </c>
      <c r="H27" s="11"/>
    </row>
    <row r="28" spans="2:8" ht="18.75" customHeight="1">
      <c r="B28" s="30"/>
      <c r="C28" s="29" t="s">
        <v>33</v>
      </c>
      <c r="D28" s="8" t="s">
        <v>93</v>
      </c>
      <c r="E28" s="41">
        <v>13548000</v>
      </c>
      <c r="F28" s="9">
        <v>13548000</v>
      </c>
      <c r="G28" s="9">
        <f t="shared" si="0"/>
        <v>0</v>
      </c>
      <c r="H28" s="9"/>
    </row>
    <row r="29" spans="2:8">
      <c r="B29" s="30"/>
      <c r="C29" s="30"/>
      <c r="D29" s="8" t="s">
        <v>94</v>
      </c>
      <c r="E29" s="42"/>
      <c r="F29" s="9">
        <v>0</v>
      </c>
      <c r="G29" s="9">
        <f t="shared" si="0"/>
        <v>0</v>
      </c>
      <c r="H29" s="9"/>
    </row>
    <row r="30" spans="2:8">
      <c r="B30" s="30"/>
      <c r="C30" s="30"/>
      <c r="D30" s="8" t="s">
        <v>95</v>
      </c>
      <c r="E30" s="42">
        <v>3279000</v>
      </c>
      <c r="F30" s="9">
        <v>3174380</v>
      </c>
      <c r="G30" s="9">
        <f t="shared" si="0"/>
        <v>104620</v>
      </c>
      <c r="H30" s="9"/>
    </row>
    <row r="31" spans="2:8">
      <c r="B31" s="30"/>
      <c r="C31" s="30"/>
      <c r="D31" s="8" t="s">
        <v>101</v>
      </c>
      <c r="E31" s="42"/>
      <c r="F31" s="9">
        <v>0</v>
      </c>
      <c r="G31" s="9">
        <f t="shared" si="0"/>
        <v>0</v>
      </c>
      <c r="H31" s="9"/>
    </row>
    <row r="32" spans="2:8">
      <c r="B32" s="30"/>
      <c r="C32" s="30"/>
      <c r="D32" s="8" t="s">
        <v>102</v>
      </c>
      <c r="E32" s="42"/>
      <c r="F32" s="9">
        <v>0</v>
      </c>
      <c r="G32" s="9">
        <f t="shared" si="0"/>
        <v>0</v>
      </c>
      <c r="H32" s="9"/>
    </row>
    <row r="33" spans="2:8">
      <c r="B33" s="30"/>
      <c r="C33" s="30"/>
      <c r="D33" s="8" t="s">
        <v>103</v>
      </c>
      <c r="E33" s="43">
        <v>-466000</v>
      </c>
      <c r="F33" s="9">
        <v>-465354</v>
      </c>
      <c r="G33" s="9">
        <f t="shared" si="0"/>
        <v>-646</v>
      </c>
      <c r="H33" s="9"/>
    </row>
    <row r="34" spans="2:8" ht="18.75" customHeight="1">
      <c r="B34" s="30"/>
      <c r="C34" s="31"/>
      <c r="D34" s="10" t="s">
        <v>104</v>
      </c>
      <c r="E34" s="44">
        <f>+E28+E29+E30+E31+E32+E33</f>
        <v>16361000</v>
      </c>
      <c r="F34" s="11">
        <f>+F28+F29+F30+F31+F32+F33</f>
        <v>16257026</v>
      </c>
      <c r="G34" s="11">
        <f t="shared" si="0"/>
        <v>103974</v>
      </c>
      <c r="H34" s="11"/>
    </row>
    <row r="35" spans="2:8">
      <c r="B35" s="31"/>
      <c r="C35" s="15" t="s">
        <v>105</v>
      </c>
      <c r="D35" s="13"/>
      <c r="E35" s="44">
        <f xml:space="preserve"> +E27 - E34</f>
        <v>-15875000</v>
      </c>
      <c r="F35" s="14">
        <f xml:space="preserve"> +F27 - F34</f>
        <v>-15771026</v>
      </c>
      <c r="G35" s="14">
        <f t="shared" si="0"/>
        <v>-103974</v>
      </c>
      <c r="H35" s="14"/>
    </row>
    <row r="36" spans="2:8" ht="18.75" customHeight="1">
      <c r="B36" s="29" t="s">
        <v>106</v>
      </c>
      <c r="C36" s="29" t="s">
        <v>10</v>
      </c>
      <c r="D36" s="8" t="s">
        <v>107</v>
      </c>
      <c r="E36" s="41"/>
      <c r="F36" s="9">
        <v>0</v>
      </c>
      <c r="G36" s="9">
        <f t="shared" si="0"/>
        <v>0</v>
      </c>
      <c r="H36" s="9"/>
    </row>
    <row r="37" spans="2:8">
      <c r="B37" s="30"/>
      <c r="C37" s="30"/>
      <c r="D37" s="8" t="s">
        <v>108</v>
      </c>
      <c r="E37" s="42"/>
      <c r="F37" s="9">
        <v>0</v>
      </c>
      <c r="G37" s="9">
        <f t="shared" si="0"/>
        <v>0</v>
      </c>
      <c r="H37" s="9"/>
    </row>
    <row r="38" spans="2:8">
      <c r="B38" s="30"/>
      <c r="C38" s="30"/>
      <c r="D38" s="8" t="s">
        <v>109</v>
      </c>
      <c r="E38" s="42"/>
      <c r="F38" s="9">
        <v>0</v>
      </c>
      <c r="G38" s="9">
        <f t="shared" si="0"/>
        <v>0</v>
      </c>
      <c r="H38" s="9"/>
    </row>
    <row r="39" spans="2:8">
      <c r="B39" s="30"/>
      <c r="C39" s="30"/>
      <c r="D39" s="8" t="s">
        <v>110</v>
      </c>
      <c r="E39" s="42"/>
      <c r="F39" s="9">
        <v>0</v>
      </c>
      <c r="G39" s="9">
        <f t="shared" si="0"/>
        <v>0</v>
      </c>
      <c r="H39" s="9"/>
    </row>
    <row r="40" spans="2:8">
      <c r="B40" s="30"/>
      <c r="C40" s="30"/>
      <c r="D40" s="8" t="s">
        <v>111</v>
      </c>
      <c r="E40" s="42">
        <v>15598000</v>
      </c>
      <c r="F40" s="9">
        <v>2050000</v>
      </c>
      <c r="G40" s="9">
        <f t="shared" si="0"/>
        <v>13548000</v>
      </c>
      <c r="H40" s="9"/>
    </row>
    <row r="41" spans="2:8" ht="18.75" customHeight="1">
      <c r="B41" s="30"/>
      <c r="C41" s="30"/>
      <c r="D41" s="8" t="s">
        <v>123</v>
      </c>
      <c r="E41" s="43"/>
      <c r="F41" s="9">
        <v>0</v>
      </c>
      <c r="G41" s="9">
        <f t="shared" si="0"/>
        <v>0</v>
      </c>
      <c r="H41" s="9"/>
    </row>
    <row r="42" spans="2:8">
      <c r="B42" s="30"/>
      <c r="C42" s="31"/>
      <c r="D42" s="10" t="s">
        <v>124</v>
      </c>
      <c r="E42" s="44">
        <f>+E36+E37+E38+E39+E40+E41</f>
        <v>15598000</v>
      </c>
      <c r="F42" s="11">
        <f>+F36+F37+F38+F39+F40+F41</f>
        <v>2050000</v>
      </c>
      <c r="G42" s="11">
        <f t="shared" si="0"/>
        <v>13548000</v>
      </c>
      <c r="H42" s="11"/>
    </row>
    <row r="43" spans="2:8" ht="18.75" customHeight="1">
      <c r="B43" s="30"/>
      <c r="C43" s="29" t="s">
        <v>33</v>
      </c>
      <c r="D43" s="8" t="s">
        <v>125</v>
      </c>
      <c r="E43" s="41"/>
      <c r="F43" s="9">
        <v>0</v>
      </c>
      <c r="G43" s="9">
        <f t="shared" si="0"/>
        <v>0</v>
      </c>
      <c r="H43" s="9"/>
    </row>
    <row r="44" spans="2:8">
      <c r="B44" s="30"/>
      <c r="C44" s="30"/>
      <c r="D44" s="8" t="s">
        <v>126</v>
      </c>
      <c r="E44" s="42"/>
      <c r="F44" s="9">
        <v>0</v>
      </c>
      <c r="G44" s="9">
        <f t="shared" si="0"/>
        <v>0</v>
      </c>
      <c r="H44" s="9"/>
    </row>
    <row r="45" spans="2:8">
      <c r="B45" s="30"/>
      <c r="C45" s="30"/>
      <c r="D45" s="8" t="s">
        <v>127</v>
      </c>
      <c r="E45" s="42"/>
      <c r="F45" s="9">
        <v>0</v>
      </c>
      <c r="G45" s="9">
        <f t="shared" si="0"/>
        <v>0</v>
      </c>
      <c r="H45" s="9"/>
    </row>
    <row r="46" spans="2:8">
      <c r="B46" s="30"/>
      <c r="C46" s="30"/>
      <c r="D46" s="8" t="s">
        <v>128</v>
      </c>
      <c r="E46" s="42"/>
      <c r="F46" s="9">
        <v>0</v>
      </c>
      <c r="G46" s="9">
        <f t="shared" si="0"/>
        <v>0</v>
      </c>
      <c r="H46" s="9"/>
    </row>
    <row r="47" spans="2:8">
      <c r="B47" s="30"/>
      <c r="C47" s="30"/>
      <c r="D47" s="8" t="s">
        <v>129</v>
      </c>
      <c r="E47" s="42">
        <v>630000</v>
      </c>
      <c r="F47" s="9">
        <v>530000</v>
      </c>
      <c r="G47" s="9">
        <f t="shared" si="0"/>
        <v>100000</v>
      </c>
      <c r="H47" s="9"/>
    </row>
    <row r="48" spans="2:8">
      <c r="B48" s="30"/>
      <c r="C48" s="30"/>
      <c r="D48" s="16" t="s">
        <v>141</v>
      </c>
      <c r="E48" s="43"/>
      <c r="F48" s="17">
        <v>0</v>
      </c>
      <c r="G48" s="17">
        <f t="shared" si="0"/>
        <v>0</v>
      </c>
      <c r="H48" s="17"/>
    </row>
    <row r="49" spans="2:8">
      <c r="B49" s="30"/>
      <c r="C49" s="31"/>
      <c r="D49" s="18" t="s">
        <v>142</v>
      </c>
      <c r="E49" s="44">
        <f>+E43+E44+E45+E46+E47+E48</f>
        <v>630000</v>
      </c>
      <c r="F49" s="19">
        <f>+F43+F44+F45+F46+F47+F48</f>
        <v>530000</v>
      </c>
      <c r="G49" s="19">
        <f t="shared" si="0"/>
        <v>100000</v>
      </c>
      <c r="H49" s="19"/>
    </row>
    <row r="50" spans="2:8">
      <c r="B50" s="31"/>
      <c r="C50" s="15" t="s">
        <v>143</v>
      </c>
      <c r="D50" s="13"/>
      <c r="E50" s="44">
        <f xml:space="preserve"> +E42 - E49</f>
        <v>14968000</v>
      </c>
      <c r="F50" s="14">
        <f xml:space="preserve"> +F42 - F49</f>
        <v>1520000</v>
      </c>
      <c r="G50" s="14">
        <f t="shared" si="0"/>
        <v>13448000</v>
      </c>
      <c r="H50" s="14"/>
    </row>
    <row r="51" spans="2:8">
      <c r="B51" s="20" t="s">
        <v>144</v>
      </c>
      <c r="C51" s="21"/>
      <c r="D51" s="22"/>
      <c r="E51" s="41">
        <v>238000</v>
      </c>
      <c r="F51" s="23"/>
      <c r="G51" s="23">
        <f>E51 + E52</f>
        <v>238000</v>
      </c>
      <c r="H51" s="23"/>
    </row>
    <row r="52" spans="2:8">
      <c r="B52" s="24"/>
      <c r="C52" s="25"/>
      <c r="D52" s="26"/>
      <c r="E52" s="43"/>
      <c r="F52" s="27"/>
      <c r="G52" s="27"/>
      <c r="H52" s="27"/>
    </row>
    <row r="53" spans="2:8">
      <c r="B53" s="15" t="s">
        <v>145</v>
      </c>
      <c r="C53" s="12"/>
      <c r="D53" s="13"/>
      <c r="E53" s="44">
        <f xml:space="preserve"> +E20 +E35 +E50 - (E51 + E52)</f>
        <v>0</v>
      </c>
      <c r="F53" s="14">
        <f xml:space="preserve"> +F20 +F35 +F50 - (F51 + F52)</f>
        <v>-9509841</v>
      </c>
      <c r="G53" s="14">
        <f t="shared" si="0"/>
        <v>9509841</v>
      </c>
      <c r="H53" s="14"/>
    </row>
    <row r="54" spans="2:8">
      <c r="B54" s="15" t="s">
        <v>146</v>
      </c>
      <c r="C54" s="12"/>
      <c r="D54" s="13"/>
      <c r="E54" s="44">
        <v>126032000</v>
      </c>
      <c r="F54" s="14">
        <v>126032192</v>
      </c>
      <c r="G54" s="14">
        <f t="shared" si="0"/>
        <v>-192</v>
      </c>
      <c r="H54" s="14"/>
    </row>
    <row r="55" spans="2:8">
      <c r="B55" s="15" t="s">
        <v>147</v>
      </c>
      <c r="C55" s="12"/>
      <c r="D55" s="13"/>
      <c r="E55" s="44">
        <f xml:space="preserve"> +E53 +E54</f>
        <v>126032000</v>
      </c>
      <c r="F55" s="14">
        <f xml:space="preserve"> +F53 +F54</f>
        <v>116522351</v>
      </c>
      <c r="G55" s="14">
        <f t="shared" si="0"/>
        <v>9509649</v>
      </c>
      <c r="H55" s="14"/>
    </row>
    <row r="56" spans="2:8">
      <c r="B56" s="28"/>
      <c r="C56" s="28"/>
      <c r="D56" s="28"/>
      <c r="E56" s="28"/>
      <c r="F56" s="28"/>
      <c r="G56" s="28"/>
      <c r="H56" s="28"/>
    </row>
    <row r="57" spans="2:8">
      <c r="B57" s="28"/>
      <c r="C57" s="28"/>
      <c r="D57" s="28"/>
      <c r="E57" s="28"/>
      <c r="F57" s="28"/>
      <c r="G57" s="28"/>
      <c r="H57" s="28"/>
    </row>
    <row r="58" spans="2:8">
      <c r="B58" s="28"/>
      <c r="C58" s="28"/>
      <c r="D58" s="28"/>
      <c r="E58" s="28"/>
      <c r="F58" s="28"/>
      <c r="G58" s="28"/>
      <c r="H58" s="28"/>
    </row>
    <row r="59" spans="2:8">
      <c r="B59" s="28"/>
      <c r="C59" s="28"/>
      <c r="D59" s="28"/>
      <c r="E59" s="28"/>
      <c r="F59" s="28"/>
      <c r="G59" s="28"/>
      <c r="H59" s="28"/>
    </row>
    <row r="60" spans="2:8">
      <c r="B60" s="28"/>
      <c r="C60" s="28"/>
      <c r="D60" s="28"/>
      <c r="E60" s="28"/>
      <c r="F60" s="28"/>
      <c r="G60" s="28"/>
      <c r="H60" s="28"/>
    </row>
    <row r="61" spans="2:8">
      <c r="B61" s="28"/>
      <c r="C61" s="28"/>
      <c r="D61" s="28"/>
      <c r="E61" s="28"/>
      <c r="F61" s="28"/>
      <c r="G61" s="28"/>
      <c r="H61" s="28"/>
    </row>
    <row r="62" spans="2:8">
      <c r="B62" s="28"/>
      <c r="C62" s="28"/>
      <c r="D62" s="28"/>
      <c r="E62" s="28"/>
      <c r="F62" s="28"/>
      <c r="G62" s="28"/>
      <c r="H62" s="28"/>
    </row>
    <row r="63" spans="2:8">
      <c r="B63" s="28"/>
      <c r="C63" s="28"/>
      <c r="D63" s="28"/>
      <c r="E63" s="28"/>
      <c r="F63" s="28"/>
      <c r="G63" s="28"/>
      <c r="H63" s="28"/>
    </row>
    <row r="64" spans="2:8">
      <c r="B64" s="28"/>
      <c r="C64" s="28"/>
      <c r="D64" s="28"/>
      <c r="E64" s="28"/>
      <c r="F64" s="28"/>
      <c r="G64" s="28"/>
      <c r="H64" s="28"/>
    </row>
    <row r="65" spans="2:8">
      <c r="B65" s="28"/>
      <c r="C65" s="28"/>
      <c r="D65" s="28"/>
      <c r="E65" s="28"/>
      <c r="F65" s="28"/>
      <c r="G65" s="28"/>
      <c r="H65" s="28"/>
    </row>
  </sheetData>
  <mergeCells count="12">
    <mergeCell ref="B21:B35"/>
    <mergeCell ref="C21:C27"/>
    <mergeCell ref="C28:C34"/>
    <mergeCell ref="B36:B50"/>
    <mergeCell ref="C36:C42"/>
    <mergeCell ref="C43:C49"/>
    <mergeCell ref="B3:H3"/>
    <mergeCell ref="B5:H5"/>
    <mergeCell ref="B7:D7"/>
    <mergeCell ref="B8:B20"/>
    <mergeCell ref="C8:C13"/>
    <mergeCell ref="C14:C19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77F8-7E0C-45C2-B5A4-6102E8E1279B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154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5070000</v>
      </c>
      <c r="F6" s="7">
        <f>+F7</f>
        <v>5069260</v>
      </c>
      <c r="G6" s="7">
        <f>E6-F6</f>
        <v>740</v>
      </c>
      <c r="H6" s="7"/>
    </row>
    <row r="7" spans="2:8">
      <c r="B7" s="30"/>
      <c r="C7" s="30"/>
      <c r="D7" s="8" t="s">
        <v>12</v>
      </c>
      <c r="E7" s="9">
        <v>5070000</v>
      </c>
      <c r="F7" s="9">
        <v>5069260</v>
      </c>
      <c r="G7" s="9">
        <f t="shared" ref="G7:G70" si="0">E7-F7</f>
        <v>740</v>
      </c>
      <c r="H7" s="9"/>
    </row>
    <row r="8" spans="2:8">
      <c r="B8" s="30"/>
      <c r="C8" s="30"/>
      <c r="D8" s="8" t="s">
        <v>13</v>
      </c>
      <c r="E8" s="9">
        <f>+E9+E13+E14+E16+E17</f>
        <v>42841000</v>
      </c>
      <c r="F8" s="9">
        <f>+F9+F13+F14+F16+F17</f>
        <v>42857502</v>
      </c>
      <c r="G8" s="9">
        <f t="shared" si="0"/>
        <v>-16502</v>
      </c>
      <c r="H8" s="9"/>
    </row>
    <row r="9" spans="2:8">
      <c r="B9" s="30"/>
      <c r="C9" s="30"/>
      <c r="D9" s="8" t="s">
        <v>14</v>
      </c>
      <c r="E9" s="9">
        <f>+E10+E11+E12</f>
        <v>42323000</v>
      </c>
      <c r="F9" s="9">
        <f>+F10+F11+F12</f>
        <v>42360597</v>
      </c>
      <c r="G9" s="9">
        <f t="shared" si="0"/>
        <v>-37597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42323000</v>
      </c>
      <c r="F11" s="9">
        <v>42360597</v>
      </c>
      <c r="G11" s="9">
        <f t="shared" si="0"/>
        <v>-37597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245000</v>
      </c>
      <c r="F13" s="9">
        <v>243105</v>
      </c>
      <c r="G13" s="9">
        <f t="shared" si="0"/>
        <v>1895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273000</v>
      </c>
      <c r="F17" s="9">
        <f>+F18+F19+F20</f>
        <v>253800</v>
      </c>
      <c r="G17" s="9">
        <f t="shared" si="0"/>
        <v>19200</v>
      </c>
      <c r="H17" s="9"/>
    </row>
    <row r="18" spans="2:8">
      <c r="B18" s="30"/>
      <c r="C18" s="30"/>
      <c r="D18" s="8" t="s">
        <v>23</v>
      </c>
      <c r="E18" s="9">
        <v>273000</v>
      </c>
      <c r="F18" s="9">
        <v>253800</v>
      </c>
      <c r="G18" s="9">
        <f t="shared" si="0"/>
        <v>19200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32000</v>
      </c>
      <c r="F21" s="9">
        <v>32000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46</v>
      </c>
      <c r="G22" s="9">
        <f t="shared" si="0"/>
        <v>-46</v>
      </c>
      <c r="H22" s="9"/>
    </row>
    <row r="23" spans="2:8">
      <c r="B23" s="30"/>
      <c r="C23" s="30"/>
      <c r="D23" s="8" t="s">
        <v>28</v>
      </c>
      <c r="E23" s="9">
        <f>+E24+E25+E26</f>
        <v>21000</v>
      </c>
      <c r="F23" s="9">
        <f>+F24+F25+F26</f>
        <v>22000</v>
      </c>
      <c r="G23" s="9">
        <f t="shared" si="0"/>
        <v>-1000</v>
      </c>
      <c r="H23" s="9"/>
    </row>
    <row r="24" spans="2:8">
      <c r="B24" s="30"/>
      <c r="C24" s="30"/>
      <c r="D24" s="8" t="s">
        <v>29</v>
      </c>
      <c r="E24" s="9">
        <v>9000</v>
      </c>
      <c r="F24" s="9">
        <v>10000</v>
      </c>
      <c r="G24" s="9">
        <f t="shared" si="0"/>
        <v>-1000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12000</v>
      </c>
      <c r="F26" s="9">
        <v>12000</v>
      </c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47964000</v>
      </c>
      <c r="F27" s="11">
        <f>+F6+F8+F21+F22+F23</f>
        <v>47980808</v>
      </c>
      <c r="G27" s="11">
        <f t="shared" si="0"/>
        <v>-16808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26488000</v>
      </c>
      <c r="F28" s="9">
        <f>+F29+F30+F31+F32+F33+F34</f>
        <v>26486628</v>
      </c>
      <c r="G28" s="9">
        <f t="shared" si="0"/>
        <v>1372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17963000</v>
      </c>
      <c r="F30" s="9">
        <v>17962506</v>
      </c>
      <c r="G30" s="9">
        <f t="shared" si="0"/>
        <v>494</v>
      </c>
      <c r="H30" s="9"/>
    </row>
    <row r="31" spans="2:8">
      <c r="B31" s="30"/>
      <c r="C31" s="30"/>
      <c r="D31" s="8" t="s">
        <v>37</v>
      </c>
      <c r="E31" s="9">
        <v>3297000</v>
      </c>
      <c r="F31" s="9">
        <v>3296300</v>
      </c>
      <c r="G31" s="9">
        <f t="shared" si="0"/>
        <v>700</v>
      </c>
      <c r="H31" s="9"/>
    </row>
    <row r="32" spans="2:8">
      <c r="B32" s="30"/>
      <c r="C32" s="30"/>
      <c r="D32" s="8" t="s">
        <v>38</v>
      </c>
      <c r="E32" s="9">
        <v>1183000</v>
      </c>
      <c r="F32" s="9">
        <v>1182979</v>
      </c>
      <c r="G32" s="9">
        <f t="shared" si="0"/>
        <v>21</v>
      </c>
      <c r="H32" s="9"/>
    </row>
    <row r="33" spans="2:8">
      <c r="B33" s="30"/>
      <c r="C33" s="30"/>
      <c r="D33" s="8" t="s">
        <v>39</v>
      </c>
      <c r="E33" s="9">
        <v>623000</v>
      </c>
      <c r="F33" s="9">
        <v>623000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3422000</v>
      </c>
      <c r="F34" s="9">
        <v>3421843</v>
      </c>
      <c r="G34" s="9">
        <f t="shared" si="0"/>
        <v>157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1186000</v>
      </c>
      <c r="F35" s="9">
        <f>+F36+F37+F38+F39+F40+F41+F42+F43+F44+F45+F46</f>
        <v>1174709</v>
      </c>
      <c r="G35" s="9">
        <f t="shared" si="0"/>
        <v>11291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60000</v>
      </c>
      <c r="F37" s="9">
        <v>59417</v>
      </c>
      <c r="G37" s="9">
        <f t="shared" si="0"/>
        <v>583</v>
      </c>
      <c r="H37" s="9"/>
    </row>
    <row r="38" spans="2:8">
      <c r="B38" s="30"/>
      <c r="C38" s="30"/>
      <c r="D38" s="8" t="s">
        <v>44</v>
      </c>
      <c r="E38" s="9">
        <v>5000</v>
      </c>
      <c r="F38" s="9">
        <v>2057</v>
      </c>
      <c r="G38" s="9">
        <f t="shared" si="0"/>
        <v>2943</v>
      </c>
      <c r="H38" s="9"/>
    </row>
    <row r="39" spans="2:8">
      <c r="B39" s="30"/>
      <c r="C39" s="30"/>
      <c r="D39" s="8" t="s">
        <v>45</v>
      </c>
      <c r="E39" s="9">
        <v>255000</v>
      </c>
      <c r="F39" s="9">
        <v>254544</v>
      </c>
      <c r="G39" s="9">
        <f t="shared" si="0"/>
        <v>456</v>
      </c>
      <c r="H39" s="9"/>
    </row>
    <row r="40" spans="2:8">
      <c r="B40" s="30"/>
      <c r="C40" s="30"/>
      <c r="D40" s="8" t="s">
        <v>46</v>
      </c>
      <c r="E40" s="9">
        <v>247000</v>
      </c>
      <c r="F40" s="9">
        <v>246452</v>
      </c>
      <c r="G40" s="9">
        <f t="shared" si="0"/>
        <v>548</v>
      </c>
      <c r="H40" s="9"/>
    </row>
    <row r="41" spans="2:8">
      <c r="B41" s="30"/>
      <c r="C41" s="30"/>
      <c r="D41" s="8" t="s">
        <v>47</v>
      </c>
      <c r="E41" s="9">
        <v>118000</v>
      </c>
      <c r="F41" s="9">
        <v>114756</v>
      </c>
      <c r="G41" s="9">
        <f t="shared" si="0"/>
        <v>3244</v>
      </c>
      <c r="H41" s="9"/>
    </row>
    <row r="42" spans="2:8">
      <c r="B42" s="30"/>
      <c r="C42" s="30"/>
      <c r="D42" s="8" t="s">
        <v>48</v>
      </c>
      <c r="E42" s="9">
        <v>26000</v>
      </c>
      <c r="F42" s="9">
        <v>25918</v>
      </c>
      <c r="G42" s="9">
        <f t="shared" si="0"/>
        <v>82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135000</v>
      </c>
      <c r="F44" s="9">
        <v>131966</v>
      </c>
      <c r="G44" s="9">
        <f t="shared" si="0"/>
        <v>3034</v>
      </c>
      <c r="H44" s="9"/>
    </row>
    <row r="45" spans="2:8">
      <c r="B45" s="30"/>
      <c r="C45" s="30"/>
      <c r="D45" s="8" t="s">
        <v>51</v>
      </c>
      <c r="E45" s="9">
        <v>260000</v>
      </c>
      <c r="F45" s="9">
        <v>259599</v>
      </c>
      <c r="G45" s="9">
        <f t="shared" si="0"/>
        <v>401</v>
      </c>
      <c r="H45" s="9"/>
    </row>
    <row r="46" spans="2:8">
      <c r="B46" s="30"/>
      <c r="C46" s="30"/>
      <c r="D46" s="8" t="s">
        <v>52</v>
      </c>
      <c r="E46" s="9">
        <v>80000</v>
      </c>
      <c r="F46" s="9">
        <v>80000</v>
      </c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3196000</v>
      </c>
      <c r="F47" s="9">
        <f>+F48+F49+F50+F51+F52+F53+F54+F55+F56+F57+F58+F59+F60+F61+F62+F63+F64+F65+F66+F67+F68</f>
        <v>3046440</v>
      </c>
      <c r="G47" s="9">
        <f t="shared" si="0"/>
        <v>149560</v>
      </c>
      <c r="H47" s="9"/>
    </row>
    <row r="48" spans="2:8">
      <c r="B48" s="30"/>
      <c r="C48" s="30"/>
      <c r="D48" s="8" t="s">
        <v>54</v>
      </c>
      <c r="E48" s="9">
        <v>37000</v>
      </c>
      <c r="F48" s="9">
        <v>36035</v>
      </c>
      <c r="G48" s="9">
        <f t="shared" si="0"/>
        <v>965</v>
      </c>
      <c r="H48" s="9"/>
    </row>
    <row r="49" spans="2:8">
      <c r="B49" s="30"/>
      <c r="C49" s="30"/>
      <c r="D49" s="8" t="s">
        <v>55</v>
      </c>
      <c r="E49" s="9">
        <v>4000</v>
      </c>
      <c r="F49" s="9">
        <v>3900</v>
      </c>
      <c r="G49" s="9">
        <f t="shared" si="0"/>
        <v>100</v>
      </c>
      <c r="H49" s="9"/>
    </row>
    <row r="50" spans="2:8">
      <c r="B50" s="30"/>
      <c r="C50" s="30"/>
      <c r="D50" s="8" t="s">
        <v>56</v>
      </c>
      <c r="E50" s="9">
        <v>44000</v>
      </c>
      <c r="F50" s="9">
        <v>43530</v>
      </c>
      <c r="G50" s="9">
        <f t="shared" si="0"/>
        <v>470</v>
      </c>
      <c r="H50" s="9"/>
    </row>
    <row r="51" spans="2:8">
      <c r="B51" s="30"/>
      <c r="C51" s="30"/>
      <c r="D51" s="8" t="s">
        <v>57</v>
      </c>
      <c r="E51" s="9">
        <v>60000</v>
      </c>
      <c r="F51" s="9">
        <v>59400</v>
      </c>
      <c r="G51" s="9">
        <f t="shared" si="0"/>
        <v>600</v>
      </c>
      <c r="H51" s="9"/>
    </row>
    <row r="52" spans="2:8">
      <c r="B52" s="30"/>
      <c r="C52" s="30"/>
      <c r="D52" s="8" t="s">
        <v>58</v>
      </c>
      <c r="E52" s="9">
        <v>39000</v>
      </c>
      <c r="F52" s="9">
        <v>38253</v>
      </c>
      <c r="G52" s="9">
        <f t="shared" si="0"/>
        <v>747</v>
      </c>
      <c r="H52" s="9"/>
    </row>
    <row r="53" spans="2:8">
      <c r="B53" s="30"/>
      <c r="C53" s="30"/>
      <c r="D53" s="8" t="s">
        <v>59</v>
      </c>
      <c r="E53" s="9">
        <v>172000</v>
      </c>
      <c r="F53" s="9">
        <v>171452</v>
      </c>
      <c r="G53" s="9">
        <f t="shared" si="0"/>
        <v>548</v>
      </c>
      <c r="H53" s="9"/>
    </row>
    <row r="54" spans="2:8">
      <c r="B54" s="30"/>
      <c r="C54" s="30"/>
      <c r="D54" s="8" t="s">
        <v>46</v>
      </c>
      <c r="E54" s="9">
        <v>100000</v>
      </c>
      <c r="F54" s="9">
        <v>82151</v>
      </c>
      <c r="G54" s="9">
        <f t="shared" si="0"/>
        <v>17849</v>
      </c>
      <c r="H54" s="9"/>
    </row>
    <row r="55" spans="2:8">
      <c r="B55" s="30"/>
      <c r="C55" s="30"/>
      <c r="D55" s="8" t="s">
        <v>60</v>
      </c>
      <c r="E55" s="9">
        <v>105000</v>
      </c>
      <c r="F55" s="9">
        <v>103835</v>
      </c>
      <c r="G55" s="9">
        <f t="shared" si="0"/>
        <v>1165</v>
      </c>
      <c r="H55" s="9"/>
    </row>
    <row r="56" spans="2:8">
      <c r="B56" s="30"/>
      <c r="C56" s="30"/>
      <c r="D56" s="8" t="s">
        <v>61</v>
      </c>
      <c r="E56" s="9">
        <v>202000</v>
      </c>
      <c r="F56" s="9">
        <v>197323</v>
      </c>
      <c r="G56" s="9">
        <f t="shared" si="0"/>
        <v>4677</v>
      </c>
      <c r="H56" s="9"/>
    </row>
    <row r="57" spans="2:8">
      <c r="B57" s="30"/>
      <c r="C57" s="30"/>
      <c r="D57" s="8" t="s">
        <v>62</v>
      </c>
      <c r="E57" s="9">
        <v>5000</v>
      </c>
      <c r="F57" s="9">
        <v>1404</v>
      </c>
      <c r="G57" s="9">
        <f t="shared" si="0"/>
        <v>3596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151000</v>
      </c>
      <c r="F59" s="9">
        <v>150396</v>
      </c>
      <c r="G59" s="9">
        <f t="shared" si="0"/>
        <v>604</v>
      </c>
      <c r="H59" s="9"/>
    </row>
    <row r="60" spans="2:8">
      <c r="B60" s="30"/>
      <c r="C60" s="30"/>
      <c r="D60" s="8" t="s">
        <v>65</v>
      </c>
      <c r="E60" s="9">
        <v>10000</v>
      </c>
      <c r="F60" s="9">
        <v>9223</v>
      </c>
      <c r="G60" s="9">
        <f t="shared" si="0"/>
        <v>777</v>
      </c>
      <c r="H60" s="9"/>
    </row>
    <row r="61" spans="2:8">
      <c r="B61" s="30"/>
      <c r="C61" s="30"/>
      <c r="D61" s="8" t="s">
        <v>48</v>
      </c>
      <c r="E61" s="9">
        <v>159000</v>
      </c>
      <c r="F61" s="9">
        <v>158126</v>
      </c>
      <c r="G61" s="9">
        <f t="shared" si="0"/>
        <v>874</v>
      </c>
      <c r="H61" s="9"/>
    </row>
    <row r="62" spans="2:8">
      <c r="B62" s="30"/>
      <c r="C62" s="30"/>
      <c r="D62" s="8" t="s">
        <v>49</v>
      </c>
      <c r="E62" s="9">
        <v>244000</v>
      </c>
      <c r="F62" s="9">
        <v>243048</v>
      </c>
      <c r="G62" s="9">
        <f t="shared" si="0"/>
        <v>952</v>
      </c>
      <c r="H62" s="9"/>
    </row>
    <row r="63" spans="2:8">
      <c r="B63" s="30"/>
      <c r="C63" s="30"/>
      <c r="D63" s="8" t="s">
        <v>66</v>
      </c>
      <c r="E63" s="9">
        <v>1589000</v>
      </c>
      <c r="F63" s="9">
        <v>1588800</v>
      </c>
      <c r="G63" s="9">
        <f t="shared" si="0"/>
        <v>200</v>
      </c>
      <c r="H63" s="9"/>
    </row>
    <row r="64" spans="2:8">
      <c r="B64" s="30"/>
      <c r="C64" s="30"/>
      <c r="D64" s="8" t="s">
        <v>67</v>
      </c>
      <c r="E64" s="9">
        <v>159000</v>
      </c>
      <c r="F64" s="9">
        <v>44855</v>
      </c>
      <c r="G64" s="9">
        <f t="shared" si="0"/>
        <v>114145</v>
      </c>
      <c r="H64" s="9"/>
    </row>
    <row r="65" spans="2:8">
      <c r="B65" s="30"/>
      <c r="C65" s="30"/>
      <c r="D65" s="8" t="s">
        <v>68</v>
      </c>
      <c r="E65" s="9">
        <v>20000</v>
      </c>
      <c r="F65" s="9">
        <v>19800</v>
      </c>
      <c r="G65" s="9">
        <f t="shared" si="0"/>
        <v>200</v>
      </c>
      <c r="H65" s="9"/>
    </row>
    <row r="66" spans="2:8">
      <c r="B66" s="30"/>
      <c r="C66" s="30"/>
      <c r="D66" s="8" t="s">
        <v>69</v>
      </c>
      <c r="E66" s="9">
        <v>65000</v>
      </c>
      <c r="F66" s="9">
        <v>64900</v>
      </c>
      <c r="G66" s="9">
        <f t="shared" si="0"/>
        <v>100</v>
      </c>
      <c r="H66" s="9"/>
    </row>
    <row r="67" spans="2:8">
      <c r="B67" s="30"/>
      <c r="C67" s="30"/>
      <c r="D67" s="8" t="s">
        <v>52</v>
      </c>
      <c r="E67" s="9">
        <v>31000</v>
      </c>
      <c r="F67" s="9">
        <v>30009</v>
      </c>
      <c r="G67" s="9">
        <f t="shared" si="0"/>
        <v>991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5070000</v>
      </c>
      <c r="F69" s="9">
        <f>+F70</f>
        <v>5069521</v>
      </c>
      <c r="G69" s="9">
        <f t="shared" si="0"/>
        <v>479</v>
      </c>
      <c r="H69" s="9"/>
    </row>
    <row r="70" spans="2:8">
      <c r="B70" s="30"/>
      <c r="C70" s="30"/>
      <c r="D70" s="8" t="s">
        <v>72</v>
      </c>
      <c r="E70" s="9">
        <f>+E71+E72</f>
        <v>5070000</v>
      </c>
      <c r="F70" s="9">
        <f>+F71+F72</f>
        <v>5069521</v>
      </c>
      <c r="G70" s="9">
        <f t="shared" si="0"/>
        <v>479</v>
      </c>
      <c r="H70" s="9"/>
    </row>
    <row r="71" spans="2:8">
      <c r="B71" s="30"/>
      <c r="C71" s="30"/>
      <c r="D71" s="8" t="s">
        <v>73</v>
      </c>
      <c r="E71" s="9">
        <v>5070000</v>
      </c>
      <c r="F71" s="9">
        <v>5069521</v>
      </c>
      <c r="G71" s="9">
        <f t="shared" ref="G71:G134" si="1">E71-F71</f>
        <v>479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35940000</v>
      </c>
      <c r="F74" s="11">
        <f>+F28+F35+F47+F69+F73</f>
        <v>35777298</v>
      </c>
      <c r="G74" s="11">
        <f t="shared" si="1"/>
        <v>162702</v>
      </c>
      <c r="H74" s="11"/>
    </row>
    <row r="75" spans="2:8">
      <c r="B75" s="31"/>
      <c r="C75" s="12" t="s">
        <v>77</v>
      </c>
      <c r="D75" s="13"/>
      <c r="E75" s="14">
        <f xml:space="preserve"> +E27 - E74</f>
        <v>12024000</v>
      </c>
      <c r="F75" s="14">
        <f xml:space="preserve"> +F27 - F74</f>
        <v>12203510</v>
      </c>
      <c r="G75" s="14">
        <f t="shared" si="1"/>
        <v>-179510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1421000</v>
      </c>
      <c r="F118" s="9"/>
      <c r="G118" s="9">
        <f t="shared" si="1"/>
        <v>1421000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1421000</v>
      </c>
      <c r="F120" s="11">
        <f>+F103+F104+F105+F106+F107+F113+F114+F115+F116+F117+F118+F119</f>
        <v>0</v>
      </c>
      <c r="G120" s="11">
        <f t="shared" si="1"/>
        <v>1421000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13445000</v>
      </c>
      <c r="F136" s="17">
        <v>12203000</v>
      </c>
      <c r="G136" s="17">
        <f t="shared" si="2"/>
        <v>1242000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13445000</v>
      </c>
      <c r="F138" s="19">
        <f>+F121+F122+F123+F124+F125+F131+F132+F133+F134+F135+F136+F137</f>
        <v>12203000</v>
      </c>
      <c r="G138" s="19">
        <f t="shared" si="2"/>
        <v>1242000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-12024000</v>
      </c>
      <c r="F139" s="14">
        <f xml:space="preserve"> +F120 - F138</f>
        <v>-12203000</v>
      </c>
      <c r="G139" s="14">
        <f t="shared" si="2"/>
        <v>179000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510</v>
      </c>
      <c r="G142" s="14">
        <f t="shared" ref="G142:G144" si="3">E142-F142</f>
        <v>-510</v>
      </c>
      <c r="H142" s="14"/>
    </row>
    <row r="143" spans="2:8">
      <c r="B143" s="15" t="s">
        <v>146</v>
      </c>
      <c r="C143" s="12"/>
      <c r="D143" s="13"/>
      <c r="E143" s="14">
        <v>5954000</v>
      </c>
      <c r="F143" s="14">
        <v>5954214</v>
      </c>
      <c r="G143" s="14">
        <f t="shared" si="3"/>
        <v>-214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5954000</v>
      </c>
      <c r="F144" s="14">
        <f xml:space="preserve"> +F142 +F143</f>
        <v>5954724</v>
      </c>
      <c r="G144" s="14">
        <f t="shared" si="3"/>
        <v>-724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DE7C7-9F3E-42D1-BD93-C383AC93BFFC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155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11000000</v>
      </c>
      <c r="F6" s="7">
        <f>+F7</f>
        <v>11076004</v>
      </c>
      <c r="G6" s="7">
        <f>E6-F6</f>
        <v>-76004</v>
      </c>
      <c r="H6" s="7"/>
    </row>
    <row r="7" spans="2:8">
      <c r="B7" s="30"/>
      <c r="C7" s="30"/>
      <c r="D7" s="8" t="s">
        <v>12</v>
      </c>
      <c r="E7" s="9">
        <v>11000000</v>
      </c>
      <c r="F7" s="9">
        <v>11076004</v>
      </c>
      <c r="G7" s="9">
        <f t="shared" ref="G7:G70" si="0">E7-F7</f>
        <v>-76004</v>
      </c>
      <c r="H7" s="9"/>
    </row>
    <row r="8" spans="2:8">
      <c r="B8" s="30"/>
      <c r="C8" s="30"/>
      <c r="D8" s="8" t="s">
        <v>13</v>
      </c>
      <c r="E8" s="9">
        <f>+E9+E13+E14+E16+E17</f>
        <v>39066000</v>
      </c>
      <c r="F8" s="9">
        <f>+F9+F13+F14+F16+F17</f>
        <v>39243597</v>
      </c>
      <c r="G8" s="9">
        <f t="shared" si="0"/>
        <v>-177597</v>
      </c>
      <c r="H8" s="9"/>
    </row>
    <row r="9" spans="2:8">
      <c r="B9" s="30"/>
      <c r="C9" s="30"/>
      <c r="D9" s="8" t="s">
        <v>14</v>
      </c>
      <c r="E9" s="9">
        <f>+E10+E11+E12</f>
        <v>38484000</v>
      </c>
      <c r="F9" s="9">
        <f>+F10+F11+F12</f>
        <v>38615529</v>
      </c>
      <c r="G9" s="9">
        <f t="shared" si="0"/>
        <v>-131529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38484000</v>
      </c>
      <c r="F11" s="9">
        <v>38615529</v>
      </c>
      <c r="G11" s="9">
        <f t="shared" si="0"/>
        <v>-131529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270000</v>
      </c>
      <c r="F13" s="9">
        <v>337508</v>
      </c>
      <c r="G13" s="9">
        <f t="shared" si="0"/>
        <v>-67508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312000</v>
      </c>
      <c r="F17" s="9">
        <f>+F18+F19+F20</f>
        <v>290560</v>
      </c>
      <c r="G17" s="9">
        <f t="shared" si="0"/>
        <v>21440</v>
      </c>
      <c r="H17" s="9"/>
    </row>
    <row r="18" spans="2:8">
      <c r="B18" s="30"/>
      <c r="C18" s="30"/>
      <c r="D18" s="8" t="s">
        <v>23</v>
      </c>
      <c r="E18" s="9">
        <v>312000</v>
      </c>
      <c r="F18" s="9">
        <v>281760</v>
      </c>
      <c r="G18" s="9">
        <f t="shared" si="0"/>
        <v>30240</v>
      </c>
      <c r="H18" s="9"/>
    </row>
    <row r="19" spans="2:8">
      <c r="B19" s="30"/>
      <c r="C19" s="30"/>
      <c r="D19" s="8" t="s">
        <v>24</v>
      </c>
      <c r="E19" s="9"/>
      <c r="F19" s="9">
        <v>8800</v>
      </c>
      <c r="G19" s="9">
        <f t="shared" si="0"/>
        <v>-8800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64000</v>
      </c>
      <c r="F21" s="9">
        <v>64000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26</v>
      </c>
      <c r="G22" s="9">
        <f t="shared" si="0"/>
        <v>-26</v>
      </c>
      <c r="H22" s="9"/>
    </row>
    <row r="23" spans="2:8">
      <c r="B23" s="30"/>
      <c r="C23" s="30"/>
      <c r="D23" s="8" t="s">
        <v>28</v>
      </c>
      <c r="E23" s="9">
        <f>+E24+E25+E26</f>
        <v>56000</v>
      </c>
      <c r="F23" s="9">
        <f>+F24+F25+F26</f>
        <v>54000</v>
      </c>
      <c r="G23" s="9">
        <f t="shared" si="0"/>
        <v>2000</v>
      </c>
      <c r="H23" s="9"/>
    </row>
    <row r="24" spans="2:8">
      <c r="B24" s="30"/>
      <c r="C24" s="30"/>
      <c r="D24" s="8" t="s">
        <v>29</v>
      </c>
      <c r="E24" s="9">
        <v>20000</v>
      </c>
      <c r="F24" s="9">
        <v>20000</v>
      </c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36000</v>
      </c>
      <c r="F26" s="9">
        <v>34000</v>
      </c>
      <c r="G26" s="9">
        <f t="shared" si="0"/>
        <v>2000</v>
      </c>
      <c r="H26" s="9"/>
    </row>
    <row r="27" spans="2:8">
      <c r="B27" s="30"/>
      <c r="C27" s="31"/>
      <c r="D27" s="10" t="s">
        <v>32</v>
      </c>
      <c r="E27" s="11">
        <f>+E6+E8+E21+E22+E23</f>
        <v>50186000</v>
      </c>
      <c r="F27" s="11">
        <f>+F6+F8+F21+F22+F23</f>
        <v>50437627</v>
      </c>
      <c r="G27" s="11">
        <f t="shared" si="0"/>
        <v>-251627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36971000</v>
      </c>
      <c r="F28" s="9">
        <f>+F29+F30+F31+F32+F33+F34</f>
        <v>36838378</v>
      </c>
      <c r="G28" s="9">
        <f t="shared" si="0"/>
        <v>132622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19540000</v>
      </c>
      <c r="F30" s="9">
        <v>19537465</v>
      </c>
      <c r="G30" s="9">
        <f t="shared" si="0"/>
        <v>2535</v>
      </c>
      <c r="H30" s="9"/>
    </row>
    <row r="31" spans="2:8">
      <c r="B31" s="30"/>
      <c r="C31" s="30"/>
      <c r="D31" s="8" t="s">
        <v>37</v>
      </c>
      <c r="E31" s="9">
        <v>4230000</v>
      </c>
      <c r="F31" s="9">
        <v>4229300</v>
      </c>
      <c r="G31" s="9">
        <f t="shared" si="0"/>
        <v>700</v>
      </c>
      <c r="H31" s="9"/>
    </row>
    <row r="32" spans="2:8">
      <c r="B32" s="30"/>
      <c r="C32" s="30"/>
      <c r="D32" s="8" t="s">
        <v>38</v>
      </c>
      <c r="E32" s="9">
        <v>7579000</v>
      </c>
      <c r="F32" s="9">
        <v>7466821</v>
      </c>
      <c r="G32" s="9">
        <f t="shared" si="0"/>
        <v>112179</v>
      </c>
      <c r="H32" s="9"/>
    </row>
    <row r="33" spans="2:8">
      <c r="B33" s="30"/>
      <c r="C33" s="30"/>
      <c r="D33" s="8" t="s">
        <v>39</v>
      </c>
      <c r="E33" s="9">
        <v>935000</v>
      </c>
      <c r="F33" s="9">
        <v>934500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4687000</v>
      </c>
      <c r="F34" s="9">
        <v>4670292</v>
      </c>
      <c r="G34" s="9">
        <f t="shared" si="0"/>
        <v>16708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1920000</v>
      </c>
      <c r="F35" s="9">
        <f>+F36+F37+F38+F39+F40+F41+F42+F43+F44+F45+F46</f>
        <v>1629501</v>
      </c>
      <c r="G35" s="9">
        <f t="shared" si="0"/>
        <v>290499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44000</v>
      </c>
      <c r="F37" s="9">
        <v>41246</v>
      </c>
      <c r="G37" s="9">
        <f t="shared" si="0"/>
        <v>2754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362000</v>
      </c>
      <c r="F39" s="9">
        <v>347809</v>
      </c>
      <c r="G39" s="9">
        <f t="shared" si="0"/>
        <v>14191</v>
      </c>
      <c r="H39" s="9"/>
    </row>
    <row r="40" spans="2:8">
      <c r="B40" s="30"/>
      <c r="C40" s="30"/>
      <c r="D40" s="8" t="s">
        <v>46</v>
      </c>
      <c r="E40" s="9">
        <v>530000</v>
      </c>
      <c r="F40" s="9">
        <v>438027</v>
      </c>
      <c r="G40" s="9">
        <f t="shared" si="0"/>
        <v>91973</v>
      </c>
      <c r="H40" s="9"/>
    </row>
    <row r="41" spans="2:8">
      <c r="B41" s="30"/>
      <c r="C41" s="30"/>
      <c r="D41" s="8" t="s">
        <v>47</v>
      </c>
      <c r="E41" s="9">
        <v>210000</v>
      </c>
      <c r="F41" s="9">
        <v>203676</v>
      </c>
      <c r="G41" s="9">
        <f t="shared" si="0"/>
        <v>6324</v>
      </c>
      <c r="H41" s="9"/>
    </row>
    <row r="42" spans="2:8">
      <c r="B42" s="30"/>
      <c r="C42" s="30"/>
      <c r="D42" s="8" t="s">
        <v>48</v>
      </c>
      <c r="E42" s="9">
        <v>26000</v>
      </c>
      <c r="F42" s="9">
        <v>25820</v>
      </c>
      <c r="G42" s="9">
        <f t="shared" si="0"/>
        <v>180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85000</v>
      </c>
      <c r="F44" s="9">
        <v>71999</v>
      </c>
      <c r="G44" s="9">
        <f t="shared" si="0"/>
        <v>13001</v>
      </c>
      <c r="H44" s="9"/>
    </row>
    <row r="45" spans="2:8">
      <c r="B45" s="30"/>
      <c r="C45" s="30"/>
      <c r="D45" s="8" t="s">
        <v>51</v>
      </c>
      <c r="E45" s="9">
        <v>523000</v>
      </c>
      <c r="F45" s="9">
        <v>360924</v>
      </c>
      <c r="G45" s="9">
        <f t="shared" si="0"/>
        <v>162076</v>
      </c>
      <c r="H45" s="9"/>
    </row>
    <row r="46" spans="2:8">
      <c r="B46" s="30"/>
      <c r="C46" s="30"/>
      <c r="D46" s="8" t="s">
        <v>52</v>
      </c>
      <c r="E46" s="9">
        <v>140000</v>
      </c>
      <c r="F46" s="9">
        <v>140000</v>
      </c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3320000</v>
      </c>
      <c r="F47" s="9">
        <f>+F48+F49+F50+F51+F52+F53+F54+F55+F56+F57+F58+F59+F60+F61+F62+F63+F64+F65+F66+F67+F68</f>
        <v>2756133</v>
      </c>
      <c r="G47" s="9">
        <f t="shared" si="0"/>
        <v>563867</v>
      </c>
      <c r="H47" s="9"/>
    </row>
    <row r="48" spans="2:8">
      <c r="B48" s="30"/>
      <c r="C48" s="30"/>
      <c r="D48" s="8" t="s">
        <v>54</v>
      </c>
      <c r="E48" s="9">
        <v>48000</v>
      </c>
      <c r="F48" s="9">
        <v>46678</v>
      </c>
      <c r="G48" s="9">
        <f t="shared" si="0"/>
        <v>1322</v>
      </c>
      <c r="H48" s="9"/>
    </row>
    <row r="49" spans="2:8">
      <c r="B49" s="30"/>
      <c r="C49" s="30"/>
      <c r="D49" s="8" t="s">
        <v>55</v>
      </c>
      <c r="E49" s="9">
        <v>28000</v>
      </c>
      <c r="F49" s="9">
        <v>27720</v>
      </c>
      <c r="G49" s="9">
        <f t="shared" si="0"/>
        <v>280</v>
      </c>
      <c r="H49" s="9"/>
    </row>
    <row r="50" spans="2:8">
      <c r="B50" s="30"/>
      <c r="C50" s="30"/>
      <c r="D50" s="8" t="s">
        <v>56</v>
      </c>
      <c r="E50" s="9">
        <v>19000</v>
      </c>
      <c r="F50" s="9">
        <v>18000</v>
      </c>
      <c r="G50" s="9">
        <f t="shared" si="0"/>
        <v>1000</v>
      </c>
      <c r="H50" s="9"/>
    </row>
    <row r="51" spans="2:8">
      <c r="B51" s="30"/>
      <c r="C51" s="30"/>
      <c r="D51" s="8" t="s">
        <v>57</v>
      </c>
      <c r="E51" s="9">
        <v>169000</v>
      </c>
      <c r="F51" s="9">
        <v>144800</v>
      </c>
      <c r="G51" s="9">
        <f t="shared" si="0"/>
        <v>24200</v>
      </c>
      <c r="H51" s="9"/>
    </row>
    <row r="52" spans="2:8">
      <c r="B52" s="30"/>
      <c r="C52" s="30"/>
      <c r="D52" s="8" t="s">
        <v>58</v>
      </c>
      <c r="E52" s="9">
        <v>100000</v>
      </c>
      <c r="F52" s="9">
        <v>98982</v>
      </c>
      <c r="G52" s="9">
        <f t="shared" si="0"/>
        <v>1018</v>
      </c>
      <c r="H52" s="9"/>
    </row>
    <row r="53" spans="2:8">
      <c r="B53" s="30"/>
      <c r="C53" s="30"/>
      <c r="D53" s="8" t="s">
        <v>59</v>
      </c>
      <c r="E53" s="9">
        <v>171000</v>
      </c>
      <c r="F53" s="9">
        <v>102445</v>
      </c>
      <c r="G53" s="9">
        <f t="shared" si="0"/>
        <v>68555</v>
      </c>
      <c r="H53" s="9"/>
    </row>
    <row r="54" spans="2:8">
      <c r="B54" s="30"/>
      <c r="C54" s="30"/>
      <c r="D54" s="8" t="s">
        <v>46</v>
      </c>
      <c r="E54" s="9">
        <v>450000</v>
      </c>
      <c r="F54" s="9">
        <v>187728</v>
      </c>
      <c r="G54" s="9">
        <f t="shared" si="0"/>
        <v>262272</v>
      </c>
      <c r="H54" s="9"/>
    </row>
    <row r="55" spans="2:8">
      <c r="B55" s="30"/>
      <c r="C55" s="30"/>
      <c r="D55" s="8" t="s">
        <v>60</v>
      </c>
      <c r="E55" s="9">
        <v>139000</v>
      </c>
      <c r="F55" s="9">
        <v>137714</v>
      </c>
      <c r="G55" s="9">
        <f t="shared" si="0"/>
        <v>1286</v>
      </c>
      <c r="H55" s="9"/>
    </row>
    <row r="56" spans="2:8">
      <c r="B56" s="30"/>
      <c r="C56" s="30"/>
      <c r="D56" s="8" t="s">
        <v>61</v>
      </c>
      <c r="E56" s="9">
        <v>314000</v>
      </c>
      <c r="F56" s="9">
        <v>297064</v>
      </c>
      <c r="G56" s="9">
        <f t="shared" si="0"/>
        <v>16936</v>
      </c>
      <c r="H56" s="9"/>
    </row>
    <row r="57" spans="2:8">
      <c r="B57" s="30"/>
      <c r="C57" s="30"/>
      <c r="D57" s="8" t="s">
        <v>62</v>
      </c>
      <c r="E57" s="9"/>
      <c r="F57" s="9"/>
      <c r="G57" s="9">
        <f t="shared" si="0"/>
        <v>0</v>
      </c>
      <c r="H57" s="9"/>
    </row>
    <row r="58" spans="2:8">
      <c r="B58" s="30"/>
      <c r="C58" s="30"/>
      <c r="D58" s="8" t="s">
        <v>63</v>
      </c>
      <c r="E58" s="9">
        <v>32000</v>
      </c>
      <c r="F58" s="9">
        <v>31342</v>
      </c>
      <c r="G58" s="9">
        <f t="shared" si="0"/>
        <v>658</v>
      </c>
      <c r="H58" s="9"/>
    </row>
    <row r="59" spans="2:8">
      <c r="B59" s="30"/>
      <c r="C59" s="30"/>
      <c r="D59" s="8" t="s">
        <v>64</v>
      </c>
      <c r="E59" s="9">
        <v>207000</v>
      </c>
      <c r="F59" s="9">
        <v>206784</v>
      </c>
      <c r="G59" s="9">
        <f t="shared" si="0"/>
        <v>216</v>
      </c>
      <c r="H59" s="9"/>
    </row>
    <row r="60" spans="2:8">
      <c r="B60" s="30"/>
      <c r="C60" s="30"/>
      <c r="D60" s="8" t="s">
        <v>65</v>
      </c>
      <c r="E60" s="9">
        <v>13000</v>
      </c>
      <c r="F60" s="9">
        <v>11990</v>
      </c>
      <c r="G60" s="9">
        <f t="shared" si="0"/>
        <v>1010</v>
      </c>
      <c r="H60" s="9"/>
    </row>
    <row r="61" spans="2:8">
      <c r="B61" s="30"/>
      <c r="C61" s="30"/>
      <c r="D61" s="8" t="s">
        <v>48</v>
      </c>
      <c r="E61" s="9">
        <v>343000</v>
      </c>
      <c r="F61" s="9">
        <v>342126</v>
      </c>
      <c r="G61" s="9">
        <f t="shared" si="0"/>
        <v>874</v>
      </c>
      <c r="H61" s="9"/>
    </row>
    <row r="62" spans="2:8">
      <c r="B62" s="30"/>
      <c r="C62" s="30"/>
      <c r="D62" s="8" t="s">
        <v>49</v>
      </c>
      <c r="E62" s="9">
        <v>637000</v>
      </c>
      <c r="F62" s="9">
        <v>636672</v>
      </c>
      <c r="G62" s="9">
        <f t="shared" si="0"/>
        <v>328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426000</v>
      </c>
      <c r="F64" s="9">
        <v>257976</v>
      </c>
      <c r="G64" s="9">
        <f t="shared" si="0"/>
        <v>168024</v>
      </c>
      <c r="H64" s="9"/>
    </row>
    <row r="65" spans="2:8">
      <c r="B65" s="30"/>
      <c r="C65" s="30"/>
      <c r="D65" s="8" t="s">
        <v>68</v>
      </c>
      <c r="E65" s="9">
        <v>34000</v>
      </c>
      <c r="F65" s="9">
        <v>33440</v>
      </c>
      <c r="G65" s="9">
        <f t="shared" si="0"/>
        <v>560</v>
      </c>
      <c r="H65" s="9"/>
    </row>
    <row r="66" spans="2:8">
      <c r="B66" s="30"/>
      <c r="C66" s="30"/>
      <c r="D66" s="8" t="s">
        <v>69</v>
      </c>
      <c r="E66" s="9">
        <v>100000</v>
      </c>
      <c r="F66" s="9">
        <v>99000</v>
      </c>
      <c r="G66" s="9">
        <f t="shared" si="0"/>
        <v>1000</v>
      </c>
      <c r="H66" s="9"/>
    </row>
    <row r="67" spans="2:8">
      <c r="B67" s="30"/>
      <c r="C67" s="30"/>
      <c r="D67" s="8" t="s">
        <v>52</v>
      </c>
      <c r="E67" s="9">
        <v>90000</v>
      </c>
      <c r="F67" s="9">
        <v>75672</v>
      </c>
      <c r="G67" s="9">
        <f t="shared" si="0"/>
        <v>14328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11087000</v>
      </c>
      <c r="F69" s="9">
        <f>+F70</f>
        <v>11086636</v>
      </c>
      <c r="G69" s="9">
        <f t="shared" si="0"/>
        <v>364</v>
      </c>
      <c r="H69" s="9"/>
    </row>
    <row r="70" spans="2:8">
      <c r="B70" s="30"/>
      <c r="C70" s="30"/>
      <c r="D70" s="8" t="s">
        <v>72</v>
      </c>
      <c r="E70" s="9">
        <f>+E71+E72</f>
        <v>11087000</v>
      </c>
      <c r="F70" s="9">
        <f>+F71+F72</f>
        <v>11086636</v>
      </c>
      <c r="G70" s="9">
        <f t="shared" si="0"/>
        <v>364</v>
      </c>
      <c r="H70" s="9"/>
    </row>
    <row r="71" spans="2:8">
      <c r="B71" s="30"/>
      <c r="C71" s="30"/>
      <c r="D71" s="8" t="s">
        <v>73</v>
      </c>
      <c r="E71" s="9">
        <v>11087000</v>
      </c>
      <c r="F71" s="9">
        <v>11086636</v>
      </c>
      <c r="G71" s="9">
        <f t="shared" ref="G71:G134" si="1">E71-F71</f>
        <v>364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53298000</v>
      </c>
      <c r="F74" s="11">
        <f>+F28+F35+F47+F69+F73</f>
        <v>52310648</v>
      </c>
      <c r="G74" s="11">
        <f t="shared" si="1"/>
        <v>987352</v>
      </c>
      <c r="H74" s="11"/>
    </row>
    <row r="75" spans="2:8">
      <c r="B75" s="31"/>
      <c r="C75" s="12" t="s">
        <v>77</v>
      </c>
      <c r="D75" s="13"/>
      <c r="E75" s="14">
        <f xml:space="preserve"> +E27 - E74</f>
        <v>-3112000</v>
      </c>
      <c r="F75" s="14">
        <f xml:space="preserve"> +F27 - F74</f>
        <v>-1873021</v>
      </c>
      <c r="G75" s="14">
        <f t="shared" si="1"/>
        <v>-1238979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100000</v>
      </c>
      <c r="F76" s="9">
        <f>+F77+F78</f>
        <v>100000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>
        <v>100000</v>
      </c>
      <c r="F77" s="9">
        <v>100000</v>
      </c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100000</v>
      </c>
      <c r="F89" s="11">
        <f>+F76+F79+F82+F83+F84+F88</f>
        <v>100000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923000</v>
      </c>
      <c r="F92" s="9">
        <f>+F93+F94+F95+F96+F97</f>
        <v>820200</v>
      </c>
      <c r="G92" s="9">
        <f t="shared" si="1"/>
        <v>102800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>
        <v>778000</v>
      </c>
      <c r="F96" s="9">
        <v>676100</v>
      </c>
      <c r="G96" s="9">
        <f t="shared" si="1"/>
        <v>101900</v>
      </c>
      <c r="H96" s="9"/>
    </row>
    <row r="97" spans="2:8">
      <c r="B97" s="30"/>
      <c r="C97" s="30"/>
      <c r="D97" s="8" t="s">
        <v>100</v>
      </c>
      <c r="E97" s="9">
        <v>145000</v>
      </c>
      <c r="F97" s="9">
        <v>144100</v>
      </c>
      <c r="G97" s="9">
        <f t="shared" si="1"/>
        <v>900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923000</v>
      </c>
      <c r="F101" s="11">
        <f>+F90+F91+F92+F98+F99+F100</f>
        <v>820200</v>
      </c>
      <c r="G101" s="11">
        <f t="shared" si="1"/>
        <v>102800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-823000</v>
      </c>
      <c r="F102" s="14">
        <f xml:space="preserve"> +F89 - F101</f>
        <v>-720200</v>
      </c>
      <c r="G102" s="14">
        <f t="shared" si="1"/>
        <v>-102800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300000</v>
      </c>
      <c r="F107" s="9">
        <f>+F108+F109+F110+F111+F112</f>
        <v>300000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>
        <v>300000</v>
      </c>
      <c r="F110" s="9">
        <v>300000</v>
      </c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6160000</v>
      </c>
      <c r="F118" s="9">
        <v>2294000</v>
      </c>
      <c r="G118" s="9">
        <f t="shared" si="1"/>
        <v>3866000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6460000</v>
      </c>
      <c r="F120" s="11">
        <f>+F103+F104+F105+F106+F107+F113+F114+F115+F116+F117+F118+F119</f>
        <v>2594000</v>
      </c>
      <c r="G120" s="11">
        <f t="shared" si="1"/>
        <v>3866000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2460000</v>
      </c>
      <c r="F136" s="17"/>
      <c r="G136" s="17">
        <f t="shared" si="2"/>
        <v>2460000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2460000</v>
      </c>
      <c r="F138" s="19">
        <f>+F121+F122+F123+F124+F125+F131+F132+F133+F134+F135+F136+F137</f>
        <v>0</v>
      </c>
      <c r="G138" s="19">
        <f t="shared" si="2"/>
        <v>2460000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4000000</v>
      </c>
      <c r="F139" s="14">
        <f xml:space="preserve"> +F120 - F138</f>
        <v>2594000</v>
      </c>
      <c r="G139" s="14">
        <f t="shared" si="2"/>
        <v>1406000</v>
      </c>
      <c r="H139" s="14"/>
    </row>
    <row r="140" spans="2:8">
      <c r="B140" s="20" t="s">
        <v>144</v>
      </c>
      <c r="C140" s="21"/>
      <c r="D140" s="22"/>
      <c r="E140" s="23">
        <v>65000</v>
      </c>
      <c r="F140" s="23"/>
      <c r="G140" s="23">
        <f>E140 + E141</f>
        <v>65000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779</v>
      </c>
      <c r="G142" s="14">
        <f t="shared" ref="G142:G144" si="3">E142-F142</f>
        <v>-779</v>
      </c>
      <c r="H142" s="14"/>
    </row>
    <row r="143" spans="2:8">
      <c r="B143" s="15" t="s">
        <v>146</v>
      </c>
      <c r="C143" s="12"/>
      <c r="D143" s="13"/>
      <c r="E143" s="14">
        <v>9879000</v>
      </c>
      <c r="F143" s="14">
        <v>9878735</v>
      </c>
      <c r="G143" s="14">
        <f t="shared" si="3"/>
        <v>265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9879000</v>
      </c>
      <c r="F144" s="14">
        <f xml:space="preserve"> +F142 +F143</f>
        <v>9879514</v>
      </c>
      <c r="G144" s="14">
        <f t="shared" si="3"/>
        <v>-514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A040-A84E-4C95-8D7F-79E44D1D02E5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156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0</v>
      </c>
      <c r="F6" s="7">
        <f>+F7</f>
        <v>0</v>
      </c>
      <c r="G6" s="7">
        <f>E6-F6</f>
        <v>0</v>
      </c>
      <c r="H6" s="7"/>
    </row>
    <row r="7" spans="2:8">
      <c r="B7" s="30"/>
      <c r="C7" s="30"/>
      <c r="D7" s="8" t="s">
        <v>12</v>
      </c>
      <c r="E7" s="9"/>
      <c r="F7" s="9"/>
      <c r="G7" s="9">
        <f t="shared" ref="G7:G70" si="0">E7-F7</f>
        <v>0</v>
      </c>
      <c r="H7" s="9"/>
    </row>
    <row r="8" spans="2:8">
      <c r="B8" s="30"/>
      <c r="C8" s="30"/>
      <c r="D8" s="8" t="s">
        <v>13</v>
      </c>
      <c r="E8" s="9">
        <f>+E9+E13+E14+E16+E17</f>
        <v>13383000</v>
      </c>
      <c r="F8" s="9">
        <f>+F9+F13+F14+F16+F17</f>
        <v>13372999</v>
      </c>
      <c r="G8" s="9">
        <f t="shared" si="0"/>
        <v>10001</v>
      </c>
      <c r="H8" s="9"/>
    </row>
    <row r="9" spans="2:8">
      <c r="B9" s="30"/>
      <c r="C9" s="30"/>
      <c r="D9" s="8" t="s">
        <v>14</v>
      </c>
      <c r="E9" s="9">
        <f>+E10+E11+E12</f>
        <v>13353000</v>
      </c>
      <c r="F9" s="9">
        <f>+F10+F11+F12</f>
        <v>13342999</v>
      </c>
      <c r="G9" s="9">
        <f t="shared" si="0"/>
        <v>10001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/>
      <c r="F11" s="9"/>
      <c r="G11" s="9">
        <f t="shared" si="0"/>
        <v>0</v>
      </c>
      <c r="H11" s="9"/>
    </row>
    <row r="12" spans="2:8">
      <c r="B12" s="30"/>
      <c r="C12" s="30"/>
      <c r="D12" s="8" t="s">
        <v>17</v>
      </c>
      <c r="E12" s="9">
        <v>13353000</v>
      </c>
      <c r="F12" s="9">
        <v>13342999</v>
      </c>
      <c r="G12" s="9">
        <f t="shared" si="0"/>
        <v>10001</v>
      </c>
      <c r="H12" s="9"/>
    </row>
    <row r="13" spans="2:8">
      <c r="B13" s="30"/>
      <c r="C13" s="30"/>
      <c r="D13" s="8" t="s">
        <v>18</v>
      </c>
      <c r="E13" s="9"/>
      <c r="F13" s="9"/>
      <c r="G13" s="9">
        <f t="shared" si="0"/>
        <v>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30000</v>
      </c>
      <c r="F17" s="9">
        <f>+F18+F19+F20</f>
        <v>30000</v>
      </c>
      <c r="G17" s="9">
        <f t="shared" si="0"/>
        <v>0</v>
      </c>
      <c r="H17" s="9"/>
    </row>
    <row r="18" spans="2:8">
      <c r="B18" s="30"/>
      <c r="C18" s="30"/>
      <c r="D18" s="8" t="s">
        <v>23</v>
      </c>
      <c r="E18" s="9">
        <v>30000</v>
      </c>
      <c r="F18" s="9">
        <v>30000</v>
      </c>
      <c r="G18" s="9">
        <f t="shared" si="0"/>
        <v>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/>
      <c r="F21" s="9"/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10</v>
      </c>
      <c r="G22" s="9">
        <f t="shared" si="0"/>
        <v>-10</v>
      </c>
      <c r="H22" s="9"/>
    </row>
    <row r="23" spans="2:8">
      <c r="B23" s="30"/>
      <c r="C23" s="30"/>
      <c r="D23" s="8" t="s">
        <v>28</v>
      </c>
      <c r="E23" s="9">
        <f>+E24+E25+E26</f>
        <v>119000</v>
      </c>
      <c r="F23" s="9">
        <f>+F24+F25+F26</f>
        <v>118200</v>
      </c>
      <c r="G23" s="9">
        <f t="shared" si="0"/>
        <v>800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119000</v>
      </c>
      <c r="F26" s="9">
        <v>118200</v>
      </c>
      <c r="G26" s="9">
        <f t="shared" si="0"/>
        <v>800</v>
      </c>
      <c r="H26" s="9"/>
    </row>
    <row r="27" spans="2:8">
      <c r="B27" s="30"/>
      <c r="C27" s="31"/>
      <c r="D27" s="10" t="s">
        <v>32</v>
      </c>
      <c r="E27" s="11">
        <f>+E6+E8+E21+E22+E23</f>
        <v>13502000</v>
      </c>
      <c r="F27" s="11">
        <f>+F6+F8+F21+F22+F23</f>
        <v>13491209</v>
      </c>
      <c r="G27" s="11">
        <f t="shared" si="0"/>
        <v>10791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13966000</v>
      </c>
      <c r="F28" s="9">
        <f>+F29+F30+F31+F32+F33+F34</f>
        <v>13940665</v>
      </c>
      <c r="G28" s="9">
        <f t="shared" si="0"/>
        <v>25335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7480000</v>
      </c>
      <c r="F30" s="9">
        <v>7479945</v>
      </c>
      <c r="G30" s="9">
        <f t="shared" si="0"/>
        <v>55</v>
      </c>
      <c r="H30" s="9"/>
    </row>
    <row r="31" spans="2:8">
      <c r="B31" s="30"/>
      <c r="C31" s="30"/>
      <c r="D31" s="8" t="s">
        <v>37</v>
      </c>
      <c r="E31" s="9">
        <v>1649000</v>
      </c>
      <c r="F31" s="9">
        <v>1647300</v>
      </c>
      <c r="G31" s="9">
        <f t="shared" si="0"/>
        <v>1700</v>
      </c>
      <c r="H31" s="9"/>
    </row>
    <row r="32" spans="2:8">
      <c r="B32" s="30"/>
      <c r="C32" s="30"/>
      <c r="D32" s="8" t="s">
        <v>38</v>
      </c>
      <c r="E32" s="9">
        <v>2660000</v>
      </c>
      <c r="F32" s="9">
        <v>2642555</v>
      </c>
      <c r="G32" s="9">
        <f t="shared" si="0"/>
        <v>17445</v>
      </c>
      <c r="H32" s="9"/>
    </row>
    <row r="33" spans="2:8">
      <c r="B33" s="30"/>
      <c r="C33" s="30"/>
      <c r="D33" s="8" t="s">
        <v>39</v>
      </c>
      <c r="E33" s="9">
        <v>267000</v>
      </c>
      <c r="F33" s="9">
        <v>267000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1910000</v>
      </c>
      <c r="F34" s="9">
        <v>1903865</v>
      </c>
      <c r="G34" s="9">
        <f t="shared" si="0"/>
        <v>6135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282000</v>
      </c>
      <c r="F35" s="9">
        <f>+F36+F37+F38+F39+F40+F41+F42+F43+F44+F45+F46</f>
        <v>275235</v>
      </c>
      <c r="G35" s="9">
        <f t="shared" si="0"/>
        <v>6765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5000</v>
      </c>
      <c r="F37" s="9"/>
      <c r="G37" s="9">
        <f t="shared" si="0"/>
        <v>5000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/>
      <c r="F39" s="9"/>
      <c r="G39" s="9">
        <f t="shared" si="0"/>
        <v>0</v>
      </c>
      <c r="H39" s="9"/>
    </row>
    <row r="40" spans="2:8">
      <c r="B40" s="30"/>
      <c r="C40" s="30"/>
      <c r="D40" s="8" t="s">
        <v>46</v>
      </c>
      <c r="E40" s="9"/>
      <c r="F40" s="9"/>
      <c r="G40" s="9">
        <f t="shared" si="0"/>
        <v>0</v>
      </c>
      <c r="H40" s="9"/>
    </row>
    <row r="41" spans="2:8">
      <c r="B41" s="30"/>
      <c r="C41" s="30"/>
      <c r="D41" s="8" t="s">
        <v>47</v>
      </c>
      <c r="E41" s="9">
        <v>69000</v>
      </c>
      <c r="F41" s="9">
        <v>68200</v>
      </c>
      <c r="G41" s="9">
        <f t="shared" si="0"/>
        <v>800</v>
      </c>
      <c r="H41" s="9"/>
    </row>
    <row r="42" spans="2:8">
      <c r="B42" s="30"/>
      <c r="C42" s="30"/>
      <c r="D42" s="8" t="s">
        <v>48</v>
      </c>
      <c r="E42" s="9">
        <v>5000</v>
      </c>
      <c r="F42" s="9">
        <v>4640</v>
      </c>
      <c r="G42" s="9">
        <f t="shared" si="0"/>
        <v>360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/>
      <c r="F44" s="9"/>
      <c r="G44" s="9">
        <f t="shared" si="0"/>
        <v>0</v>
      </c>
      <c r="H44" s="9"/>
    </row>
    <row r="45" spans="2:8">
      <c r="B45" s="30"/>
      <c r="C45" s="30"/>
      <c r="D45" s="8" t="s">
        <v>51</v>
      </c>
      <c r="E45" s="9">
        <v>203000</v>
      </c>
      <c r="F45" s="9">
        <v>202395</v>
      </c>
      <c r="G45" s="9">
        <f t="shared" si="0"/>
        <v>605</v>
      </c>
      <c r="H45" s="9"/>
    </row>
    <row r="46" spans="2:8">
      <c r="B46" s="30"/>
      <c r="C46" s="30"/>
      <c r="D46" s="8" t="s">
        <v>52</v>
      </c>
      <c r="E46" s="9"/>
      <c r="F46" s="9"/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937000</v>
      </c>
      <c r="F47" s="9">
        <f>+F48+F49+F50+F51+F52+F53+F54+F55+F56+F57+F58+F59+F60+F61+F62+F63+F64+F65+F66+F67+F68</f>
        <v>917616</v>
      </c>
      <c r="G47" s="9">
        <f t="shared" si="0"/>
        <v>19384</v>
      </c>
      <c r="H47" s="9"/>
    </row>
    <row r="48" spans="2:8">
      <c r="B48" s="30"/>
      <c r="C48" s="30"/>
      <c r="D48" s="8" t="s">
        <v>54</v>
      </c>
      <c r="E48" s="9">
        <v>16000</v>
      </c>
      <c r="F48" s="9">
        <v>15729</v>
      </c>
      <c r="G48" s="9">
        <f t="shared" si="0"/>
        <v>271</v>
      </c>
      <c r="H48" s="9"/>
    </row>
    <row r="49" spans="2:8">
      <c r="B49" s="30"/>
      <c r="C49" s="30"/>
      <c r="D49" s="8" t="s">
        <v>55</v>
      </c>
      <c r="E49" s="9"/>
      <c r="F49" s="9"/>
      <c r="G49" s="9">
        <f t="shared" si="0"/>
        <v>0</v>
      </c>
      <c r="H49" s="9"/>
    </row>
    <row r="50" spans="2:8">
      <c r="B50" s="30"/>
      <c r="C50" s="30"/>
      <c r="D50" s="8" t="s">
        <v>56</v>
      </c>
      <c r="E50" s="9">
        <v>47000</v>
      </c>
      <c r="F50" s="9">
        <v>45830</v>
      </c>
      <c r="G50" s="9">
        <f t="shared" si="0"/>
        <v>1170</v>
      </c>
      <c r="H50" s="9"/>
    </row>
    <row r="51" spans="2:8">
      <c r="B51" s="30"/>
      <c r="C51" s="30"/>
      <c r="D51" s="8" t="s">
        <v>57</v>
      </c>
      <c r="E51" s="9">
        <v>130000</v>
      </c>
      <c r="F51" s="9">
        <v>129400</v>
      </c>
      <c r="G51" s="9">
        <f t="shared" si="0"/>
        <v>600</v>
      </c>
      <c r="H51" s="9"/>
    </row>
    <row r="52" spans="2:8">
      <c r="B52" s="30"/>
      <c r="C52" s="30"/>
      <c r="D52" s="8" t="s">
        <v>58</v>
      </c>
      <c r="E52" s="9">
        <v>11000</v>
      </c>
      <c r="F52" s="9">
        <v>9622</v>
      </c>
      <c r="G52" s="9">
        <f t="shared" si="0"/>
        <v>1378</v>
      </c>
      <c r="H52" s="9"/>
    </row>
    <row r="53" spans="2:8">
      <c r="B53" s="30"/>
      <c r="C53" s="30"/>
      <c r="D53" s="8" t="s">
        <v>59</v>
      </c>
      <c r="E53" s="9">
        <v>17000</v>
      </c>
      <c r="F53" s="9">
        <v>16520</v>
      </c>
      <c r="G53" s="9">
        <f t="shared" si="0"/>
        <v>480</v>
      </c>
      <c r="H53" s="9"/>
    </row>
    <row r="54" spans="2:8">
      <c r="B54" s="30"/>
      <c r="C54" s="30"/>
      <c r="D54" s="8" t="s">
        <v>46</v>
      </c>
      <c r="E54" s="9">
        <v>118000</v>
      </c>
      <c r="F54" s="9">
        <v>117399</v>
      </c>
      <c r="G54" s="9">
        <f t="shared" si="0"/>
        <v>601</v>
      </c>
      <c r="H54" s="9"/>
    </row>
    <row r="55" spans="2:8">
      <c r="B55" s="30"/>
      <c r="C55" s="30"/>
      <c r="D55" s="8" t="s">
        <v>60</v>
      </c>
      <c r="E55" s="9"/>
      <c r="F55" s="9"/>
      <c r="G55" s="9">
        <f t="shared" si="0"/>
        <v>0</v>
      </c>
      <c r="H55" s="9"/>
    </row>
    <row r="56" spans="2:8">
      <c r="B56" s="30"/>
      <c r="C56" s="30"/>
      <c r="D56" s="8" t="s">
        <v>61</v>
      </c>
      <c r="E56" s="9">
        <v>250000</v>
      </c>
      <c r="F56" s="9">
        <v>243275</v>
      </c>
      <c r="G56" s="9">
        <f t="shared" si="0"/>
        <v>6725</v>
      </c>
      <c r="H56" s="9"/>
    </row>
    <row r="57" spans="2:8">
      <c r="B57" s="30"/>
      <c r="C57" s="30"/>
      <c r="D57" s="8" t="s">
        <v>62</v>
      </c>
      <c r="E57" s="9">
        <v>20000</v>
      </c>
      <c r="F57" s="9">
        <v>16000</v>
      </c>
      <c r="G57" s="9">
        <f t="shared" si="0"/>
        <v>4000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57000</v>
      </c>
      <c r="F59" s="9">
        <v>56400</v>
      </c>
      <c r="G59" s="9">
        <f t="shared" si="0"/>
        <v>600</v>
      </c>
      <c r="H59" s="9"/>
    </row>
    <row r="60" spans="2:8">
      <c r="B60" s="30"/>
      <c r="C60" s="30"/>
      <c r="D60" s="8" t="s">
        <v>65</v>
      </c>
      <c r="E60" s="9">
        <v>5000</v>
      </c>
      <c r="F60" s="9">
        <v>4180</v>
      </c>
      <c r="G60" s="9">
        <f t="shared" si="0"/>
        <v>820</v>
      </c>
      <c r="H60" s="9"/>
    </row>
    <row r="61" spans="2:8">
      <c r="B61" s="30"/>
      <c r="C61" s="30"/>
      <c r="D61" s="8" t="s">
        <v>48</v>
      </c>
      <c r="E61" s="9">
        <v>90000</v>
      </c>
      <c r="F61" s="9">
        <v>89100</v>
      </c>
      <c r="G61" s="9">
        <f t="shared" si="0"/>
        <v>900</v>
      </c>
      <c r="H61" s="9"/>
    </row>
    <row r="62" spans="2:8">
      <c r="B62" s="30"/>
      <c r="C62" s="30"/>
      <c r="D62" s="8" t="s">
        <v>49</v>
      </c>
      <c r="E62" s="9">
        <v>137000</v>
      </c>
      <c r="F62" s="9">
        <v>136188</v>
      </c>
      <c r="G62" s="9">
        <f t="shared" si="0"/>
        <v>812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8000</v>
      </c>
      <c r="F64" s="9">
        <v>7200</v>
      </c>
      <c r="G64" s="9">
        <f t="shared" si="0"/>
        <v>800</v>
      </c>
      <c r="H64" s="9"/>
    </row>
    <row r="65" spans="2:8">
      <c r="B65" s="30"/>
      <c r="C65" s="30"/>
      <c r="D65" s="8" t="s">
        <v>68</v>
      </c>
      <c r="E65" s="9"/>
      <c r="F65" s="9"/>
      <c r="G65" s="9">
        <f t="shared" si="0"/>
        <v>0</v>
      </c>
      <c r="H65" s="9"/>
    </row>
    <row r="66" spans="2:8">
      <c r="B66" s="30"/>
      <c r="C66" s="30"/>
      <c r="D66" s="8" t="s">
        <v>69</v>
      </c>
      <c r="E66" s="9"/>
      <c r="F66" s="9"/>
      <c r="G66" s="9">
        <f t="shared" si="0"/>
        <v>0</v>
      </c>
      <c r="H66" s="9"/>
    </row>
    <row r="67" spans="2:8">
      <c r="B67" s="30"/>
      <c r="C67" s="30"/>
      <c r="D67" s="8" t="s">
        <v>52</v>
      </c>
      <c r="E67" s="9">
        <v>31000</v>
      </c>
      <c r="F67" s="9">
        <v>30773</v>
      </c>
      <c r="G67" s="9">
        <f t="shared" si="0"/>
        <v>227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0</v>
      </c>
      <c r="F69" s="9">
        <f>+F70</f>
        <v>0</v>
      </c>
      <c r="G69" s="9">
        <f t="shared" si="0"/>
        <v>0</v>
      </c>
      <c r="H69" s="9"/>
    </row>
    <row r="70" spans="2:8">
      <c r="B70" s="30"/>
      <c r="C70" s="30"/>
      <c r="D70" s="8" t="s">
        <v>72</v>
      </c>
      <c r="E70" s="9">
        <f>+E71+E72</f>
        <v>0</v>
      </c>
      <c r="F70" s="9">
        <f>+F71+F72</f>
        <v>0</v>
      </c>
      <c r="G70" s="9">
        <f t="shared" si="0"/>
        <v>0</v>
      </c>
      <c r="H70" s="9"/>
    </row>
    <row r="71" spans="2:8">
      <c r="B71" s="30"/>
      <c r="C71" s="30"/>
      <c r="D71" s="8" t="s">
        <v>73</v>
      </c>
      <c r="E71" s="9"/>
      <c r="F71" s="9"/>
      <c r="G71" s="9">
        <f t="shared" ref="G71:G134" si="1">E71-F71</f>
        <v>0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15185000</v>
      </c>
      <c r="F74" s="11">
        <f>+F28+F35+F47+F69+F73</f>
        <v>15133516</v>
      </c>
      <c r="G74" s="11">
        <f t="shared" si="1"/>
        <v>51484</v>
      </c>
      <c r="H74" s="11"/>
    </row>
    <row r="75" spans="2:8">
      <c r="B75" s="31"/>
      <c r="C75" s="12" t="s">
        <v>77</v>
      </c>
      <c r="D75" s="13"/>
      <c r="E75" s="14">
        <f xml:space="preserve"> +E27 - E74</f>
        <v>-1683000</v>
      </c>
      <c r="F75" s="14">
        <f xml:space="preserve"> +F27 - F74</f>
        <v>-1642307</v>
      </c>
      <c r="G75" s="14">
        <f t="shared" si="1"/>
        <v>-40693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1700000</v>
      </c>
      <c r="F118" s="9">
        <v>1643000</v>
      </c>
      <c r="G118" s="9">
        <f t="shared" si="1"/>
        <v>57000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1700000</v>
      </c>
      <c r="F120" s="11">
        <f>+F103+F104+F105+F106+F107+F113+F114+F115+F116+F117+F118+F119</f>
        <v>1643000</v>
      </c>
      <c r="G120" s="11">
        <f t="shared" si="1"/>
        <v>57000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/>
      <c r="F136" s="17"/>
      <c r="G136" s="17">
        <f t="shared" si="2"/>
        <v>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0</v>
      </c>
      <c r="F138" s="19">
        <f>+F121+F122+F123+F124+F125+F131+F132+F133+F134+F135+F136+F137</f>
        <v>0</v>
      </c>
      <c r="G138" s="19">
        <f t="shared" si="2"/>
        <v>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1700000</v>
      </c>
      <c r="F139" s="14">
        <f xml:space="preserve"> +F120 - F138</f>
        <v>1643000</v>
      </c>
      <c r="G139" s="14">
        <f t="shared" si="2"/>
        <v>57000</v>
      </c>
      <c r="H139" s="14"/>
    </row>
    <row r="140" spans="2:8">
      <c r="B140" s="20" t="s">
        <v>144</v>
      </c>
      <c r="C140" s="21"/>
      <c r="D140" s="22"/>
      <c r="E140" s="23">
        <v>17000</v>
      </c>
      <c r="F140" s="23"/>
      <c r="G140" s="23">
        <f>E140 + E141</f>
        <v>17000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693</v>
      </c>
      <c r="G142" s="14">
        <f t="shared" ref="G142:G144" si="3">E142-F142</f>
        <v>-693</v>
      </c>
      <c r="H142" s="14"/>
    </row>
    <row r="143" spans="2:8">
      <c r="B143" s="15" t="s">
        <v>146</v>
      </c>
      <c r="C143" s="12"/>
      <c r="D143" s="13"/>
      <c r="E143" s="14">
        <v>1119000</v>
      </c>
      <c r="F143" s="14">
        <v>1118988</v>
      </c>
      <c r="G143" s="14">
        <f t="shared" si="3"/>
        <v>12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1119000</v>
      </c>
      <c r="F144" s="14">
        <f xml:space="preserve"> +F142 +F143</f>
        <v>1119681</v>
      </c>
      <c r="G144" s="14">
        <f t="shared" si="3"/>
        <v>-681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1984-85E5-4F90-8A01-DC4423E63FC1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157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4570000</v>
      </c>
      <c r="F6" s="7">
        <f>+F7</f>
        <v>4564120</v>
      </c>
      <c r="G6" s="7">
        <f>E6-F6</f>
        <v>5880</v>
      </c>
      <c r="H6" s="7"/>
    </row>
    <row r="7" spans="2:8">
      <c r="B7" s="30"/>
      <c r="C7" s="30"/>
      <c r="D7" s="8" t="s">
        <v>12</v>
      </c>
      <c r="E7" s="9">
        <v>4570000</v>
      </c>
      <c r="F7" s="9">
        <v>4564120</v>
      </c>
      <c r="G7" s="9">
        <f t="shared" ref="G7:G70" si="0">E7-F7</f>
        <v>5880</v>
      </c>
      <c r="H7" s="9"/>
    </row>
    <row r="8" spans="2:8">
      <c r="B8" s="30"/>
      <c r="C8" s="30"/>
      <c r="D8" s="8" t="s">
        <v>13</v>
      </c>
      <c r="E8" s="9">
        <f>+E9+E13+E14+E16+E17</f>
        <v>21792000</v>
      </c>
      <c r="F8" s="9">
        <f>+F9+F13+F14+F16+F17</f>
        <v>21922098</v>
      </c>
      <c r="G8" s="9">
        <f t="shared" si="0"/>
        <v>-130098</v>
      </c>
      <c r="H8" s="9"/>
    </row>
    <row r="9" spans="2:8">
      <c r="B9" s="30"/>
      <c r="C9" s="30"/>
      <c r="D9" s="8" t="s">
        <v>14</v>
      </c>
      <c r="E9" s="9">
        <f>+E10+E11+E12</f>
        <v>21479000</v>
      </c>
      <c r="F9" s="9">
        <f>+F10+F11+F12</f>
        <v>21633498</v>
      </c>
      <c r="G9" s="9">
        <f t="shared" si="0"/>
        <v>-154498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21479000</v>
      </c>
      <c r="F11" s="9">
        <v>21633498</v>
      </c>
      <c r="G11" s="9">
        <f t="shared" si="0"/>
        <v>-154498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140000</v>
      </c>
      <c r="F13" s="9">
        <v>128100</v>
      </c>
      <c r="G13" s="9">
        <f t="shared" si="0"/>
        <v>11900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173000</v>
      </c>
      <c r="F17" s="9">
        <f>+F18+F19+F20</f>
        <v>160500</v>
      </c>
      <c r="G17" s="9">
        <f t="shared" si="0"/>
        <v>12500</v>
      </c>
      <c r="H17" s="9"/>
    </row>
    <row r="18" spans="2:8">
      <c r="B18" s="30"/>
      <c r="C18" s="30"/>
      <c r="D18" s="8" t="s">
        <v>23</v>
      </c>
      <c r="E18" s="9">
        <v>173000</v>
      </c>
      <c r="F18" s="9">
        <v>151400</v>
      </c>
      <c r="G18" s="9">
        <f t="shared" si="0"/>
        <v>21600</v>
      </c>
      <c r="H18" s="9"/>
    </row>
    <row r="19" spans="2:8">
      <c r="B19" s="30"/>
      <c r="C19" s="30"/>
      <c r="D19" s="8" t="s">
        <v>24</v>
      </c>
      <c r="E19" s="9"/>
      <c r="F19" s="9">
        <v>9100</v>
      </c>
      <c r="G19" s="9">
        <f t="shared" si="0"/>
        <v>-9100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82000</v>
      </c>
      <c r="F21" s="9">
        <v>82000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44</v>
      </c>
      <c r="G22" s="9">
        <f t="shared" si="0"/>
        <v>-44</v>
      </c>
      <c r="H22" s="9"/>
    </row>
    <row r="23" spans="2:8">
      <c r="B23" s="30"/>
      <c r="C23" s="30"/>
      <c r="D23" s="8" t="s">
        <v>28</v>
      </c>
      <c r="E23" s="9">
        <f>+E24+E25+E26</f>
        <v>61000</v>
      </c>
      <c r="F23" s="9">
        <f>+F24+F25+F26</f>
        <v>70500</v>
      </c>
      <c r="G23" s="9">
        <f t="shared" si="0"/>
        <v>-9500</v>
      </c>
      <c r="H23" s="9"/>
    </row>
    <row r="24" spans="2:8">
      <c r="B24" s="30"/>
      <c r="C24" s="30"/>
      <c r="D24" s="8" t="s">
        <v>29</v>
      </c>
      <c r="E24" s="9">
        <v>10000</v>
      </c>
      <c r="F24" s="9">
        <v>20000</v>
      </c>
      <c r="G24" s="9">
        <f t="shared" si="0"/>
        <v>-10000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51000</v>
      </c>
      <c r="F26" s="9">
        <v>50500</v>
      </c>
      <c r="G26" s="9">
        <f t="shared" si="0"/>
        <v>500</v>
      </c>
      <c r="H26" s="9"/>
    </row>
    <row r="27" spans="2:8">
      <c r="B27" s="30"/>
      <c r="C27" s="31"/>
      <c r="D27" s="10" t="s">
        <v>32</v>
      </c>
      <c r="E27" s="11">
        <f>+E6+E8+E21+E22+E23</f>
        <v>26505000</v>
      </c>
      <c r="F27" s="11">
        <f>+F6+F8+F21+F22+F23</f>
        <v>26638762</v>
      </c>
      <c r="G27" s="11">
        <f t="shared" si="0"/>
        <v>-133762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18361000</v>
      </c>
      <c r="F28" s="9">
        <f>+F29+F30+F31+F32+F33+F34</f>
        <v>18358952</v>
      </c>
      <c r="G28" s="9">
        <f t="shared" si="0"/>
        <v>2048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10129000</v>
      </c>
      <c r="F30" s="9">
        <v>10128451</v>
      </c>
      <c r="G30" s="9">
        <f t="shared" si="0"/>
        <v>549</v>
      </c>
      <c r="H30" s="9"/>
    </row>
    <row r="31" spans="2:8">
      <c r="B31" s="30"/>
      <c r="C31" s="30"/>
      <c r="D31" s="8" t="s">
        <v>37</v>
      </c>
      <c r="E31" s="9">
        <v>1942000</v>
      </c>
      <c r="F31" s="9">
        <v>1941600</v>
      </c>
      <c r="G31" s="9">
        <f t="shared" si="0"/>
        <v>400</v>
      </c>
      <c r="H31" s="9"/>
    </row>
    <row r="32" spans="2:8">
      <c r="B32" s="30"/>
      <c r="C32" s="30"/>
      <c r="D32" s="8" t="s">
        <v>38</v>
      </c>
      <c r="E32" s="9">
        <v>4275000</v>
      </c>
      <c r="F32" s="9">
        <v>4274665</v>
      </c>
      <c r="G32" s="9">
        <f t="shared" si="0"/>
        <v>335</v>
      </c>
      <c r="H32" s="9"/>
    </row>
    <row r="33" spans="2:8">
      <c r="B33" s="30"/>
      <c r="C33" s="30"/>
      <c r="D33" s="8" t="s">
        <v>39</v>
      </c>
      <c r="E33" s="9">
        <v>223000</v>
      </c>
      <c r="F33" s="9">
        <v>222500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1792000</v>
      </c>
      <c r="F34" s="9">
        <v>1791736</v>
      </c>
      <c r="G34" s="9">
        <f t="shared" si="0"/>
        <v>264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635000</v>
      </c>
      <c r="F35" s="9">
        <f>+F36+F37+F38+F39+F40+F41+F42+F43+F44+F45+F46</f>
        <v>587081</v>
      </c>
      <c r="G35" s="9">
        <f t="shared" si="0"/>
        <v>47919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20000</v>
      </c>
      <c r="F37" s="9">
        <v>14221</v>
      </c>
      <c r="G37" s="9">
        <f t="shared" si="0"/>
        <v>5779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210000</v>
      </c>
      <c r="F39" s="9">
        <v>208871</v>
      </c>
      <c r="G39" s="9">
        <f t="shared" si="0"/>
        <v>1129</v>
      </c>
      <c r="H39" s="9"/>
    </row>
    <row r="40" spans="2:8">
      <c r="B40" s="30"/>
      <c r="C40" s="30"/>
      <c r="D40" s="8" t="s">
        <v>46</v>
      </c>
      <c r="E40" s="9">
        <v>200000</v>
      </c>
      <c r="F40" s="9">
        <v>168717</v>
      </c>
      <c r="G40" s="9">
        <f t="shared" si="0"/>
        <v>31283</v>
      </c>
      <c r="H40" s="9"/>
    </row>
    <row r="41" spans="2:8">
      <c r="B41" s="30"/>
      <c r="C41" s="30"/>
      <c r="D41" s="8" t="s">
        <v>47</v>
      </c>
      <c r="E41" s="9">
        <v>50000</v>
      </c>
      <c r="F41" s="9">
        <v>44145</v>
      </c>
      <c r="G41" s="9">
        <f t="shared" si="0"/>
        <v>5855</v>
      </c>
      <c r="H41" s="9"/>
    </row>
    <row r="42" spans="2:8">
      <c r="B42" s="30"/>
      <c r="C42" s="30"/>
      <c r="D42" s="8" t="s">
        <v>48</v>
      </c>
      <c r="E42" s="9">
        <v>25000</v>
      </c>
      <c r="F42" s="9">
        <v>24154</v>
      </c>
      <c r="G42" s="9">
        <f t="shared" si="0"/>
        <v>846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/>
      <c r="F44" s="9"/>
      <c r="G44" s="9">
        <f t="shared" si="0"/>
        <v>0</v>
      </c>
      <c r="H44" s="9"/>
    </row>
    <row r="45" spans="2:8">
      <c r="B45" s="30"/>
      <c r="C45" s="30"/>
      <c r="D45" s="8" t="s">
        <v>51</v>
      </c>
      <c r="E45" s="9">
        <v>80000</v>
      </c>
      <c r="F45" s="9">
        <v>76973</v>
      </c>
      <c r="G45" s="9">
        <f t="shared" si="0"/>
        <v>3027</v>
      </c>
      <c r="H45" s="9"/>
    </row>
    <row r="46" spans="2:8">
      <c r="B46" s="30"/>
      <c r="C46" s="30"/>
      <c r="D46" s="8" t="s">
        <v>52</v>
      </c>
      <c r="E46" s="9">
        <v>50000</v>
      </c>
      <c r="F46" s="9">
        <v>50000</v>
      </c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1364000</v>
      </c>
      <c r="F47" s="9">
        <f>+F48+F49+F50+F51+F52+F53+F54+F55+F56+F57+F58+F59+F60+F61+F62+F63+F64+F65+F66+F67+F68</f>
        <v>1316758</v>
      </c>
      <c r="G47" s="9">
        <f t="shared" si="0"/>
        <v>47242</v>
      </c>
      <c r="H47" s="9"/>
    </row>
    <row r="48" spans="2:8">
      <c r="B48" s="30"/>
      <c r="C48" s="30"/>
      <c r="D48" s="8" t="s">
        <v>54</v>
      </c>
      <c r="E48" s="9">
        <v>21000</v>
      </c>
      <c r="F48" s="9">
        <v>20189</v>
      </c>
      <c r="G48" s="9">
        <f t="shared" si="0"/>
        <v>811</v>
      </c>
      <c r="H48" s="9"/>
    </row>
    <row r="49" spans="2:8">
      <c r="B49" s="30"/>
      <c r="C49" s="30"/>
      <c r="D49" s="8" t="s">
        <v>55</v>
      </c>
      <c r="E49" s="9"/>
      <c r="F49" s="9"/>
      <c r="G49" s="9">
        <f t="shared" si="0"/>
        <v>0</v>
      </c>
      <c r="H49" s="9"/>
    </row>
    <row r="50" spans="2:8">
      <c r="B50" s="30"/>
      <c r="C50" s="30"/>
      <c r="D50" s="8" t="s">
        <v>56</v>
      </c>
      <c r="E50" s="9">
        <v>50000</v>
      </c>
      <c r="F50" s="9">
        <v>46018</v>
      </c>
      <c r="G50" s="9">
        <f t="shared" si="0"/>
        <v>3982</v>
      </c>
      <c r="H50" s="9"/>
    </row>
    <row r="51" spans="2:8">
      <c r="B51" s="30"/>
      <c r="C51" s="30"/>
      <c r="D51" s="8" t="s">
        <v>57</v>
      </c>
      <c r="E51" s="9">
        <v>29000</v>
      </c>
      <c r="F51" s="9">
        <v>25800</v>
      </c>
      <c r="G51" s="9">
        <f t="shared" si="0"/>
        <v>3200</v>
      </c>
      <c r="H51" s="9"/>
    </row>
    <row r="52" spans="2:8">
      <c r="B52" s="30"/>
      <c r="C52" s="30"/>
      <c r="D52" s="8" t="s">
        <v>58</v>
      </c>
      <c r="E52" s="9">
        <v>15000</v>
      </c>
      <c r="F52" s="9">
        <v>14716</v>
      </c>
      <c r="G52" s="9">
        <f t="shared" si="0"/>
        <v>284</v>
      </c>
      <c r="H52" s="9"/>
    </row>
    <row r="53" spans="2:8">
      <c r="B53" s="30"/>
      <c r="C53" s="30"/>
      <c r="D53" s="8" t="s">
        <v>59</v>
      </c>
      <c r="E53" s="9">
        <v>123000</v>
      </c>
      <c r="F53" s="9">
        <v>122708</v>
      </c>
      <c r="G53" s="9">
        <f t="shared" si="0"/>
        <v>292</v>
      </c>
      <c r="H53" s="9"/>
    </row>
    <row r="54" spans="2:8">
      <c r="B54" s="30"/>
      <c r="C54" s="30"/>
      <c r="D54" s="8" t="s">
        <v>46</v>
      </c>
      <c r="E54" s="9">
        <v>59000</v>
      </c>
      <c r="F54" s="9">
        <v>56240</v>
      </c>
      <c r="G54" s="9">
        <f t="shared" si="0"/>
        <v>2760</v>
      </c>
      <c r="H54" s="9"/>
    </row>
    <row r="55" spans="2:8">
      <c r="B55" s="30"/>
      <c r="C55" s="30"/>
      <c r="D55" s="8" t="s">
        <v>60</v>
      </c>
      <c r="E55" s="9">
        <v>10000</v>
      </c>
      <c r="F55" s="9">
        <v>6600</v>
      </c>
      <c r="G55" s="9">
        <f t="shared" si="0"/>
        <v>3400</v>
      </c>
      <c r="H55" s="9"/>
    </row>
    <row r="56" spans="2:8">
      <c r="B56" s="30"/>
      <c r="C56" s="30"/>
      <c r="D56" s="8" t="s">
        <v>61</v>
      </c>
      <c r="E56" s="9">
        <v>250000</v>
      </c>
      <c r="F56" s="9">
        <v>237455</v>
      </c>
      <c r="G56" s="9">
        <f t="shared" si="0"/>
        <v>12545</v>
      </c>
      <c r="H56" s="9"/>
    </row>
    <row r="57" spans="2:8">
      <c r="B57" s="30"/>
      <c r="C57" s="30"/>
      <c r="D57" s="8" t="s">
        <v>62</v>
      </c>
      <c r="E57" s="9">
        <v>10000</v>
      </c>
      <c r="F57" s="9">
        <v>7862</v>
      </c>
      <c r="G57" s="9">
        <f t="shared" si="0"/>
        <v>2138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132000</v>
      </c>
      <c r="F59" s="9">
        <v>131592</v>
      </c>
      <c r="G59" s="9">
        <f t="shared" si="0"/>
        <v>408</v>
      </c>
      <c r="H59" s="9"/>
    </row>
    <row r="60" spans="2:8">
      <c r="B60" s="30"/>
      <c r="C60" s="30"/>
      <c r="D60" s="8" t="s">
        <v>65</v>
      </c>
      <c r="E60" s="9">
        <v>12000</v>
      </c>
      <c r="F60" s="9">
        <v>11110</v>
      </c>
      <c r="G60" s="9">
        <f t="shared" si="0"/>
        <v>890</v>
      </c>
      <c r="H60" s="9"/>
    </row>
    <row r="61" spans="2:8">
      <c r="B61" s="30"/>
      <c r="C61" s="30"/>
      <c r="D61" s="8" t="s">
        <v>48</v>
      </c>
      <c r="E61" s="9">
        <v>140000</v>
      </c>
      <c r="F61" s="9">
        <v>138812</v>
      </c>
      <c r="G61" s="9">
        <f t="shared" si="0"/>
        <v>1188</v>
      </c>
      <c r="H61" s="9"/>
    </row>
    <row r="62" spans="2:8">
      <c r="B62" s="30"/>
      <c r="C62" s="30"/>
      <c r="D62" s="8" t="s">
        <v>49</v>
      </c>
      <c r="E62" s="9">
        <v>207000</v>
      </c>
      <c r="F62" s="9">
        <v>206968</v>
      </c>
      <c r="G62" s="9">
        <f t="shared" si="0"/>
        <v>32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151000</v>
      </c>
      <c r="F64" s="9">
        <v>150489</v>
      </c>
      <c r="G64" s="9">
        <f t="shared" si="0"/>
        <v>511</v>
      </c>
      <c r="H64" s="9"/>
    </row>
    <row r="65" spans="2:8">
      <c r="B65" s="30"/>
      <c r="C65" s="30"/>
      <c r="D65" s="8" t="s">
        <v>68</v>
      </c>
      <c r="E65" s="9">
        <v>50000</v>
      </c>
      <c r="F65" s="9">
        <v>49170</v>
      </c>
      <c r="G65" s="9">
        <f t="shared" si="0"/>
        <v>830</v>
      </c>
      <c r="H65" s="9"/>
    </row>
    <row r="66" spans="2:8">
      <c r="B66" s="30"/>
      <c r="C66" s="30"/>
      <c r="D66" s="8" t="s">
        <v>69</v>
      </c>
      <c r="E66" s="9">
        <v>75000</v>
      </c>
      <c r="F66" s="9">
        <v>63000</v>
      </c>
      <c r="G66" s="9">
        <f t="shared" si="0"/>
        <v>12000</v>
      </c>
      <c r="H66" s="9"/>
    </row>
    <row r="67" spans="2:8">
      <c r="B67" s="30"/>
      <c r="C67" s="30"/>
      <c r="D67" s="8" t="s">
        <v>52</v>
      </c>
      <c r="E67" s="9">
        <v>30000</v>
      </c>
      <c r="F67" s="9">
        <v>28029</v>
      </c>
      <c r="G67" s="9">
        <f t="shared" si="0"/>
        <v>1971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4570000</v>
      </c>
      <c r="F69" s="9">
        <f>+F70</f>
        <v>4564137</v>
      </c>
      <c r="G69" s="9">
        <f t="shared" si="0"/>
        <v>5863</v>
      </c>
      <c r="H69" s="9"/>
    </row>
    <row r="70" spans="2:8">
      <c r="B70" s="30"/>
      <c r="C70" s="30"/>
      <c r="D70" s="8" t="s">
        <v>72</v>
      </c>
      <c r="E70" s="9">
        <f>+E71+E72</f>
        <v>4570000</v>
      </c>
      <c r="F70" s="9">
        <f>+F71+F72</f>
        <v>4564137</v>
      </c>
      <c r="G70" s="9">
        <f t="shared" si="0"/>
        <v>5863</v>
      </c>
      <c r="H70" s="9"/>
    </row>
    <row r="71" spans="2:8">
      <c r="B71" s="30"/>
      <c r="C71" s="30"/>
      <c r="D71" s="8" t="s">
        <v>73</v>
      </c>
      <c r="E71" s="9">
        <v>4570000</v>
      </c>
      <c r="F71" s="9">
        <v>4564137</v>
      </c>
      <c r="G71" s="9">
        <f t="shared" ref="G71:G134" si="1">E71-F71</f>
        <v>5863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>
        <v>228000</v>
      </c>
      <c r="F73" s="9">
        <v>227246</v>
      </c>
      <c r="G73" s="9">
        <f t="shared" si="1"/>
        <v>754</v>
      </c>
      <c r="H73" s="9"/>
    </row>
    <row r="74" spans="2:8">
      <c r="B74" s="30"/>
      <c r="C74" s="31"/>
      <c r="D74" s="10" t="s">
        <v>76</v>
      </c>
      <c r="E74" s="11">
        <f>+E28+E35+E47+E69+E73</f>
        <v>25158000</v>
      </c>
      <c r="F74" s="11">
        <f>+F28+F35+F47+F69+F73</f>
        <v>25054174</v>
      </c>
      <c r="G74" s="11">
        <f t="shared" si="1"/>
        <v>103826</v>
      </c>
      <c r="H74" s="11"/>
    </row>
    <row r="75" spans="2:8">
      <c r="B75" s="31"/>
      <c r="C75" s="12" t="s">
        <v>77</v>
      </c>
      <c r="D75" s="13"/>
      <c r="E75" s="14">
        <f xml:space="preserve"> +E27 - E74</f>
        <v>1347000</v>
      </c>
      <c r="F75" s="14">
        <f xml:space="preserve"> +F27 - F74</f>
        <v>1584588</v>
      </c>
      <c r="G75" s="14">
        <f t="shared" si="1"/>
        <v>-237588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>
        <v>3000000</v>
      </c>
      <c r="F90" s="9">
        <v>3000000</v>
      </c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3000000</v>
      </c>
      <c r="F101" s="11">
        <f>+F90+F91+F92+F98+F99+F100</f>
        <v>3000000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-3000000</v>
      </c>
      <c r="F102" s="14">
        <f xml:space="preserve"> +F89 - F101</f>
        <v>-3000000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8238000</v>
      </c>
      <c r="F118" s="9">
        <v>1416000</v>
      </c>
      <c r="G118" s="9">
        <f t="shared" si="1"/>
        <v>6822000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8238000</v>
      </c>
      <c r="F120" s="11">
        <f>+F103+F104+F105+F106+F107+F113+F114+F115+F116+F117+F118+F119</f>
        <v>1416000</v>
      </c>
      <c r="G120" s="11">
        <f t="shared" si="1"/>
        <v>6822000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6585000</v>
      </c>
      <c r="F136" s="17"/>
      <c r="G136" s="17">
        <f t="shared" si="2"/>
        <v>6585000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6585000</v>
      </c>
      <c r="F138" s="19">
        <f>+F121+F122+F123+F124+F125+F131+F132+F133+F134+F135+F136+F137</f>
        <v>0</v>
      </c>
      <c r="G138" s="19">
        <f t="shared" si="2"/>
        <v>6585000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1653000</v>
      </c>
      <c r="F139" s="14">
        <f xml:space="preserve"> +F120 - F138</f>
        <v>1416000</v>
      </c>
      <c r="G139" s="14">
        <f t="shared" si="2"/>
        <v>237000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588</v>
      </c>
      <c r="G142" s="14">
        <f t="shared" ref="G142:G144" si="3">E142-F142</f>
        <v>-588</v>
      </c>
      <c r="H142" s="14"/>
    </row>
    <row r="143" spans="2:8">
      <c r="B143" s="15" t="s">
        <v>146</v>
      </c>
      <c r="C143" s="12"/>
      <c r="D143" s="13"/>
      <c r="E143" s="14">
        <v>4539000</v>
      </c>
      <c r="F143" s="14">
        <v>4539261</v>
      </c>
      <c r="G143" s="14">
        <f t="shared" si="3"/>
        <v>-261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4539000</v>
      </c>
      <c r="F144" s="14">
        <f xml:space="preserve"> +F142 +F143</f>
        <v>4539849</v>
      </c>
      <c r="G144" s="14">
        <f t="shared" si="3"/>
        <v>-849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00FAF-4176-4269-A168-58D69C5363AB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158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0</v>
      </c>
      <c r="F6" s="7">
        <f>+F7</f>
        <v>0</v>
      </c>
      <c r="G6" s="7">
        <f>E6-F6</f>
        <v>0</v>
      </c>
      <c r="H6" s="7"/>
    </row>
    <row r="7" spans="2:8">
      <c r="B7" s="30"/>
      <c r="C7" s="30"/>
      <c r="D7" s="8" t="s">
        <v>12</v>
      </c>
      <c r="E7" s="9"/>
      <c r="F7" s="9"/>
      <c r="G7" s="9">
        <f t="shared" ref="G7:G70" si="0">E7-F7</f>
        <v>0</v>
      </c>
      <c r="H7" s="9"/>
    </row>
    <row r="8" spans="2:8">
      <c r="B8" s="30"/>
      <c r="C8" s="30"/>
      <c r="D8" s="8" t="s">
        <v>13</v>
      </c>
      <c r="E8" s="9">
        <f>+E9+E13+E14+E16+E17</f>
        <v>8933000</v>
      </c>
      <c r="F8" s="9">
        <f>+F9+F13+F14+F16+F17</f>
        <v>8885541</v>
      </c>
      <c r="G8" s="9">
        <f t="shared" si="0"/>
        <v>47459</v>
      </c>
      <c r="H8" s="9"/>
    </row>
    <row r="9" spans="2:8">
      <c r="B9" s="30"/>
      <c r="C9" s="30"/>
      <c r="D9" s="8" t="s">
        <v>14</v>
      </c>
      <c r="E9" s="9">
        <f>+E10+E11+E12</f>
        <v>6217000</v>
      </c>
      <c r="F9" s="9">
        <f>+F10+F11+F12</f>
        <v>6360162</v>
      </c>
      <c r="G9" s="9">
        <f t="shared" si="0"/>
        <v>-143162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6217000</v>
      </c>
      <c r="F11" s="9">
        <v>6360162</v>
      </c>
      <c r="G11" s="9">
        <f t="shared" si="0"/>
        <v>-143162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/>
      <c r="F13" s="9"/>
      <c r="G13" s="9">
        <f t="shared" si="0"/>
        <v>0</v>
      </c>
      <c r="H13" s="9"/>
    </row>
    <row r="14" spans="2:8">
      <c r="B14" s="30"/>
      <c r="C14" s="30"/>
      <c r="D14" s="8" t="s">
        <v>19</v>
      </c>
      <c r="E14" s="9">
        <f>+E15</f>
        <v>360000</v>
      </c>
      <c r="F14" s="9">
        <f>+F15</f>
        <v>310000</v>
      </c>
      <c r="G14" s="9">
        <f t="shared" si="0"/>
        <v>50000</v>
      </c>
      <c r="H14" s="9"/>
    </row>
    <row r="15" spans="2:8">
      <c r="B15" s="30"/>
      <c r="C15" s="30"/>
      <c r="D15" s="8" t="s">
        <v>20</v>
      </c>
      <c r="E15" s="9">
        <v>360000</v>
      </c>
      <c r="F15" s="9">
        <v>310000</v>
      </c>
      <c r="G15" s="9">
        <f t="shared" si="0"/>
        <v>50000</v>
      </c>
      <c r="H15" s="9"/>
    </row>
    <row r="16" spans="2:8">
      <c r="B16" s="30"/>
      <c r="C16" s="30"/>
      <c r="D16" s="8" t="s">
        <v>21</v>
      </c>
      <c r="E16" s="9">
        <v>2165000</v>
      </c>
      <c r="F16" s="9">
        <v>2033539</v>
      </c>
      <c r="G16" s="9">
        <f t="shared" si="0"/>
        <v>131461</v>
      </c>
      <c r="H16" s="9"/>
    </row>
    <row r="17" spans="2:8">
      <c r="B17" s="30"/>
      <c r="C17" s="30"/>
      <c r="D17" s="8" t="s">
        <v>22</v>
      </c>
      <c r="E17" s="9">
        <f>+E18+E19+E20</f>
        <v>191000</v>
      </c>
      <c r="F17" s="9">
        <f>+F18+F19+F20</f>
        <v>181840</v>
      </c>
      <c r="G17" s="9">
        <f t="shared" si="0"/>
        <v>9160</v>
      </c>
      <c r="H17" s="9"/>
    </row>
    <row r="18" spans="2:8">
      <c r="B18" s="30"/>
      <c r="C18" s="30"/>
      <c r="D18" s="8" t="s">
        <v>23</v>
      </c>
      <c r="E18" s="9">
        <v>117000</v>
      </c>
      <c r="F18" s="9">
        <v>108140</v>
      </c>
      <c r="G18" s="9">
        <f t="shared" si="0"/>
        <v>8860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>
        <v>74000</v>
      </c>
      <c r="F20" s="9">
        <v>73700</v>
      </c>
      <c r="G20" s="9">
        <f t="shared" si="0"/>
        <v>300</v>
      </c>
      <c r="H20" s="9"/>
    </row>
    <row r="21" spans="2:8">
      <c r="B21" s="30"/>
      <c r="C21" s="30"/>
      <c r="D21" s="8" t="s">
        <v>26</v>
      </c>
      <c r="E21" s="9">
        <v>172000</v>
      </c>
      <c r="F21" s="9">
        <v>46461</v>
      </c>
      <c r="G21" s="9">
        <f t="shared" si="0"/>
        <v>125539</v>
      </c>
      <c r="H21" s="9"/>
    </row>
    <row r="22" spans="2:8">
      <c r="B22" s="30"/>
      <c r="C22" s="30"/>
      <c r="D22" s="8" t="s">
        <v>27</v>
      </c>
      <c r="E22" s="9"/>
      <c r="F22" s="9">
        <v>15</v>
      </c>
      <c r="G22" s="9">
        <f t="shared" si="0"/>
        <v>-15</v>
      </c>
      <c r="H22" s="9"/>
    </row>
    <row r="23" spans="2:8">
      <c r="B23" s="30"/>
      <c r="C23" s="30"/>
      <c r="D23" s="8" t="s">
        <v>28</v>
      </c>
      <c r="E23" s="9">
        <f>+E24+E25+E26</f>
        <v>0</v>
      </c>
      <c r="F23" s="9">
        <f>+F24+F25+F26</f>
        <v>0</v>
      </c>
      <c r="G23" s="9">
        <f t="shared" si="0"/>
        <v>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/>
      <c r="F26" s="9"/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9105000</v>
      </c>
      <c r="F27" s="11">
        <f>+F6+F8+F21+F22+F23</f>
        <v>8932017</v>
      </c>
      <c r="G27" s="11">
        <f t="shared" si="0"/>
        <v>172983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6500000</v>
      </c>
      <c r="F28" s="9">
        <f>+F29+F30+F31+F32+F33+F34</f>
        <v>6475939</v>
      </c>
      <c r="G28" s="9">
        <f t="shared" si="0"/>
        <v>24061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/>
      <c r="F30" s="9"/>
      <c r="G30" s="9">
        <f t="shared" si="0"/>
        <v>0</v>
      </c>
      <c r="H30" s="9"/>
    </row>
    <row r="31" spans="2:8">
      <c r="B31" s="30"/>
      <c r="C31" s="30"/>
      <c r="D31" s="8" t="s">
        <v>37</v>
      </c>
      <c r="E31" s="9"/>
      <c r="F31" s="9"/>
      <c r="G31" s="9">
        <f t="shared" si="0"/>
        <v>0</v>
      </c>
      <c r="H31" s="9"/>
    </row>
    <row r="32" spans="2:8">
      <c r="B32" s="30"/>
      <c r="C32" s="30"/>
      <c r="D32" s="8" t="s">
        <v>38</v>
      </c>
      <c r="E32" s="9">
        <v>6180000</v>
      </c>
      <c r="F32" s="9">
        <v>6156507</v>
      </c>
      <c r="G32" s="9">
        <f t="shared" si="0"/>
        <v>23493</v>
      </c>
      <c r="H32" s="9"/>
    </row>
    <row r="33" spans="2:8">
      <c r="B33" s="30"/>
      <c r="C33" s="30"/>
      <c r="D33" s="8" t="s">
        <v>39</v>
      </c>
      <c r="E33" s="9"/>
      <c r="F33" s="9"/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320000</v>
      </c>
      <c r="F34" s="9">
        <v>319432</v>
      </c>
      <c r="G34" s="9">
        <f t="shared" si="0"/>
        <v>568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1362000</v>
      </c>
      <c r="F35" s="9">
        <f>+F36+F37+F38+F39+F40+F41+F42+F43+F44+F45+F46</f>
        <v>1335538</v>
      </c>
      <c r="G35" s="9">
        <f t="shared" si="0"/>
        <v>26462</v>
      </c>
      <c r="H35" s="9"/>
    </row>
    <row r="36" spans="2:8">
      <c r="B36" s="30"/>
      <c r="C36" s="30"/>
      <c r="D36" s="8" t="s">
        <v>42</v>
      </c>
      <c r="E36" s="9">
        <v>728000</v>
      </c>
      <c r="F36" s="9">
        <v>727306</v>
      </c>
      <c r="G36" s="9">
        <f t="shared" si="0"/>
        <v>694</v>
      </c>
      <c r="H36" s="9"/>
    </row>
    <row r="37" spans="2:8">
      <c r="B37" s="30"/>
      <c r="C37" s="30"/>
      <c r="D37" s="8" t="s">
        <v>43</v>
      </c>
      <c r="E37" s="9">
        <v>20000</v>
      </c>
      <c r="F37" s="9">
        <v>8984</v>
      </c>
      <c r="G37" s="9">
        <f t="shared" si="0"/>
        <v>11016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20000</v>
      </c>
      <c r="F39" s="9">
        <v>9819</v>
      </c>
      <c r="G39" s="9">
        <f t="shared" si="0"/>
        <v>10181</v>
      </c>
      <c r="H39" s="9"/>
    </row>
    <row r="40" spans="2:8">
      <c r="B40" s="30"/>
      <c r="C40" s="30"/>
      <c r="D40" s="8" t="s">
        <v>46</v>
      </c>
      <c r="E40" s="9">
        <v>485000</v>
      </c>
      <c r="F40" s="9">
        <v>484342</v>
      </c>
      <c r="G40" s="9">
        <f t="shared" si="0"/>
        <v>658</v>
      </c>
      <c r="H40" s="9"/>
    </row>
    <row r="41" spans="2:8">
      <c r="B41" s="30"/>
      <c r="C41" s="30"/>
      <c r="D41" s="8" t="s">
        <v>47</v>
      </c>
      <c r="E41" s="9">
        <v>1000</v>
      </c>
      <c r="F41" s="9">
        <v>1000</v>
      </c>
      <c r="G41" s="9">
        <f t="shared" si="0"/>
        <v>0</v>
      </c>
      <c r="H41" s="9"/>
    </row>
    <row r="42" spans="2:8">
      <c r="B42" s="30"/>
      <c r="C42" s="30"/>
      <c r="D42" s="8" t="s">
        <v>48</v>
      </c>
      <c r="E42" s="9">
        <v>5000</v>
      </c>
      <c r="F42" s="9">
        <v>4380</v>
      </c>
      <c r="G42" s="9">
        <f t="shared" si="0"/>
        <v>620</v>
      </c>
      <c r="H42" s="9"/>
    </row>
    <row r="43" spans="2:8">
      <c r="B43" s="30"/>
      <c r="C43" s="30"/>
      <c r="D43" s="8" t="s">
        <v>49</v>
      </c>
      <c r="E43" s="9">
        <v>12000</v>
      </c>
      <c r="F43" s="9">
        <v>9040</v>
      </c>
      <c r="G43" s="9">
        <f t="shared" si="0"/>
        <v>2960</v>
      </c>
      <c r="H43" s="9"/>
    </row>
    <row r="44" spans="2:8">
      <c r="B44" s="30"/>
      <c r="C44" s="30"/>
      <c r="D44" s="8" t="s">
        <v>50</v>
      </c>
      <c r="E44" s="9"/>
      <c r="F44" s="9"/>
      <c r="G44" s="9">
        <f t="shared" si="0"/>
        <v>0</v>
      </c>
      <c r="H44" s="9"/>
    </row>
    <row r="45" spans="2:8">
      <c r="B45" s="30"/>
      <c r="C45" s="30"/>
      <c r="D45" s="8" t="s">
        <v>51</v>
      </c>
      <c r="E45" s="9"/>
      <c r="F45" s="9"/>
      <c r="G45" s="9">
        <f t="shared" si="0"/>
        <v>0</v>
      </c>
      <c r="H45" s="9"/>
    </row>
    <row r="46" spans="2:8">
      <c r="B46" s="30"/>
      <c r="C46" s="30"/>
      <c r="D46" s="8" t="s">
        <v>52</v>
      </c>
      <c r="E46" s="9">
        <v>91000</v>
      </c>
      <c r="F46" s="9">
        <v>90667</v>
      </c>
      <c r="G46" s="9">
        <f t="shared" si="0"/>
        <v>333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1721000</v>
      </c>
      <c r="F47" s="9">
        <f>+F48+F49+F50+F51+F52+F53+F54+F55+F56+F57+F58+F59+F60+F61+F62+F63+F64+F65+F66+F67+F68</f>
        <v>1672583</v>
      </c>
      <c r="G47" s="9">
        <f t="shared" si="0"/>
        <v>48417</v>
      </c>
      <c r="H47" s="9"/>
    </row>
    <row r="48" spans="2:8">
      <c r="B48" s="30"/>
      <c r="C48" s="30"/>
      <c r="D48" s="8" t="s">
        <v>54</v>
      </c>
      <c r="E48" s="9">
        <v>69000</v>
      </c>
      <c r="F48" s="9">
        <v>68257</v>
      </c>
      <c r="G48" s="9">
        <f t="shared" si="0"/>
        <v>743</v>
      </c>
      <c r="H48" s="9"/>
    </row>
    <row r="49" spans="2:8">
      <c r="B49" s="30"/>
      <c r="C49" s="30"/>
      <c r="D49" s="8" t="s">
        <v>55</v>
      </c>
      <c r="E49" s="9"/>
      <c r="F49" s="9"/>
      <c r="G49" s="9">
        <f t="shared" si="0"/>
        <v>0</v>
      </c>
      <c r="H49" s="9"/>
    </row>
    <row r="50" spans="2:8">
      <c r="B50" s="30"/>
      <c r="C50" s="30"/>
      <c r="D50" s="8" t="s">
        <v>56</v>
      </c>
      <c r="E50" s="9">
        <v>11000</v>
      </c>
      <c r="F50" s="9">
        <v>1500</v>
      </c>
      <c r="G50" s="9">
        <f t="shared" si="0"/>
        <v>9500</v>
      </c>
      <c r="H50" s="9"/>
    </row>
    <row r="51" spans="2:8">
      <c r="B51" s="30"/>
      <c r="C51" s="30"/>
      <c r="D51" s="8" t="s">
        <v>57</v>
      </c>
      <c r="E51" s="9"/>
      <c r="F51" s="9"/>
      <c r="G51" s="9">
        <f t="shared" si="0"/>
        <v>0</v>
      </c>
      <c r="H51" s="9"/>
    </row>
    <row r="52" spans="2:8">
      <c r="B52" s="30"/>
      <c r="C52" s="30"/>
      <c r="D52" s="8" t="s">
        <v>58</v>
      </c>
      <c r="E52" s="9">
        <v>51000</v>
      </c>
      <c r="F52" s="9">
        <v>50468</v>
      </c>
      <c r="G52" s="9">
        <f t="shared" si="0"/>
        <v>532</v>
      </c>
      <c r="H52" s="9"/>
    </row>
    <row r="53" spans="2:8">
      <c r="B53" s="30"/>
      <c r="C53" s="30"/>
      <c r="D53" s="8" t="s">
        <v>59</v>
      </c>
      <c r="E53" s="9"/>
      <c r="F53" s="9"/>
      <c r="G53" s="9">
        <f t="shared" si="0"/>
        <v>0</v>
      </c>
      <c r="H53" s="9"/>
    </row>
    <row r="54" spans="2:8">
      <c r="B54" s="30"/>
      <c r="C54" s="30"/>
      <c r="D54" s="8" t="s">
        <v>46</v>
      </c>
      <c r="E54" s="9"/>
      <c r="F54" s="9"/>
      <c r="G54" s="9">
        <f t="shared" si="0"/>
        <v>0</v>
      </c>
      <c r="H54" s="9"/>
    </row>
    <row r="55" spans="2:8">
      <c r="B55" s="30"/>
      <c r="C55" s="30"/>
      <c r="D55" s="8" t="s">
        <v>60</v>
      </c>
      <c r="E55" s="9">
        <v>1000</v>
      </c>
      <c r="F55" s="9">
        <v>555</v>
      </c>
      <c r="G55" s="9">
        <f t="shared" si="0"/>
        <v>445</v>
      </c>
      <c r="H55" s="9"/>
    </row>
    <row r="56" spans="2:8">
      <c r="B56" s="30"/>
      <c r="C56" s="30"/>
      <c r="D56" s="8" t="s">
        <v>61</v>
      </c>
      <c r="E56" s="9">
        <v>40000</v>
      </c>
      <c r="F56" s="9">
        <v>34847</v>
      </c>
      <c r="G56" s="9">
        <f t="shared" si="0"/>
        <v>5153</v>
      </c>
      <c r="H56" s="9"/>
    </row>
    <row r="57" spans="2:8">
      <c r="B57" s="30"/>
      <c r="C57" s="30"/>
      <c r="D57" s="8" t="s">
        <v>62</v>
      </c>
      <c r="E57" s="9">
        <v>2000</v>
      </c>
      <c r="F57" s="9">
        <v>1040</v>
      </c>
      <c r="G57" s="9">
        <f t="shared" si="0"/>
        <v>960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76000</v>
      </c>
      <c r="F59" s="9">
        <v>75192</v>
      </c>
      <c r="G59" s="9">
        <f t="shared" si="0"/>
        <v>808</v>
      </c>
      <c r="H59" s="9"/>
    </row>
    <row r="60" spans="2:8">
      <c r="B60" s="30"/>
      <c r="C60" s="30"/>
      <c r="D60" s="8" t="s">
        <v>65</v>
      </c>
      <c r="E60" s="9">
        <v>462000</v>
      </c>
      <c r="F60" s="9">
        <v>461506</v>
      </c>
      <c r="G60" s="9">
        <f t="shared" si="0"/>
        <v>494</v>
      </c>
      <c r="H60" s="9"/>
    </row>
    <row r="61" spans="2:8">
      <c r="B61" s="30"/>
      <c r="C61" s="30"/>
      <c r="D61" s="8" t="s">
        <v>48</v>
      </c>
      <c r="E61" s="9">
        <v>60000</v>
      </c>
      <c r="F61" s="9">
        <v>59718</v>
      </c>
      <c r="G61" s="9">
        <f t="shared" si="0"/>
        <v>282</v>
      </c>
      <c r="H61" s="9"/>
    </row>
    <row r="62" spans="2:8">
      <c r="B62" s="30"/>
      <c r="C62" s="30"/>
      <c r="D62" s="8" t="s">
        <v>49</v>
      </c>
      <c r="E62" s="9"/>
      <c r="F62" s="9"/>
      <c r="G62" s="9">
        <f t="shared" si="0"/>
        <v>0</v>
      </c>
      <c r="H62" s="9"/>
    </row>
    <row r="63" spans="2:8">
      <c r="B63" s="30"/>
      <c r="C63" s="30"/>
      <c r="D63" s="8" t="s">
        <v>66</v>
      </c>
      <c r="E63" s="9">
        <v>896000</v>
      </c>
      <c r="F63" s="9">
        <v>895200</v>
      </c>
      <c r="G63" s="9">
        <f t="shared" si="0"/>
        <v>800</v>
      </c>
      <c r="H63" s="9"/>
    </row>
    <row r="64" spans="2:8">
      <c r="B64" s="30"/>
      <c r="C64" s="30"/>
      <c r="D64" s="8" t="s">
        <v>67</v>
      </c>
      <c r="E64" s="9"/>
      <c r="F64" s="9"/>
      <c r="G64" s="9">
        <f t="shared" si="0"/>
        <v>0</v>
      </c>
      <c r="H64" s="9"/>
    </row>
    <row r="65" spans="2:8">
      <c r="B65" s="30"/>
      <c r="C65" s="30"/>
      <c r="D65" s="8" t="s">
        <v>68</v>
      </c>
      <c r="E65" s="9">
        <v>20000</v>
      </c>
      <c r="F65" s="9">
        <v>19800</v>
      </c>
      <c r="G65" s="9">
        <f t="shared" si="0"/>
        <v>200</v>
      </c>
      <c r="H65" s="9"/>
    </row>
    <row r="66" spans="2:8">
      <c r="B66" s="30"/>
      <c r="C66" s="30"/>
      <c r="D66" s="8" t="s">
        <v>69</v>
      </c>
      <c r="E66" s="9">
        <v>3000</v>
      </c>
      <c r="F66" s="9">
        <v>3000</v>
      </c>
      <c r="G66" s="9">
        <f t="shared" si="0"/>
        <v>0</v>
      </c>
      <c r="H66" s="9"/>
    </row>
    <row r="67" spans="2:8">
      <c r="B67" s="30"/>
      <c r="C67" s="30"/>
      <c r="D67" s="8" t="s">
        <v>52</v>
      </c>
      <c r="E67" s="9">
        <v>30000</v>
      </c>
      <c r="F67" s="9">
        <v>1500</v>
      </c>
      <c r="G67" s="9">
        <f t="shared" si="0"/>
        <v>28500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0</v>
      </c>
      <c r="F69" s="9">
        <f>+F70</f>
        <v>0</v>
      </c>
      <c r="G69" s="9">
        <f t="shared" si="0"/>
        <v>0</v>
      </c>
      <c r="H69" s="9"/>
    </row>
    <row r="70" spans="2:8">
      <c r="B70" s="30"/>
      <c r="C70" s="30"/>
      <c r="D70" s="8" t="s">
        <v>72</v>
      </c>
      <c r="E70" s="9">
        <f>+E71+E72</f>
        <v>0</v>
      </c>
      <c r="F70" s="9">
        <f>+F71+F72</f>
        <v>0</v>
      </c>
      <c r="G70" s="9">
        <f t="shared" si="0"/>
        <v>0</v>
      </c>
      <c r="H70" s="9"/>
    </row>
    <row r="71" spans="2:8">
      <c r="B71" s="30"/>
      <c r="C71" s="30"/>
      <c r="D71" s="8" t="s">
        <v>73</v>
      </c>
      <c r="E71" s="9"/>
      <c r="F71" s="9"/>
      <c r="G71" s="9">
        <f t="shared" ref="G71:G134" si="1">E71-F71</f>
        <v>0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9583000</v>
      </c>
      <c r="F74" s="11">
        <f>+F28+F35+F47+F69+F73</f>
        <v>9484060</v>
      </c>
      <c r="G74" s="11">
        <f t="shared" si="1"/>
        <v>98940</v>
      </c>
      <c r="H74" s="11"/>
    </row>
    <row r="75" spans="2:8">
      <c r="B75" s="31"/>
      <c r="C75" s="12" t="s">
        <v>77</v>
      </c>
      <c r="D75" s="13"/>
      <c r="E75" s="14">
        <f xml:space="preserve"> +E27 - E74</f>
        <v>-478000</v>
      </c>
      <c r="F75" s="14">
        <f xml:space="preserve"> +F27 - F74</f>
        <v>-552043</v>
      </c>
      <c r="G75" s="14">
        <f t="shared" si="1"/>
        <v>74043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977000</v>
      </c>
      <c r="F92" s="9">
        <f>+F93+F94+F95+F96+F97</f>
        <v>976800</v>
      </c>
      <c r="G92" s="9">
        <f t="shared" si="1"/>
        <v>200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>
        <v>977000</v>
      </c>
      <c r="F97" s="9">
        <v>976800</v>
      </c>
      <c r="G97" s="9">
        <f t="shared" si="1"/>
        <v>200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977000</v>
      </c>
      <c r="F101" s="11">
        <f>+F90+F91+F92+F98+F99+F100</f>
        <v>976800</v>
      </c>
      <c r="G101" s="11">
        <f t="shared" si="1"/>
        <v>200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-977000</v>
      </c>
      <c r="F102" s="14">
        <f xml:space="preserve"> +F89 - F101</f>
        <v>-976800</v>
      </c>
      <c r="G102" s="14">
        <f t="shared" si="1"/>
        <v>-200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2139000</v>
      </c>
      <c r="F118" s="9">
        <v>1529000</v>
      </c>
      <c r="G118" s="9">
        <f t="shared" si="1"/>
        <v>610000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2139000</v>
      </c>
      <c r="F120" s="11">
        <f>+F103+F104+F105+F106+F107+F113+F114+F115+F116+F117+F118+F119</f>
        <v>1529000</v>
      </c>
      <c r="G120" s="11">
        <f t="shared" si="1"/>
        <v>610000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623000</v>
      </c>
      <c r="F136" s="17"/>
      <c r="G136" s="17">
        <f t="shared" si="2"/>
        <v>623000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623000</v>
      </c>
      <c r="F138" s="19">
        <f>+F121+F122+F123+F124+F125+F131+F132+F133+F134+F135+F136+F137</f>
        <v>0</v>
      </c>
      <c r="G138" s="19">
        <f t="shared" si="2"/>
        <v>623000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1516000</v>
      </c>
      <c r="F139" s="14">
        <f xml:space="preserve"> +F120 - F138</f>
        <v>1529000</v>
      </c>
      <c r="G139" s="14">
        <f t="shared" si="2"/>
        <v>-13000</v>
      </c>
      <c r="H139" s="14"/>
    </row>
    <row r="140" spans="2:8">
      <c r="B140" s="20" t="s">
        <v>144</v>
      </c>
      <c r="C140" s="21"/>
      <c r="D140" s="22"/>
      <c r="E140" s="23">
        <v>61000</v>
      </c>
      <c r="F140" s="23"/>
      <c r="G140" s="23">
        <f>E140 + E141</f>
        <v>61000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157</v>
      </c>
      <c r="G142" s="14">
        <f t="shared" ref="G142:G144" si="3">E142-F142</f>
        <v>-157</v>
      </c>
      <c r="H142" s="14"/>
    </row>
    <row r="143" spans="2:8">
      <c r="B143" s="15" t="s">
        <v>146</v>
      </c>
      <c r="C143" s="12"/>
      <c r="D143" s="13"/>
      <c r="E143" s="14">
        <v>-186000</v>
      </c>
      <c r="F143" s="14">
        <v>-185549</v>
      </c>
      <c r="G143" s="14">
        <f t="shared" si="3"/>
        <v>-451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-186000</v>
      </c>
      <c r="F144" s="14">
        <f xml:space="preserve"> +F142 +F143</f>
        <v>-185392</v>
      </c>
      <c r="G144" s="14">
        <f t="shared" si="3"/>
        <v>-608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CCB1-6D3A-47A6-ADF4-1D7BCE1B9651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159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5000000</v>
      </c>
      <c r="F6" s="7">
        <f>+F7</f>
        <v>4997403</v>
      </c>
      <c r="G6" s="7">
        <f>E6-F6</f>
        <v>2597</v>
      </c>
      <c r="H6" s="7"/>
    </row>
    <row r="7" spans="2:8">
      <c r="B7" s="30"/>
      <c r="C7" s="30"/>
      <c r="D7" s="8" t="s">
        <v>12</v>
      </c>
      <c r="E7" s="9">
        <v>5000000</v>
      </c>
      <c r="F7" s="9">
        <v>4997403</v>
      </c>
      <c r="G7" s="9">
        <f t="shared" ref="G7:G70" si="0">E7-F7</f>
        <v>2597</v>
      </c>
      <c r="H7" s="9"/>
    </row>
    <row r="8" spans="2:8">
      <c r="B8" s="30"/>
      <c r="C8" s="30"/>
      <c r="D8" s="8" t="s">
        <v>13</v>
      </c>
      <c r="E8" s="9">
        <f>+E9+E13+E14+E16+E17</f>
        <v>16972000</v>
      </c>
      <c r="F8" s="9">
        <f>+F9+F13+F14+F16+F17</f>
        <v>16937713</v>
      </c>
      <c r="G8" s="9">
        <f t="shared" si="0"/>
        <v>34287</v>
      </c>
      <c r="H8" s="9"/>
    </row>
    <row r="9" spans="2:8">
      <c r="B9" s="30"/>
      <c r="C9" s="30"/>
      <c r="D9" s="8" t="s">
        <v>14</v>
      </c>
      <c r="E9" s="9">
        <f>+E10+E11+E12</f>
        <v>16764000</v>
      </c>
      <c r="F9" s="9">
        <f>+F10+F11+F12</f>
        <v>16724193</v>
      </c>
      <c r="G9" s="9">
        <f t="shared" si="0"/>
        <v>39807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16764000</v>
      </c>
      <c r="F11" s="9">
        <v>16724193</v>
      </c>
      <c r="G11" s="9">
        <f t="shared" si="0"/>
        <v>39807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80000</v>
      </c>
      <c r="F13" s="9">
        <v>89200</v>
      </c>
      <c r="G13" s="9">
        <f t="shared" si="0"/>
        <v>-9200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128000</v>
      </c>
      <c r="F17" s="9">
        <f>+F18+F19+F20</f>
        <v>124320</v>
      </c>
      <c r="G17" s="9">
        <f t="shared" si="0"/>
        <v>3680</v>
      </c>
      <c r="H17" s="9"/>
    </row>
    <row r="18" spans="2:8">
      <c r="B18" s="30"/>
      <c r="C18" s="30"/>
      <c r="D18" s="8" t="s">
        <v>23</v>
      </c>
      <c r="E18" s="9">
        <v>128000</v>
      </c>
      <c r="F18" s="9">
        <v>124320</v>
      </c>
      <c r="G18" s="9">
        <f t="shared" si="0"/>
        <v>3680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32000</v>
      </c>
      <c r="F21" s="9">
        <v>32000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2</v>
      </c>
      <c r="G22" s="9">
        <f t="shared" si="0"/>
        <v>-2</v>
      </c>
      <c r="H22" s="9"/>
    </row>
    <row r="23" spans="2:8">
      <c r="B23" s="30"/>
      <c r="C23" s="30"/>
      <c r="D23" s="8" t="s">
        <v>28</v>
      </c>
      <c r="E23" s="9">
        <f>+E24+E25+E26</f>
        <v>30000</v>
      </c>
      <c r="F23" s="9">
        <f>+F24+F25+F26</f>
        <v>0</v>
      </c>
      <c r="G23" s="9">
        <f t="shared" si="0"/>
        <v>30000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30000</v>
      </c>
      <c r="F26" s="9"/>
      <c r="G26" s="9">
        <f t="shared" si="0"/>
        <v>30000</v>
      </c>
      <c r="H26" s="9"/>
    </row>
    <row r="27" spans="2:8">
      <c r="B27" s="30"/>
      <c r="C27" s="31"/>
      <c r="D27" s="10" t="s">
        <v>32</v>
      </c>
      <c r="E27" s="11">
        <f>+E6+E8+E21+E22+E23</f>
        <v>22034000</v>
      </c>
      <c r="F27" s="11">
        <f>+F6+F8+F21+F22+F23</f>
        <v>21967118</v>
      </c>
      <c r="G27" s="11">
        <f t="shared" si="0"/>
        <v>66882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20181000</v>
      </c>
      <c r="F28" s="9">
        <f>+F29+F30+F31+F32+F33+F34</f>
        <v>20179225</v>
      </c>
      <c r="G28" s="9">
        <f t="shared" si="0"/>
        <v>1775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9261000</v>
      </c>
      <c r="F30" s="9">
        <v>9260928</v>
      </c>
      <c r="G30" s="9">
        <f t="shared" si="0"/>
        <v>72</v>
      </c>
      <c r="H30" s="9"/>
    </row>
    <row r="31" spans="2:8">
      <c r="B31" s="30"/>
      <c r="C31" s="30"/>
      <c r="D31" s="8" t="s">
        <v>37</v>
      </c>
      <c r="E31" s="9">
        <v>2061000</v>
      </c>
      <c r="F31" s="9">
        <v>2060500</v>
      </c>
      <c r="G31" s="9">
        <f t="shared" si="0"/>
        <v>500</v>
      </c>
      <c r="H31" s="9"/>
    </row>
    <row r="32" spans="2:8">
      <c r="B32" s="30"/>
      <c r="C32" s="30"/>
      <c r="D32" s="8" t="s">
        <v>38</v>
      </c>
      <c r="E32" s="9">
        <v>6231000</v>
      </c>
      <c r="F32" s="9">
        <v>6230321</v>
      </c>
      <c r="G32" s="9">
        <f t="shared" si="0"/>
        <v>679</v>
      </c>
      <c r="H32" s="9"/>
    </row>
    <row r="33" spans="2:8">
      <c r="B33" s="30"/>
      <c r="C33" s="30"/>
      <c r="D33" s="8" t="s">
        <v>39</v>
      </c>
      <c r="E33" s="9">
        <v>445000</v>
      </c>
      <c r="F33" s="9">
        <v>445000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2183000</v>
      </c>
      <c r="F34" s="9">
        <v>2182476</v>
      </c>
      <c r="G34" s="9">
        <f t="shared" si="0"/>
        <v>524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498000</v>
      </c>
      <c r="F35" s="9">
        <f>+F36+F37+F38+F39+F40+F41+F42+F43+F44+F45+F46</f>
        <v>433196</v>
      </c>
      <c r="G35" s="9">
        <f t="shared" si="0"/>
        <v>64804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15000</v>
      </c>
      <c r="F37" s="9">
        <v>4859</v>
      </c>
      <c r="G37" s="9">
        <f t="shared" si="0"/>
        <v>10141</v>
      </c>
      <c r="H37" s="9"/>
    </row>
    <row r="38" spans="2:8">
      <c r="B38" s="30"/>
      <c r="C38" s="30"/>
      <c r="D38" s="8" t="s">
        <v>44</v>
      </c>
      <c r="E38" s="9">
        <v>40000</v>
      </c>
      <c r="F38" s="9">
        <v>32500</v>
      </c>
      <c r="G38" s="9">
        <f t="shared" si="0"/>
        <v>7500</v>
      </c>
      <c r="H38" s="9"/>
    </row>
    <row r="39" spans="2:8">
      <c r="B39" s="30"/>
      <c r="C39" s="30"/>
      <c r="D39" s="8" t="s">
        <v>45</v>
      </c>
      <c r="E39" s="9">
        <v>184000</v>
      </c>
      <c r="F39" s="9">
        <v>180128</v>
      </c>
      <c r="G39" s="9">
        <f t="shared" si="0"/>
        <v>3872</v>
      </c>
      <c r="H39" s="9"/>
    </row>
    <row r="40" spans="2:8">
      <c r="B40" s="30"/>
      <c r="C40" s="30"/>
      <c r="D40" s="8" t="s">
        <v>46</v>
      </c>
      <c r="E40" s="9">
        <v>25000</v>
      </c>
      <c r="F40" s="9">
        <v>14506</v>
      </c>
      <c r="G40" s="9">
        <f t="shared" si="0"/>
        <v>10494</v>
      </c>
      <c r="H40" s="9"/>
    </row>
    <row r="41" spans="2:8">
      <c r="B41" s="30"/>
      <c r="C41" s="30"/>
      <c r="D41" s="8" t="s">
        <v>47</v>
      </c>
      <c r="E41" s="9">
        <v>60000</v>
      </c>
      <c r="F41" s="9">
        <v>51521</v>
      </c>
      <c r="G41" s="9">
        <f t="shared" si="0"/>
        <v>8479</v>
      </c>
      <c r="H41" s="9"/>
    </row>
    <row r="42" spans="2:8">
      <c r="B42" s="30"/>
      <c r="C42" s="30"/>
      <c r="D42" s="8" t="s">
        <v>48</v>
      </c>
      <c r="E42" s="9">
        <v>24000</v>
      </c>
      <c r="F42" s="9">
        <v>23174</v>
      </c>
      <c r="G42" s="9">
        <f t="shared" si="0"/>
        <v>826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50000</v>
      </c>
      <c r="F44" s="9">
        <v>36001</v>
      </c>
      <c r="G44" s="9">
        <f t="shared" si="0"/>
        <v>13999</v>
      </c>
      <c r="H44" s="9"/>
    </row>
    <row r="45" spans="2:8">
      <c r="B45" s="30"/>
      <c r="C45" s="30"/>
      <c r="D45" s="8" t="s">
        <v>51</v>
      </c>
      <c r="E45" s="9">
        <v>70000</v>
      </c>
      <c r="F45" s="9">
        <v>63954</v>
      </c>
      <c r="G45" s="9">
        <f t="shared" si="0"/>
        <v>6046</v>
      </c>
      <c r="H45" s="9"/>
    </row>
    <row r="46" spans="2:8">
      <c r="B46" s="30"/>
      <c r="C46" s="30"/>
      <c r="D46" s="8" t="s">
        <v>52</v>
      </c>
      <c r="E46" s="9">
        <v>30000</v>
      </c>
      <c r="F46" s="9">
        <v>26553</v>
      </c>
      <c r="G46" s="9">
        <f t="shared" si="0"/>
        <v>3447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1405000</v>
      </c>
      <c r="F47" s="9">
        <f>+F48+F49+F50+F51+F52+F53+F54+F55+F56+F57+F58+F59+F60+F61+F62+F63+F64+F65+F66+F67+F68</f>
        <v>795315</v>
      </c>
      <c r="G47" s="9">
        <f t="shared" si="0"/>
        <v>609685</v>
      </c>
      <c r="H47" s="9"/>
    </row>
    <row r="48" spans="2:8">
      <c r="B48" s="30"/>
      <c r="C48" s="30"/>
      <c r="D48" s="8" t="s">
        <v>54</v>
      </c>
      <c r="E48" s="9">
        <v>23000</v>
      </c>
      <c r="F48" s="9">
        <v>22862</v>
      </c>
      <c r="G48" s="9">
        <f t="shared" si="0"/>
        <v>138</v>
      </c>
      <c r="H48" s="9"/>
    </row>
    <row r="49" spans="2:8">
      <c r="B49" s="30"/>
      <c r="C49" s="30"/>
      <c r="D49" s="8" t="s">
        <v>55</v>
      </c>
      <c r="E49" s="9">
        <v>20000</v>
      </c>
      <c r="F49" s="9">
        <v>17230</v>
      </c>
      <c r="G49" s="9">
        <f t="shared" si="0"/>
        <v>2770</v>
      </c>
      <c r="H49" s="9"/>
    </row>
    <row r="50" spans="2:8">
      <c r="B50" s="30"/>
      <c r="C50" s="30"/>
      <c r="D50" s="8" t="s">
        <v>56</v>
      </c>
      <c r="E50" s="9">
        <v>15000</v>
      </c>
      <c r="F50" s="9">
        <v>11540</v>
      </c>
      <c r="G50" s="9">
        <f t="shared" si="0"/>
        <v>3460</v>
      </c>
      <c r="H50" s="9"/>
    </row>
    <row r="51" spans="2:8">
      <c r="B51" s="30"/>
      <c r="C51" s="30"/>
      <c r="D51" s="8" t="s">
        <v>57</v>
      </c>
      <c r="E51" s="9">
        <v>72000</v>
      </c>
      <c r="F51" s="9">
        <v>62500</v>
      </c>
      <c r="G51" s="9">
        <f t="shared" si="0"/>
        <v>9500</v>
      </c>
      <c r="H51" s="9"/>
    </row>
    <row r="52" spans="2:8">
      <c r="B52" s="30"/>
      <c r="C52" s="30"/>
      <c r="D52" s="8" t="s">
        <v>58</v>
      </c>
      <c r="E52" s="9">
        <v>30000</v>
      </c>
      <c r="F52" s="9">
        <v>22081</v>
      </c>
      <c r="G52" s="9">
        <f t="shared" si="0"/>
        <v>7919</v>
      </c>
      <c r="H52" s="9"/>
    </row>
    <row r="53" spans="2:8">
      <c r="B53" s="30"/>
      <c r="C53" s="30"/>
      <c r="D53" s="8" t="s">
        <v>59</v>
      </c>
      <c r="E53" s="9">
        <v>80000</v>
      </c>
      <c r="F53" s="9">
        <v>73985</v>
      </c>
      <c r="G53" s="9">
        <f t="shared" si="0"/>
        <v>6015</v>
      </c>
      <c r="H53" s="9"/>
    </row>
    <row r="54" spans="2:8">
      <c r="B54" s="30"/>
      <c r="C54" s="30"/>
      <c r="D54" s="8" t="s">
        <v>46</v>
      </c>
      <c r="E54" s="9">
        <v>10000</v>
      </c>
      <c r="F54" s="9">
        <v>6217</v>
      </c>
      <c r="G54" s="9">
        <f t="shared" si="0"/>
        <v>3783</v>
      </c>
      <c r="H54" s="9"/>
    </row>
    <row r="55" spans="2:8">
      <c r="B55" s="30"/>
      <c r="C55" s="30"/>
      <c r="D55" s="8" t="s">
        <v>60</v>
      </c>
      <c r="E55" s="9">
        <v>20000</v>
      </c>
      <c r="F55" s="9">
        <v>16500</v>
      </c>
      <c r="G55" s="9">
        <f t="shared" si="0"/>
        <v>3500</v>
      </c>
      <c r="H55" s="9"/>
    </row>
    <row r="56" spans="2:8">
      <c r="B56" s="30"/>
      <c r="C56" s="30"/>
      <c r="D56" s="8" t="s">
        <v>61</v>
      </c>
      <c r="E56" s="9">
        <v>335000</v>
      </c>
      <c r="F56" s="9">
        <v>64921</v>
      </c>
      <c r="G56" s="9">
        <f t="shared" si="0"/>
        <v>270079</v>
      </c>
      <c r="H56" s="9"/>
    </row>
    <row r="57" spans="2:8">
      <c r="B57" s="30"/>
      <c r="C57" s="30"/>
      <c r="D57" s="8" t="s">
        <v>62</v>
      </c>
      <c r="E57" s="9"/>
      <c r="F57" s="9"/>
      <c r="G57" s="9">
        <f t="shared" si="0"/>
        <v>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188000</v>
      </c>
      <c r="F59" s="9">
        <v>187992</v>
      </c>
      <c r="G59" s="9">
        <f t="shared" si="0"/>
        <v>8</v>
      </c>
      <c r="H59" s="9"/>
    </row>
    <row r="60" spans="2:8">
      <c r="B60" s="30"/>
      <c r="C60" s="30"/>
      <c r="D60" s="8" t="s">
        <v>65</v>
      </c>
      <c r="E60" s="9">
        <v>5000</v>
      </c>
      <c r="F60" s="9">
        <v>4510</v>
      </c>
      <c r="G60" s="9">
        <f t="shared" si="0"/>
        <v>490</v>
      </c>
      <c r="H60" s="9"/>
    </row>
    <row r="61" spans="2:8">
      <c r="B61" s="30"/>
      <c r="C61" s="30"/>
      <c r="D61" s="8" t="s">
        <v>48</v>
      </c>
      <c r="E61" s="9">
        <v>139000</v>
      </c>
      <c r="F61" s="9">
        <v>138820</v>
      </c>
      <c r="G61" s="9">
        <f t="shared" si="0"/>
        <v>180</v>
      </c>
      <c r="H61" s="9"/>
    </row>
    <row r="62" spans="2:8">
      <c r="B62" s="30"/>
      <c r="C62" s="30"/>
      <c r="D62" s="8" t="s">
        <v>49</v>
      </c>
      <c r="E62" s="9">
        <v>247000</v>
      </c>
      <c r="F62" s="9">
        <v>75008</v>
      </c>
      <c r="G62" s="9">
        <f t="shared" si="0"/>
        <v>171992</v>
      </c>
      <c r="H62" s="9"/>
    </row>
    <row r="63" spans="2:8">
      <c r="B63" s="30"/>
      <c r="C63" s="30"/>
      <c r="D63" s="8" t="s">
        <v>66</v>
      </c>
      <c r="E63" s="9">
        <v>8000</v>
      </c>
      <c r="F63" s="9">
        <v>8000</v>
      </c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130000</v>
      </c>
      <c r="F64" s="9">
        <v>8940</v>
      </c>
      <c r="G64" s="9">
        <f t="shared" si="0"/>
        <v>121060</v>
      </c>
      <c r="H64" s="9"/>
    </row>
    <row r="65" spans="2:8">
      <c r="B65" s="30"/>
      <c r="C65" s="30"/>
      <c r="D65" s="8" t="s">
        <v>68</v>
      </c>
      <c r="E65" s="9"/>
      <c r="F65" s="9"/>
      <c r="G65" s="9">
        <f t="shared" si="0"/>
        <v>0</v>
      </c>
      <c r="H65" s="9"/>
    </row>
    <row r="66" spans="2:8">
      <c r="B66" s="30"/>
      <c r="C66" s="30"/>
      <c r="D66" s="8" t="s">
        <v>69</v>
      </c>
      <c r="E66" s="9">
        <v>63000</v>
      </c>
      <c r="F66" s="9">
        <v>63000</v>
      </c>
      <c r="G66" s="9">
        <f t="shared" si="0"/>
        <v>0</v>
      </c>
      <c r="H66" s="9"/>
    </row>
    <row r="67" spans="2:8">
      <c r="B67" s="30"/>
      <c r="C67" s="30"/>
      <c r="D67" s="8" t="s">
        <v>52</v>
      </c>
      <c r="E67" s="9">
        <v>20000</v>
      </c>
      <c r="F67" s="9">
        <v>11209</v>
      </c>
      <c r="G67" s="9">
        <f t="shared" si="0"/>
        <v>8791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5000000</v>
      </c>
      <c r="F69" s="9">
        <f>+F70</f>
        <v>4997315</v>
      </c>
      <c r="G69" s="9">
        <f t="shared" si="0"/>
        <v>2685</v>
      </c>
      <c r="H69" s="9"/>
    </row>
    <row r="70" spans="2:8">
      <c r="B70" s="30"/>
      <c r="C70" s="30"/>
      <c r="D70" s="8" t="s">
        <v>72</v>
      </c>
      <c r="E70" s="9">
        <f>+E71+E72</f>
        <v>5000000</v>
      </c>
      <c r="F70" s="9">
        <f>+F71+F72</f>
        <v>4997315</v>
      </c>
      <c r="G70" s="9">
        <f t="shared" si="0"/>
        <v>2685</v>
      </c>
      <c r="H70" s="9"/>
    </row>
    <row r="71" spans="2:8">
      <c r="B71" s="30"/>
      <c r="C71" s="30"/>
      <c r="D71" s="8" t="s">
        <v>73</v>
      </c>
      <c r="E71" s="9">
        <v>5000000</v>
      </c>
      <c r="F71" s="9">
        <v>4997315</v>
      </c>
      <c r="G71" s="9">
        <f t="shared" ref="G71:G134" si="1">E71-F71</f>
        <v>2685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27084000</v>
      </c>
      <c r="F74" s="11">
        <f>+F28+F35+F47+F69+F73</f>
        <v>26405051</v>
      </c>
      <c r="G74" s="11">
        <f t="shared" si="1"/>
        <v>678949</v>
      </c>
      <c r="H74" s="11"/>
    </row>
    <row r="75" spans="2:8">
      <c r="B75" s="31"/>
      <c r="C75" s="12" t="s">
        <v>77</v>
      </c>
      <c r="D75" s="13"/>
      <c r="E75" s="14">
        <f xml:space="preserve"> +E27 - E74</f>
        <v>-5050000</v>
      </c>
      <c r="F75" s="14">
        <f xml:space="preserve"> +F27 - F74</f>
        <v>-4437933</v>
      </c>
      <c r="G75" s="14">
        <f t="shared" si="1"/>
        <v>-612067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6280000</v>
      </c>
      <c r="F118" s="9">
        <v>4438000</v>
      </c>
      <c r="G118" s="9">
        <f t="shared" si="1"/>
        <v>1842000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6280000</v>
      </c>
      <c r="F120" s="11">
        <f>+F103+F104+F105+F106+F107+F113+F114+F115+F116+F117+F118+F119</f>
        <v>4438000</v>
      </c>
      <c r="G120" s="11">
        <f t="shared" si="1"/>
        <v>1842000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1230000</v>
      </c>
      <c r="F136" s="17"/>
      <c r="G136" s="17">
        <f t="shared" si="2"/>
        <v>1230000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1230000</v>
      </c>
      <c r="F138" s="19">
        <f>+F121+F122+F123+F124+F125+F131+F132+F133+F134+F135+F136+F137</f>
        <v>0</v>
      </c>
      <c r="G138" s="19">
        <f t="shared" si="2"/>
        <v>1230000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5050000</v>
      </c>
      <c r="F139" s="14">
        <f xml:space="preserve"> +F120 - F138</f>
        <v>4438000</v>
      </c>
      <c r="G139" s="14">
        <f t="shared" si="2"/>
        <v>612000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67</v>
      </c>
      <c r="G142" s="14">
        <f t="shared" ref="G142:G144" si="3">E142-F142</f>
        <v>-67</v>
      </c>
      <c r="H142" s="14"/>
    </row>
    <row r="143" spans="2:8">
      <c r="B143" s="15" t="s">
        <v>146</v>
      </c>
      <c r="C143" s="12"/>
      <c r="D143" s="13"/>
      <c r="E143" s="14">
        <v>4827000</v>
      </c>
      <c r="F143" s="14">
        <v>4826675</v>
      </c>
      <c r="G143" s="14">
        <f t="shared" si="3"/>
        <v>325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4827000</v>
      </c>
      <c r="F144" s="14">
        <f xml:space="preserve"> +F142 +F143</f>
        <v>4826742</v>
      </c>
      <c r="G144" s="14">
        <f t="shared" si="3"/>
        <v>258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FC22-B0E2-4AB5-90C4-3760AACFB13D}">
  <dimension ref="B2:T65"/>
  <sheetViews>
    <sheetView topLeftCell="H1" workbookViewId="0">
      <selection activeCell="F6" sqref="F6"/>
    </sheetView>
  </sheetViews>
  <sheetFormatPr defaultRowHeight="18.75"/>
  <cols>
    <col min="1" max="3" width="2.875" customWidth="1"/>
    <col min="4" max="4" width="44.375" customWidth="1"/>
    <col min="5" max="20" width="20.75" customWidth="1"/>
  </cols>
  <sheetData>
    <row r="2" spans="2:20" ht="2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3"/>
      <c r="T2" s="3" t="s">
        <v>160</v>
      </c>
    </row>
    <row r="3" spans="2:20" ht="21">
      <c r="B3" s="32" t="s">
        <v>161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2:20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2"/>
      <c r="T4" s="2"/>
    </row>
    <row r="5" spans="2:20" ht="21">
      <c r="B5" s="33" t="s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2:20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2"/>
      <c r="S6" s="2"/>
      <c r="T6" s="4" t="s">
        <v>3</v>
      </c>
    </row>
    <row r="7" spans="2:20">
      <c r="B7" s="36" t="s">
        <v>4</v>
      </c>
      <c r="C7" s="37"/>
      <c r="D7" s="38"/>
      <c r="E7" s="39" t="s">
        <v>162</v>
      </c>
      <c r="F7" s="39" t="s">
        <v>163</v>
      </c>
      <c r="G7" s="39" t="s">
        <v>164</v>
      </c>
      <c r="H7" s="39" t="s">
        <v>165</v>
      </c>
      <c r="I7" s="39" t="s">
        <v>166</v>
      </c>
      <c r="J7" s="39" t="s">
        <v>167</v>
      </c>
      <c r="K7" s="39" t="s">
        <v>168</v>
      </c>
      <c r="L7" s="39" t="s">
        <v>169</v>
      </c>
      <c r="M7" s="39" t="s">
        <v>170</v>
      </c>
      <c r="N7" s="39" t="s">
        <v>171</v>
      </c>
      <c r="O7" s="39" t="s">
        <v>172</v>
      </c>
      <c r="P7" s="39" t="s">
        <v>173</v>
      </c>
      <c r="Q7" s="39" t="s">
        <v>174</v>
      </c>
      <c r="R7" s="40" t="s">
        <v>175</v>
      </c>
      <c r="S7" s="40" t="s">
        <v>176</v>
      </c>
      <c r="T7" s="40" t="s">
        <v>177</v>
      </c>
    </row>
    <row r="8" spans="2:20" ht="18.75" customHeight="1">
      <c r="B8" s="29" t="s">
        <v>9</v>
      </c>
      <c r="C8" s="29" t="s">
        <v>10</v>
      </c>
      <c r="D8" s="6" t="s">
        <v>11</v>
      </c>
      <c r="E8" s="7"/>
      <c r="F8" s="7">
        <v>2161655</v>
      </c>
      <c r="G8" s="7">
        <v>4580986</v>
      </c>
      <c r="H8" s="7">
        <v>2388755</v>
      </c>
      <c r="I8" s="7">
        <v>2891548</v>
      </c>
      <c r="J8" s="7">
        <v>9064563</v>
      </c>
      <c r="K8" s="7">
        <v>9625962</v>
      </c>
      <c r="L8" s="7">
        <v>5069260</v>
      </c>
      <c r="M8" s="7">
        <v>11076004</v>
      </c>
      <c r="N8" s="7"/>
      <c r="O8" s="7">
        <v>4564120</v>
      </c>
      <c r="P8" s="7"/>
      <c r="Q8" s="7">
        <v>4997403</v>
      </c>
      <c r="R8" s="7">
        <f>+E8+F8+G8+H8+I8+J8+K8+L8+M8+N8+O8+P8+Q8</f>
        <v>56420256</v>
      </c>
      <c r="S8" s="41"/>
      <c r="T8" s="7">
        <f>R8-ABS(S8)</f>
        <v>56420256</v>
      </c>
    </row>
    <row r="9" spans="2:20">
      <c r="B9" s="30"/>
      <c r="C9" s="30"/>
      <c r="D9" s="8" t="s">
        <v>13</v>
      </c>
      <c r="E9" s="9">
        <v>2334054</v>
      </c>
      <c r="F9" s="9">
        <v>51053912</v>
      </c>
      <c r="G9" s="9">
        <v>44277845</v>
      </c>
      <c r="H9" s="9">
        <v>33418082</v>
      </c>
      <c r="I9" s="9">
        <v>31212738</v>
      </c>
      <c r="J9" s="9">
        <v>38612516</v>
      </c>
      <c r="K9" s="9">
        <v>45823904</v>
      </c>
      <c r="L9" s="9">
        <v>42857502</v>
      </c>
      <c r="M9" s="9">
        <v>39243597</v>
      </c>
      <c r="N9" s="9">
        <v>13372999</v>
      </c>
      <c r="O9" s="9">
        <v>21922098</v>
      </c>
      <c r="P9" s="9">
        <v>8885541</v>
      </c>
      <c r="Q9" s="9">
        <v>16937713</v>
      </c>
      <c r="R9" s="9">
        <f t="shared" ref="R9:R65" si="0">+E9+F9+G9+H9+I9+J9+K9+L9+M9+N9+O9+P9+Q9</f>
        <v>389952501</v>
      </c>
      <c r="S9" s="42"/>
      <c r="T9" s="9">
        <f t="shared" ref="T9:T64" si="1">R9-ABS(S9)</f>
        <v>389952501</v>
      </c>
    </row>
    <row r="10" spans="2:20">
      <c r="B10" s="30"/>
      <c r="C10" s="30"/>
      <c r="D10" s="8" t="s">
        <v>26</v>
      </c>
      <c r="E10" s="9"/>
      <c r="F10" s="9">
        <v>62000</v>
      </c>
      <c r="G10" s="9">
        <v>82000</v>
      </c>
      <c r="H10" s="9">
        <v>145000</v>
      </c>
      <c r="I10" s="9">
        <v>32000</v>
      </c>
      <c r="J10" s="9">
        <v>32000</v>
      </c>
      <c r="K10" s="9">
        <v>132000</v>
      </c>
      <c r="L10" s="9">
        <v>32000</v>
      </c>
      <c r="M10" s="9">
        <v>64000</v>
      </c>
      <c r="N10" s="9"/>
      <c r="O10" s="9">
        <v>82000</v>
      </c>
      <c r="P10" s="9">
        <v>46461</v>
      </c>
      <c r="Q10" s="9">
        <v>32000</v>
      </c>
      <c r="R10" s="9">
        <f t="shared" si="0"/>
        <v>741461</v>
      </c>
      <c r="S10" s="42"/>
      <c r="T10" s="9">
        <f t="shared" si="1"/>
        <v>741461</v>
      </c>
    </row>
    <row r="11" spans="2:20">
      <c r="B11" s="30"/>
      <c r="C11" s="30"/>
      <c r="D11" s="8" t="s">
        <v>27</v>
      </c>
      <c r="E11" s="9">
        <v>10931</v>
      </c>
      <c r="F11" s="9">
        <v>47</v>
      </c>
      <c r="G11" s="9">
        <v>99</v>
      </c>
      <c r="H11" s="9">
        <v>16</v>
      </c>
      <c r="I11" s="9">
        <v>137</v>
      </c>
      <c r="J11" s="9">
        <v>80</v>
      </c>
      <c r="K11" s="9">
        <v>52</v>
      </c>
      <c r="L11" s="9">
        <v>46</v>
      </c>
      <c r="M11" s="9">
        <v>26</v>
      </c>
      <c r="N11" s="9">
        <v>10</v>
      </c>
      <c r="O11" s="9">
        <v>44</v>
      </c>
      <c r="P11" s="9">
        <v>15</v>
      </c>
      <c r="Q11" s="9">
        <v>2</v>
      </c>
      <c r="R11" s="9">
        <f t="shared" si="0"/>
        <v>11505</v>
      </c>
      <c r="S11" s="42"/>
      <c r="T11" s="9">
        <f t="shared" si="1"/>
        <v>11505</v>
      </c>
    </row>
    <row r="12" spans="2:20">
      <c r="B12" s="30"/>
      <c r="C12" s="30"/>
      <c r="D12" s="8" t="s">
        <v>28</v>
      </c>
      <c r="E12" s="9">
        <v>85000</v>
      </c>
      <c r="F12" s="9">
        <v>101692</v>
      </c>
      <c r="G12" s="9"/>
      <c r="H12" s="9">
        <v>600</v>
      </c>
      <c r="I12" s="9"/>
      <c r="J12" s="9">
        <v>23000</v>
      </c>
      <c r="K12" s="9">
        <v>42000</v>
      </c>
      <c r="L12" s="9">
        <v>22000</v>
      </c>
      <c r="M12" s="9">
        <v>54000</v>
      </c>
      <c r="N12" s="9">
        <v>118200</v>
      </c>
      <c r="O12" s="9">
        <v>70500</v>
      </c>
      <c r="P12" s="9"/>
      <c r="Q12" s="9"/>
      <c r="R12" s="9">
        <f t="shared" si="0"/>
        <v>516992</v>
      </c>
      <c r="S12" s="43"/>
      <c r="T12" s="9">
        <f t="shared" si="1"/>
        <v>516992</v>
      </c>
    </row>
    <row r="13" spans="2:20">
      <c r="B13" s="30"/>
      <c r="C13" s="31"/>
      <c r="D13" s="10" t="s">
        <v>32</v>
      </c>
      <c r="E13" s="11">
        <f t="shared" ref="E13:Q13" si="2">+E8+E9+E10+E11+E12</f>
        <v>2429985</v>
      </c>
      <c r="F13" s="11">
        <f t="shared" si="2"/>
        <v>53379306</v>
      </c>
      <c r="G13" s="11">
        <f t="shared" si="2"/>
        <v>48940930</v>
      </c>
      <c r="H13" s="11">
        <f t="shared" si="2"/>
        <v>35952453</v>
      </c>
      <c r="I13" s="11">
        <f t="shared" si="2"/>
        <v>34136423</v>
      </c>
      <c r="J13" s="11">
        <f t="shared" si="2"/>
        <v>47732159</v>
      </c>
      <c r="K13" s="11">
        <f t="shared" si="2"/>
        <v>55623918</v>
      </c>
      <c r="L13" s="11">
        <f t="shared" si="2"/>
        <v>47980808</v>
      </c>
      <c r="M13" s="11">
        <f t="shared" si="2"/>
        <v>50437627</v>
      </c>
      <c r="N13" s="11">
        <f t="shared" si="2"/>
        <v>13491209</v>
      </c>
      <c r="O13" s="11">
        <f t="shared" si="2"/>
        <v>26638762</v>
      </c>
      <c r="P13" s="11">
        <f t="shared" si="2"/>
        <v>8932017</v>
      </c>
      <c r="Q13" s="11">
        <f t="shared" si="2"/>
        <v>21967118</v>
      </c>
      <c r="R13" s="11">
        <f t="shared" si="0"/>
        <v>447642715</v>
      </c>
      <c r="S13" s="44">
        <f>+S8+S9+S10+S11+S12</f>
        <v>0</v>
      </c>
      <c r="T13" s="11">
        <f t="shared" si="1"/>
        <v>447642715</v>
      </c>
    </row>
    <row r="14" spans="2:20" ht="18.75" customHeight="1">
      <c r="B14" s="30"/>
      <c r="C14" s="29" t="s">
        <v>33</v>
      </c>
      <c r="D14" s="8" t="s">
        <v>34</v>
      </c>
      <c r="E14" s="9">
        <v>33891171</v>
      </c>
      <c r="F14" s="9">
        <v>47904004</v>
      </c>
      <c r="G14" s="9">
        <v>25984863</v>
      </c>
      <c r="H14" s="9">
        <v>27082675</v>
      </c>
      <c r="I14" s="9">
        <v>22616792</v>
      </c>
      <c r="J14" s="9">
        <v>24968718</v>
      </c>
      <c r="K14" s="9">
        <v>29178689</v>
      </c>
      <c r="L14" s="9">
        <v>26486628</v>
      </c>
      <c r="M14" s="9">
        <v>36838378</v>
      </c>
      <c r="N14" s="9">
        <v>13940665</v>
      </c>
      <c r="O14" s="9">
        <v>18358952</v>
      </c>
      <c r="P14" s="9">
        <v>6475939</v>
      </c>
      <c r="Q14" s="9">
        <v>20179225</v>
      </c>
      <c r="R14" s="9">
        <f t="shared" si="0"/>
        <v>333906699</v>
      </c>
      <c r="S14" s="41"/>
      <c r="T14" s="9">
        <f t="shared" si="1"/>
        <v>333906699</v>
      </c>
    </row>
    <row r="15" spans="2:20">
      <c r="B15" s="30"/>
      <c r="C15" s="30"/>
      <c r="D15" s="8" t="s">
        <v>41</v>
      </c>
      <c r="E15" s="9">
        <v>1679680</v>
      </c>
      <c r="F15" s="9">
        <v>2641924</v>
      </c>
      <c r="G15" s="9">
        <v>1511591</v>
      </c>
      <c r="H15" s="9">
        <v>1005245</v>
      </c>
      <c r="I15" s="9">
        <v>1093882</v>
      </c>
      <c r="J15" s="9">
        <v>1045476</v>
      </c>
      <c r="K15" s="9">
        <v>933026</v>
      </c>
      <c r="L15" s="9">
        <v>1174709</v>
      </c>
      <c r="M15" s="9">
        <v>1629501</v>
      </c>
      <c r="N15" s="9">
        <v>275235</v>
      </c>
      <c r="O15" s="9">
        <v>587081</v>
      </c>
      <c r="P15" s="9">
        <v>1335538</v>
      </c>
      <c r="Q15" s="9">
        <v>433196</v>
      </c>
      <c r="R15" s="9">
        <f t="shared" si="0"/>
        <v>15346084</v>
      </c>
      <c r="S15" s="42"/>
      <c r="T15" s="9">
        <f t="shared" si="1"/>
        <v>15346084</v>
      </c>
    </row>
    <row r="16" spans="2:20">
      <c r="B16" s="30"/>
      <c r="C16" s="30"/>
      <c r="D16" s="8" t="s">
        <v>53</v>
      </c>
      <c r="E16" s="9">
        <v>11603727</v>
      </c>
      <c r="F16" s="9">
        <v>2973123</v>
      </c>
      <c r="G16" s="9">
        <v>1525392</v>
      </c>
      <c r="H16" s="9">
        <v>1436000</v>
      </c>
      <c r="I16" s="9">
        <v>1682257</v>
      </c>
      <c r="J16" s="9">
        <v>5462059</v>
      </c>
      <c r="K16" s="9">
        <v>1117884</v>
      </c>
      <c r="L16" s="9">
        <v>3046440</v>
      </c>
      <c r="M16" s="9">
        <v>2756133</v>
      </c>
      <c r="N16" s="9">
        <v>917616</v>
      </c>
      <c r="O16" s="9">
        <v>1316758</v>
      </c>
      <c r="P16" s="9">
        <v>1672583</v>
      </c>
      <c r="Q16" s="9">
        <v>795315</v>
      </c>
      <c r="R16" s="9">
        <f t="shared" si="0"/>
        <v>36305287</v>
      </c>
      <c r="S16" s="42"/>
      <c r="T16" s="9">
        <f t="shared" si="1"/>
        <v>36305287</v>
      </c>
    </row>
    <row r="17" spans="2:20">
      <c r="B17" s="30"/>
      <c r="C17" s="30"/>
      <c r="D17" s="8" t="s">
        <v>71</v>
      </c>
      <c r="E17" s="9"/>
      <c r="F17" s="9">
        <v>2189256</v>
      </c>
      <c r="G17" s="9">
        <v>4580683</v>
      </c>
      <c r="H17" s="9">
        <v>2399355</v>
      </c>
      <c r="I17" s="9">
        <v>2890844</v>
      </c>
      <c r="J17" s="9">
        <v>9064611</v>
      </c>
      <c r="K17" s="9">
        <v>9626103</v>
      </c>
      <c r="L17" s="9">
        <v>5069521</v>
      </c>
      <c r="M17" s="9">
        <v>11086636</v>
      </c>
      <c r="N17" s="9"/>
      <c r="O17" s="9">
        <v>4564137</v>
      </c>
      <c r="P17" s="9"/>
      <c r="Q17" s="9">
        <v>4997315</v>
      </c>
      <c r="R17" s="9">
        <f t="shared" si="0"/>
        <v>56468461</v>
      </c>
      <c r="S17" s="42"/>
      <c r="T17" s="9">
        <f t="shared" si="1"/>
        <v>56468461</v>
      </c>
    </row>
    <row r="18" spans="2:20">
      <c r="B18" s="30"/>
      <c r="C18" s="30"/>
      <c r="D18" s="8" t="s">
        <v>75</v>
      </c>
      <c r="E18" s="9">
        <v>93648</v>
      </c>
      <c r="F18" s="9">
        <v>554105</v>
      </c>
      <c r="G18" s="9"/>
      <c r="H18" s="9"/>
      <c r="I18" s="9"/>
      <c r="J18" s="9"/>
      <c r="K18" s="9"/>
      <c r="L18" s="9"/>
      <c r="M18" s="9"/>
      <c r="N18" s="9"/>
      <c r="O18" s="9">
        <v>227246</v>
      </c>
      <c r="P18" s="9"/>
      <c r="Q18" s="9"/>
      <c r="R18" s="9">
        <f t="shared" si="0"/>
        <v>874999</v>
      </c>
      <c r="S18" s="43"/>
      <c r="T18" s="9">
        <f t="shared" si="1"/>
        <v>874999</v>
      </c>
    </row>
    <row r="19" spans="2:20">
      <c r="B19" s="30"/>
      <c r="C19" s="31"/>
      <c r="D19" s="10" t="s">
        <v>76</v>
      </c>
      <c r="E19" s="11">
        <f t="shared" ref="E19:Q19" si="3">+E14+E15+E16+E17+E18</f>
        <v>47268226</v>
      </c>
      <c r="F19" s="11">
        <f t="shared" si="3"/>
        <v>56262412</v>
      </c>
      <c r="G19" s="11">
        <f t="shared" si="3"/>
        <v>33602529</v>
      </c>
      <c r="H19" s="11">
        <f t="shared" si="3"/>
        <v>31923275</v>
      </c>
      <c r="I19" s="11">
        <f t="shared" si="3"/>
        <v>28283775</v>
      </c>
      <c r="J19" s="11">
        <f t="shared" si="3"/>
        <v>40540864</v>
      </c>
      <c r="K19" s="11">
        <f t="shared" si="3"/>
        <v>40855702</v>
      </c>
      <c r="L19" s="11">
        <f t="shared" si="3"/>
        <v>35777298</v>
      </c>
      <c r="M19" s="11">
        <f t="shared" si="3"/>
        <v>52310648</v>
      </c>
      <c r="N19" s="11">
        <f t="shared" si="3"/>
        <v>15133516</v>
      </c>
      <c r="O19" s="11">
        <f t="shared" si="3"/>
        <v>25054174</v>
      </c>
      <c r="P19" s="11">
        <f t="shared" si="3"/>
        <v>9484060</v>
      </c>
      <c r="Q19" s="11">
        <f t="shared" si="3"/>
        <v>26405051</v>
      </c>
      <c r="R19" s="11">
        <f t="shared" si="0"/>
        <v>442901530</v>
      </c>
      <c r="S19" s="44">
        <f>+S14+S15+S16+S17+S18</f>
        <v>0</v>
      </c>
      <c r="T19" s="11">
        <f t="shared" si="1"/>
        <v>442901530</v>
      </c>
    </row>
    <row r="20" spans="2:20">
      <c r="B20" s="31"/>
      <c r="C20" s="12" t="s">
        <v>77</v>
      </c>
      <c r="D20" s="13"/>
      <c r="E20" s="14">
        <f t="shared" ref="E20:Q20" si="4" xml:space="preserve"> +E13 - E19</f>
        <v>-44838241</v>
      </c>
      <c r="F20" s="14">
        <f t="shared" si="4"/>
        <v>-2883106</v>
      </c>
      <c r="G20" s="14">
        <f t="shared" si="4"/>
        <v>15338401</v>
      </c>
      <c r="H20" s="14">
        <f t="shared" si="4"/>
        <v>4029178</v>
      </c>
      <c r="I20" s="14">
        <f t="shared" si="4"/>
        <v>5852648</v>
      </c>
      <c r="J20" s="14">
        <f t="shared" si="4"/>
        <v>7191295</v>
      </c>
      <c r="K20" s="14">
        <f t="shared" si="4"/>
        <v>14768216</v>
      </c>
      <c r="L20" s="14">
        <f t="shared" si="4"/>
        <v>12203510</v>
      </c>
      <c r="M20" s="14">
        <f t="shared" si="4"/>
        <v>-1873021</v>
      </c>
      <c r="N20" s="14">
        <f t="shared" si="4"/>
        <v>-1642307</v>
      </c>
      <c r="O20" s="14">
        <f t="shared" si="4"/>
        <v>1584588</v>
      </c>
      <c r="P20" s="14">
        <f t="shared" si="4"/>
        <v>-552043</v>
      </c>
      <c r="Q20" s="14">
        <f t="shared" si="4"/>
        <v>-4437933</v>
      </c>
      <c r="R20" s="14">
        <f t="shared" si="0"/>
        <v>4741185</v>
      </c>
      <c r="S20" s="44">
        <f xml:space="preserve"> +S13 - S19</f>
        <v>0</v>
      </c>
      <c r="T20" s="14">
        <f>T13-T19</f>
        <v>4741185</v>
      </c>
    </row>
    <row r="21" spans="2:20" ht="18.75" customHeight="1">
      <c r="B21" s="29" t="s">
        <v>78</v>
      </c>
      <c r="C21" s="29" t="s">
        <v>10</v>
      </c>
      <c r="D21" s="8" t="s">
        <v>79</v>
      </c>
      <c r="E21" s="9"/>
      <c r="F21" s="9">
        <v>386000</v>
      </c>
      <c r="G21" s="9"/>
      <c r="H21" s="9"/>
      <c r="I21" s="9"/>
      <c r="J21" s="9"/>
      <c r="K21" s="9"/>
      <c r="L21" s="9"/>
      <c r="M21" s="9">
        <v>100000</v>
      </c>
      <c r="N21" s="9"/>
      <c r="O21" s="9"/>
      <c r="P21" s="9"/>
      <c r="Q21" s="9"/>
      <c r="R21" s="9">
        <f t="shared" si="0"/>
        <v>486000</v>
      </c>
      <c r="S21" s="41"/>
      <c r="T21" s="9">
        <f t="shared" si="1"/>
        <v>486000</v>
      </c>
    </row>
    <row r="22" spans="2:20">
      <c r="B22" s="30"/>
      <c r="C22" s="30"/>
      <c r="D22" s="8" t="s">
        <v>82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 t="shared" si="0"/>
        <v>0</v>
      </c>
      <c r="S22" s="42"/>
      <c r="T22" s="9">
        <f t="shared" si="1"/>
        <v>0</v>
      </c>
    </row>
    <row r="23" spans="2:20">
      <c r="B23" s="30"/>
      <c r="C23" s="30"/>
      <c r="D23" s="8" t="s">
        <v>85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 t="shared" si="0"/>
        <v>0</v>
      </c>
      <c r="S23" s="42"/>
      <c r="T23" s="9">
        <f t="shared" si="1"/>
        <v>0</v>
      </c>
    </row>
    <row r="24" spans="2:20">
      <c r="B24" s="30"/>
      <c r="C24" s="30"/>
      <c r="D24" s="8" t="s">
        <v>86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 t="shared" si="0"/>
        <v>0</v>
      </c>
      <c r="S24" s="42"/>
      <c r="T24" s="9">
        <f t="shared" si="1"/>
        <v>0</v>
      </c>
    </row>
    <row r="25" spans="2:20">
      <c r="B25" s="30"/>
      <c r="C25" s="30"/>
      <c r="D25" s="8" t="s">
        <v>87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 t="shared" si="0"/>
        <v>0</v>
      </c>
      <c r="S25" s="42"/>
      <c r="T25" s="9">
        <f t="shared" si="1"/>
        <v>0</v>
      </c>
    </row>
    <row r="26" spans="2:20">
      <c r="B26" s="30"/>
      <c r="C26" s="30"/>
      <c r="D26" s="8" t="s">
        <v>91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 t="shared" si="0"/>
        <v>0</v>
      </c>
      <c r="S26" s="43"/>
      <c r="T26" s="9">
        <f t="shared" si="1"/>
        <v>0</v>
      </c>
    </row>
    <row r="27" spans="2:20" ht="18.75" customHeight="1">
      <c r="B27" s="30"/>
      <c r="C27" s="31"/>
      <c r="D27" s="10" t="s">
        <v>92</v>
      </c>
      <c r="E27" s="11">
        <f t="shared" ref="E27:Q27" si="5">+E21+E22+E23+E24+E25+E26</f>
        <v>0</v>
      </c>
      <c r="F27" s="11">
        <f t="shared" si="5"/>
        <v>386000</v>
      </c>
      <c r="G27" s="11">
        <f t="shared" si="5"/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  <c r="M27" s="11">
        <f t="shared" si="5"/>
        <v>100000</v>
      </c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0"/>
        <v>486000</v>
      </c>
      <c r="S27" s="44">
        <f>+S21+S22+S23+S24+S25+S26</f>
        <v>0</v>
      </c>
      <c r="T27" s="11">
        <f t="shared" si="1"/>
        <v>486000</v>
      </c>
    </row>
    <row r="28" spans="2:20" ht="18.75" customHeight="1">
      <c r="B28" s="30"/>
      <c r="C28" s="29" t="s">
        <v>33</v>
      </c>
      <c r="D28" s="8" t="s">
        <v>93</v>
      </c>
      <c r="E28" s="9">
        <v>1512000</v>
      </c>
      <c r="F28" s="9">
        <v>9036000</v>
      </c>
      <c r="G28" s="9"/>
      <c r="H28" s="9"/>
      <c r="I28" s="9"/>
      <c r="J28" s="9"/>
      <c r="K28" s="9"/>
      <c r="L28" s="9"/>
      <c r="M28" s="9"/>
      <c r="N28" s="9"/>
      <c r="O28" s="9">
        <v>3000000</v>
      </c>
      <c r="P28" s="9"/>
      <c r="Q28" s="9"/>
      <c r="R28" s="9">
        <f t="shared" si="0"/>
        <v>13548000</v>
      </c>
      <c r="S28" s="41"/>
      <c r="T28" s="9">
        <f t="shared" si="1"/>
        <v>13548000</v>
      </c>
    </row>
    <row r="29" spans="2:20">
      <c r="B29" s="30"/>
      <c r="C29" s="30"/>
      <c r="D29" s="8" t="s">
        <v>94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f t="shared" si="0"/>
        <v>0</v>
      </c>
      <c r="S29" s="42"/>
      <c r="T29" s="9">
        <f t="shared" si="1"/>
        <v>0</v>
      </c>
    </row>
    <row r="30" spans="2:20">
      <c r="B30" s="30"/>
      <c r="C30" s="30"/>
      <c r="D30" s="8" t="s">
        <v>95</v>
      </c>
      <c r="E30" s="9"/>
      <c r="F30" s="9">
        <v>817080</v>
      </c>
      <c r="G30" s="9"/>
      <c r="H30" s="9"/>
      <c r="I30" s="9"/>
      <c r="J30" s="9">
        <v>172000</v>
      </c>
      <c r="K30" s="9">
        <v>388300</v>
      </c>
      <c r="L30" s="9"/>
      <c r="M30" s="9">
        <v>820200</v>
      </c>
      <c r="N30" s="9"/>
      <c r="O30" s="9"/>
      <c r="P30" s="9">
        <v>976800</v>
      </c>
      <c r="Q30" s="9"/>
      <c r="R30" s="9">
        <f t="shared" si="0"/>
        <v>3174380</v>
      </c>
      <c r="S30" s="42"/>
      <c r="T30" s="9">
        <f t="shared" si="1"/>
        <v>3174380</v>
      </c>
    </row>
    <row r="31" spans="2:20">
      <c r="B31" s="30"/>
      <c r="C31" s="30"/>
      <c r="D31" s="8" t="s">
        <v>101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f t="shared" si="0"/>
        <v>0</v>
      </c>
      <c r="S31" s="42"/>
      <c r="T31" s="9">
        <f t="shared" si="1"/>
        <v>0</v>
      </c>
    </row>
    <row r="32" spans="2:20">
      <c r="B32" s="30"/>
      <c r="C32" s="30"/>
      <c r="D32" s="8" t="s">
        <v>102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 t="shared" si="0"/>
        <v>0</v>
      </c>
      <c r="S32" s="42"/>
      <c r="T32" s="9">
        <f t="shared" si="1"/>
        <v>0</v>
      </c>
    </row>
    <row r="33" spans="2:20">
      <c r="B33" s="30"/>
      <c r="C33" s="30"/>
      <c r="D33" s="8" t="s">
        <v>103</v>
      </c>
      <c r="E33" s="9">
        <v>-465354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 t="shared" si="0"/>
        <v>-465354</v>
      </c>
      <c r="S33" s="43"/>
      <c r="T33" s="9">
        <f t="shared" si="1"/>
        <v>-465354</v>
      </c>
    </row>
    <row r="34" spans="2:20" ht="18.75" customHeight="1">
      <c r="B34" s="30"/>
      <c r="C34" s="31"/>
      <c r="D34" s="10" t="s">
        <v>104</v>
      </c>
      <c r="E34" s="11">
        <f t="shared" ref="E34:Q34" si="6">+E28+E29+E30+E31+E32+E33</f>
        <v>1046646</v>
      </c>
      <c r="F34" s="11">
        <f t="shared" si="6"/>
        <v>9853080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172000</v>
      </c>
      <c r="K34" s="11">
        <f t="shared" si="6"/>
        <v>388300</v>
      </c>
      <c r="L34" s="11">
        <f t="shared" si="6"/>
        <v>0</v>
      </c>
      <c r="M34" s="11">
        <f t="shared" si="6"/>
        <v>820200</v>
      </c>
      <c r="N34" s="11">
        <f t="shared" si="6"/>
        <v>0</v>
      </c>
      <c r="O34" s="11">
        <f t="shared" si="6"/>
        <v>3000000</v>
      </c>
      <c r="P34" s="11">
        <f t="shared" si="6"/>
        <v>976800</v>
      </c>
      <c r="Q34" s="11">
        <f t="shared" si="6"/>
        <v>0</v>
      </c>
      <c r="R34" s="11">
        <f t="shared" si="0"/>
        <v>16257026</v>
      </c>
      <c r="S34" s="44">
        <f>+S28+S29+S30+S31+S32+S33</f>
        <v>0</v>
      </c>
      <c r="T34" s="11">
        <f t="shared" si="1"/>
        <v>16257026</v>
      </c>
    </row>
    <row r="35" spans="2:20">
      <c r="B35" s="31"/>
      <c r="C35" s="15" t="s">
        <v>105</v>
      </c>
      <c r="D35" s="13"/>
      <c r="E35" s="14">
        <f t="shared" ref="E35:Q35" si="7" xml:space="preserve"> +E27 - E34</f>
        <v>-1046646</v>
      </c>
      <c r="F35" s="14">
        <f t="shared" si="7"/>
        <v>-9467080</v>
      </c>
      <c r="G35" s="14">
        <f t="shared" si="7"/>
        <v>0</v>
      </c>
      <c r="H35" s="14">
        <f t="shared" si="7"/>
        <v>0</v>
      </c>
      <c r="I35" s="14">
        <f t="shared" si="7"/>
        <v>0</v>
      </c>
      <c r="J35" s="14">
        <f t="shared" si="7"/>
        <v>-172000</v>
      </c>
      <c r="K35" s="14">
        <f t="shared" si="7"/>
        <v>-388300</v>
      </c>
      <c r="L35" s="14">
        <f t="shared" si="7"/>
        <v>0</v>
      </c>
      <c r="M35" s="14">
        <f t="shared" si="7"/>
        <v>-720200</v>
      </c>
      <c r="N35" s="14">
        <f t="shared" si="7"/>
        <v>0</v>
      </c>
      <c r="O35" s="14">
        <f t="shared" si="7"/>
        <v>-3000000</v>
      </c>
      <c r="P35" s="14">
        <f t="shared" si="7"/>
        <v>-976800</v>
      </c>
      <c r="Q35" s="14">
        <f t="shared" si="7"/>
        <v>0</v>
      </c>
      <c r="R35" s="14">
        <f t="shared" si="0"/>
        <v>-15771026</v>
      </c>
      <c r="S35" s="44">
        <f xml:space="preserve"> +S27 - S34</f>
        <v>0</v>
      </c>
      <c r="T35" s="14">
        <f>T27-T34</f>
        <v>-15771026</v>
      </c>
    </row>
    <row r="36" spans="2:20" ht="18.75" customHeight="1">
      <c r="B36" s="29" t="s">
        <v>106</v>
      </c>
      <c r="C36" s="29" t="s">
        <v>10</v>
      </c>
      <c r="D36" s="8" t="s">
        <v>107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 t="shared" si="0"/>
        <v>0</v>
      </c>
      <c r="S36" s="41"/>
      <c r="T36" s="9">
        <f t="shared" si="1"/>
        <v>0</v>
      </c>
    </row>
    <row r="37" spans="2:20">
      <c r="B37" s="30"/>
      <c r="C37" s="30"/>
      <c r="D37" s="8" t="s">
        <v>108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f t="shared" si="0"/>
        <v>0</v>
      </c>
      <c r="S37" s="42"/>
      <c r="T37" s="9">
        <f t="shared" si="1"/>
        <v>0</v>
      </c>
    </row>
    <row r="38" spans="2:20">
      <c r="B38" s="30"/>
      <c r="C38" s="30"/>
      <c r="D38" s="8" t="s">
        <v>109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f t="shared" si="0"/>
        <v>0</v>
      </c>
      <c r="S38" s="42"/>
      <c r="T38" s="9">
        <f t="shared" si="1"/>
        <v>0</v>
      </c>
    </row>
    <row r="39" spans="2:20">
      <c r="B39" s="30"/>
      <c r="C39" s="30"/>
      <c r="D39" s="8" t="s">
        <v>110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f t="shared" si="0"/>
        <v>0</v>
      </c>
      <c r="S39" s="42"/>
      <c r="T39" s="9">
        <f t="shared" si="1"/>
        <v>0</v>
      </c>
    </row>
    <row r="40" spans="2:20">
      <c r="B40" s="30"/>
      <c r="C40" s="30"/>
      <c r="D40" s="8" t="s">
        <v>111</v>
      </c>
      <c r="E40" s="9"/>
      <c r="F40" s="9">
        <v>500000</v>
      </c>
      <c r="G40" s="9"/>
      <c r="H40" s="9"/>
      <c r="I40" s="9">
        <v>500000</v>
      </c>
      <c r="J40" s="9">
        <v>250000</v>
      </c>
      <c r="K40" s="9">
        <v>500000</v>
      </c>
      <c r="L40" s="9"/>
      <c r="M40" s="9">
        <v>300000</v>
      </c>
      <c r="N40" s="9"/>
      <c r="O40" s="9"/>
      <c r="P40" s="9"/>
      <c r="Q40" s="9"/>
      <c r="R40" s="9">
        <f t="shared" si="0"/>
        <v>2050000</v>
      </c>
      <c r="S40" s="42"/>
      <c r="T40" s="9">
        <f t="shared" si="1"/>
        <v>2050000</v>
      </c>
    </row>
    <row r="41" spans="2:20">
      <c r="B41" s="30"/>
      <c r="C41" s="30"/>
      <c r="D41" s="8" t="s">
        <v>117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>
        <f t="shared" si="0"/>
        <v>0</v>
      </c>
      <c r="S41" s="42"/>
      <c r="T41" s="9">
        <f t="shared" si="1"/>
        <v>0</v>
      </c>
    </row>
    <row r="42" spans="2:20">
      <c r="B42" s="30"/>
      <c r="C42" s="30"/>
      <c r="D42" s="8" t="s">
        <v>118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>
        <f t="shared" si="0"/>
        <v>0</v>
      </c>
      <c r="S42" s="42"/>
      <c r="T42" s="9">
        <f t="shared" si="1"/>
        <v>0</v>
      </c>
    </row>
    <row r="43" spans="2:20">
      <c r="B43" s="30"/>
      <c r="C43" s="30"/>
      <c r="D43" s="8" t="s">
        <v>119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f t="shared" si="0"/>
        <v>0</v>
      </c>
      <c r="S43" s="42"/>
      <c r="T43" s="9">
        <f t="shared" si="1"/>
        <v>0</v>
      </c>
    </row>
    <row r="44" spans="2:20">
      <c r="B44" s="30"/>
      <c r="C44" s="30"/>
      <c r="D44" s="8" t="s">
        <v>120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f t="shared" si="0"/>
        <v>0</v>
      </c>
      <c r="S44" s="42"/>
      <c r="T44" s="9">
        <f t="shared" si="1"/>
        <v>0</v>
      </c>
    </row>
    <row r="45" spans="2:20">
      <c r="B45" s="30"/>
      <c r="C45" s="30"/>
      <c r="D45" s="8" t="s">
        <v>121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>
        <f t="shared" si="0"/>
        <v>0</v>
      </c>
      <c r="S45" s="42"/>
      <c r="T45" s="9">
        <f t="shared" si="1"/>
        <v>0</v>
      </c>
    </row>
    <row r="46" spans="2:20">
      <c r="B46" s="30"/>
      <c r="C46" s="30"/>
      <c r="D46" s="8" t="s">
        <v>122</v>
      </c>
      <c r="E46" s="9">
        <v>36369000</v>
      </c>
      <c r="F46" s="9">
        <v>11951000</v>
      </c>
      <c r="G46" s="9"/>
      <c r="H46" s="9"/>
      <c r="I46" s="9"/>
      <c r="J46" s="9"/>
      <c r="K46" s="9"/>
      <c r="L46" s="9"/>
      <c r="M46" s="9">
        <v>2294000</v>
      </c>
      <c r="N46" s="9">
        <v>1643000</v>
      </c>
      <c r="O46" s="9">
        <v>1416000</v>
      </c>
      <c r="P46" s="9">
        <v>1529000</v>
      </c>
      <c r="Q46" s="9">
        <v>4438000</v>
      </c>
      <c r="R46" s="9">
        <f t="shared" si="0"/>
        <v>59640000</v>
      </c>
      <c r="S46" s="42">
        <v>59640000</v>
      </c>
      <c r="T46" s="9">
        <f t="shared" si="1"/>
        <v>0</v>
      </c>
    </row>
    <row r="47" spans="2:20" ht="18.75" customHeight="1">
      <c r="B47" s="30"/>
      <c r="C47" s="30"/>
      <c r="D47" s="8" t="s">
        <v>123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>
        <f t="shared" si="0"/>
        <v>0</v>
      </c>
      <c r="S47" s="43"/>
      <c r="T47" s="9">
        <f t="shared" si="1"/>
        <v>0</v>
      </c>
    </row>
    <row r="48" spans="2:20">
      <c r="B48" s="30"/>
      <c r="C48" s="31"/>
      <c r="D48" s="10" t="s">
        <v>124</v>
      </c>
      <c r="E48" s="11">
        <f t="shared" ref="E48:Q48" si="8">+E36+E37+E38+E39+E40+E41+E42+E43+E44+E45+E46+E47</f>
        <v>36369000</v>
      </c>
      <c r="F48" s="11">
        <f t="shared" si="8"/>
        <v>12451000</v>
      </c>
      <c r="G48" s="11">
        <f t="shared" si="8"/>
        <v>0</v>
      </c>
      <c r="H48" s="11">
        <f t="shared" si="8"/>
        <v>0</v>
      </c>
      <c r="I48" s="11">
        <f t="shared" si="8"/>
        <v>500000</v>
      </c>
      <c r="J48" s="11">
        <f t="shared" si="8"/>
        <v>250000</v>
      </c>
      <c r="K48" s="11">
        <f t="shared" si="8"/>
        <v>500000</v>
      </c>
      <c r="L48" s="11">
        <f t="shared" si="8"/>
        <v>0</v>
      </c>
      <c r="M48" s="11">
        <f t="shared" si="8"/>
        <v>2594000</v>
      </c>
      <c r="N48" s="11">
        <f t="shared" si="8"/>
        <v>1643000</v>
      </c>
      <c r="O48" s="11">
        <f t="shared" si="8"/>
        <v>1416000</v>
      </c>
      <c r="P48" s="11">
        <f t="shared" si="8"/>
        <v>1529000</v>
      </c>
      <c r="Q48" s="11">
        <f t="shared" si="8"/>
        <v>4438000</v>
      </c>
      <c r="R48" s="11">
        <f t="shared" si="0"/>
        <v>61690000</v>
      </c>
      <c r="S48" s="44">
        <f>+S36+S37+S38+S39+S40+S41+S42+S43+S44+S45+S46+S47</f>
        <v>59640000</v>
      </c>
      <c r="T48" s="11">
        <f t="shared" si="1"/>
        <v>2050000</v>
      </c>
    </row>
    <row r="49" spans="2:20" ht="18.75" customHeight="1">
      <c r="B49" s="30"/>
      <c r="C49" s="29" t="s">
        <v>33</v>
      </c>
      <c r="D49" s="8" t="s">
        <v>125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>
        <f t="shared" si="0"/>
        <v>0</v>
      </c>
      <c r="S49" s="41"/>
      <c r="T49" s="9">
        <f t="shared" si="1"/>
        <v>0</v>
      </c>
    </row>
    <row r="50" spans="2:20">
      <c r="B50" s="30"/>
      <c r="C50" s="30"/>
      <c r="D50" s="8" t="s">
        <v>126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>
        <f t="shared" si="0"/>
        <v>0</v>
      </c>
      <c r="S50" s="42"/>
      <c r="T50" s="9">
        <f t="shared" si="1"/>
        <v>0</v>
      </c>
    </row>
    <row r="51" spans="2:20">
      <c r="B51" s="30"/>
      <c r="C51" s="30"/>
      <c r="D51" s="8" t="s">
        <v>127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>
        <f t="shared" si="0"/>
        <v>0</v>
      </c>
      <c r="S51" s="42"/>
      <c r="T51" s="9">
        <f t="shared" si="1"/>
        <v>0</v>
      </c>
    </row>
    <row r="52" spans="2:20">
      <c r="B52" s="30"/>
      <c r="C52" s="30"/>
      <c r="D52" s="8" t="s">
        <v>128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>
        <f t="shared" si="0"/>
        <v>0</v>
      </c>
      <c r="S52" s="42"/>
      <c r="T52" s="9">
        <f t="shared" si="1"/>
        <v>0</v>
      </c>
    </row>
    <row r="53" spans="2:20">
      <c r="B53" s="30"/>
      <c r="C53" s="30"/>
      <c r="D53" s="8" t="s">
        <v>129</v>
      </c>
      <c r="E53" s="9"/>
      <c r="F53" s="9">
        <v>100000</v>
      </c>
      <c r="G53" s="9"/>
      <c r="H53" s="9"/>
      <c r="I53" s="9">
        <v>250000</v>
      </c>
      <c r="J53" s="9">
        <v>80000</v>
      </c>
      <c r="K53" s="9">
        <v>100000</v>
      </c>
      <c r="L53" s="9"/>
      <c r="M53" s="9"/>
      <c r="N53" s="9"/>
      <c r="O53" s="9"/>
      <c r="P53" s="9"/>
      <c r="Q53" s="9"/>
      <c r="R53" s="9">
        <f t="shared" si="0"/>
        <v>530000</v>
      </c>
      <c r="S53" s="42"/>
      <c r="T53" s="9">
        <f t="shared" si="1"/>
        <v>530000</v>
      </c>
    </row>
    <row r="54" spans="2:20">
      <c r="B54" s="30"/>
      <c r="C54" s="30"/>
      <c r="D54" s="8" t="s">
        <v>135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>
        <f t="shared" si="0"/>
        <v>0</v>
      </c>
      <c r="S54" s="42"/>
      <c r="T54" s="9">
        <f t="shared" si="1"/>
        <v>0</v>
      </c>
    </row>
    <row r="55" spans="2:20">
      <c r="B55" s="30"/>
      <c r="C55" s="30"/>
      <c r="D55" s="8" t="s">
        <v>136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f t="shared" si="0"/>
        <v>0</v>
      </c>
      <c r="S55" s="42"/>
      <c r="T55" s="9">
        <f t="shared" si="1"/>
        <v>0</v>
      </c>
    </row>
    <row r="56" spans="2:20">
      <c r="B56" s="30"/>
      <c r="C56" s="30"/>
      <c r="D56" s="8" t="s">
        <v>137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>
        <f t="shared" si="0"/>
        <v>0</v>
      </c>
      <c r="S56" s="42"/>
      <c r="T56" s="9">
        <f t="shared" si="1"/>
        <v>0</v>
      </c>
    </row>
    <row r="57" spans="2:20">
      <c r="B57" s="30"/>
      <c r="C57" s="30"/>
      <c r="D57" s="16" t="s">
        <v>138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>
        <f t="shared" si="0"/>
        <v>0</v>
      </c>
      <c r="S57" s="42"/>
      <c r="T57" s="17">
        <f t="shared" si="1"/>
        <v>0</v>
      </c>
    </row>
    <row r="58" spans="2:20">
      <c r="B58" s="30"/>
      <c r="C58" s="30"/>
      <c r="D58" s="16" t="s">
        <v>139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>
        <f t="shared" si="0"/>
        <v>0</v>
      </c>
      <c r="S58" s="42"/>
      <c r="T58" s="17">
        <f t="shared" si="1"/>
        <v>0</v>
      </c>
    </row>
    <row r="59" spans="2:20">
      <c r="B59" s="30"/>
      <c r="C59" s="30"/>
      <c r="D59" s="16" t="s">
        <v>140</v>
      </c>
      <c r="E59" s="17"/>
      <c r="F59" s="17"/>
      <c r="G59" s="17">
        <v>15338000</v>
      </c>
      <c r="H59" s="17">
        <v>4029000</v>
      </c>
      <c r="I59" s="17">
        <v>6102000</v>
      </c>
      <c r="J59" s="17">
        <v>7189000</v>
      </c>
      <c r="K59" s="17">
        <v>14779000</v>
      </c>
      <c r="L59" s="17">
        <v>12203000</v>
      </c>
      <c r="M59" s="17"/>
      <c r="N59" s="17"/>
      <c r="O59" s="17"/>
      <c r="P59" s="17"/>
      <c r="Q59" s="17"/>
      <c r="R59" s="17">
        <f t="shared" si="0"/>
        <v>59640000</v>
      </c>
      <c r="S59" s="42">
        <v>59640000</v>
      </c>
      <c r="T59" s="17">
        <f t="shared" si="1"/>
        <v>0</v>
      </c>
    </row>
    <row r="60" spans="2:20">
      <c r="B60" s="30"/>
      <c r="C60" s="30"/>
      <c r="D60" s="16" t="s">
        <v>141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>
        <f t="shared" si="0"/>
        <v>0</v>
      </c>
      <c r="S60" s="43"/>
      <c r="T60" s="17">
        <f t="shared" si="1"/>
        <v>0</v>
      </c>
    </row>
    <row r="61" spans="2:20">
      <c r="B61" s="30"/>
      <c r="C61" s="31"/>
      <c r="D61" s="18" t="s">
        <v>142</v>
      </c>
      <c r="E61" s="19">
        <f t="shared" ref="E61:Q61" si="9">+E49+E50+E51+E52+E53+E54+E55+E56+E57+E58+E59+E60</f>
        <v>0</v>
      </c>
      <c r="F61" s="19">
        <f t="shared" si="9"/>
        <v>100000</v>
      </c>
      <c r="G61" s="19">
        <f t="shared" si="9"/>
        <v>15338000</v>
      </c>
      <c r="H61" s="19">
        <f t="shared" si="9"/>
        <v>4029000</v>
      </c>
      <c r="I61" s="19">
        <f t="shared" si="9"/>
        <v>6352000</v>
      </c>
      <c r="J61" s="19">
        <f t="shared" si="9"/>
        <v>7269000</v>
      </c>
      <c r="K61" s="19">
        <f t="shared" si="9"/>
        <v>14879000</v>
      </c>
      <c r="L61" s="19">
        <f t="shared" si="9"/>
        <v>12203000</v>
      </c>
      <c r="M61" s="19">
        <f t="shared" si="9"/>
        <v>0</v>
      </c>
      <c r="N61" s="19">
        <f t="shared" si="9"/>
        <v>0</v>
      </c>
      <c r="O61" s="19">
        <f t="shared" si="9"/>
        <v>0</v>
      </c>
      <c r="P61" s="19">
        <f t="shared" si="9"/>
        <v>0</v>
      </c>
      <c r="Q61" s="19">
        <f t="shared" si="9"/>
        <v>0</v>
      </c>
      <c r="R61" s="19">
        <f t="shared" si="0"/>
        <v>60170000</v>
      </c>
      <c r="S61" s="44">
        <f>+S49+S50+S51+S52+S53+S54+S55+S56+S57+S58+S59+S60</f>
        <v>59640000</v>
      </c>
      <c r="T61" s="19">
        <f t="shared" si="1"/>
        <v>530000</v>
      </c>
    </row>
    <row r="62" spans="2:20">
      <c r="B62" s="31"/>
      <c r="C62" s="15" t="s">
        <v>143</v>
      </c>
      <c r="D62" s="13"/>
      <c r="E62" s="14">
        <f t="shared" ref="E62:Q62" si="10" xml:space="preserve"> +E48 - E61</f>
        <v>36369000</v>
      </c>
      <c r="F62" s="14">
        <f t="shared" si="10"/>
        <v>12351000</v>
      </c>
      <c r="G62" s="14">
        <f t="shared" si="10"/>
        <v>-15338000</v>
      </c>
      <c r="H62" s="14">
        <f t="shared" si="10"/>
        <v>-4029000</v>
      </c>
      <c r="I62" s="14">
        <f t="shared" si="10"/>
        <v>-5852000</v>
      </c>
      <c r="J62" s="14">
        <f t="shared" si="10"/>
        <v>-7019000</v>
      </c>
      <c r="K62" s="14">
        <f t="shared" si="10"/>
        <v>-14379000</v>
      </c>
      <c r="L62" s="14">
        <f t="shared" si="10"/>
        <v>-12203000</v>
      </c>
      <c r="M62" s="14">
        <f t="shared" si="10"/>
        <v>2594000</v>
      </c>
      <c r="N62" s="14">
        <f t="shared" si="10"/>
        <v>1643000</v>
      </c>
      <c r="O62" s="14">
        <f t="shared" si="10"/>
        <v>1416000</v>
      </c>
      <c r="P62" s="14">
        <f t="shared" si="10"/>
        <v>1529000</v>
      </c>
      <c r="Q62" s="14">
        <f t="shared" si="10"/>
        <v>4438000</v>
      </c>
      <c r="R62" s="14">
        <f t="shared" si="0"/>
        <v>1520000</v>
      </c>
      <c r="S62" s="44">
        <f xml:space="preserve"> +S48 - S61</f>
        <v>0</v>
      </c>
      <c r="T62" s="14">
        <f>T48-T61</f>
        <v>1520000</v>
      </c>
    </row>
    <row r="63" spans="2:20">
      <c r="B63" s="15" t="s">
        <v>178</v>
      </c>
      <c r="C63" s="12"/>
      <c r="D63" s="13"/>
      <c r="E63" s="14">
        <f t="shared" ref="E63:Q63" si="11" xml:space="preserve"> +E20 +E35 +E62</f>
        <v>-9515887</v>
      </c>
      <c r="F63" s="14">
        <f t="shared" si="11"/>
        <v>814</v>
      </c>
      <c r="G63" s="14">
        <f t="shared" si="11"/>
        <v>401</v>
      </c>
      <c r="H63" s="14">
        <f t="shared" si="11"/>
        <v>178</v>
      </c>
      <c r="I63" s="14">
        <f t="shared" si="11"/>
        <v>648</v>
      </c>
      <c r="J63" s="14">
        <f t="shared" si="11"/>
        <v>295</v>
      </c>
      <c r="K63" s="14">
        <f t="shared" si="11"/>
        <v>916</v>
      </c>
      <c r="L63" s="14">
        <f t="shared" si="11"/>
        <v>510</v>
      </c>
      <c r="M63" s="14">
        <f t="shared" si="11"/>
        <v>779</v>
      </c>
      <c r="N63" s="14">
        <f t="shared" si="11"/>
        <v>693</v>
      </c>
      <c r="O63" s="14">
        <f t="shared" si="11"/>
        <v>588</v>
      </c>
      <c r="P63" s="14">
        <f t="shared" si="11"/>
        <v>157</v>
      </c>
      <c r="Q63" s="14">
        <f t="shared" si="11"/>
        <v>67</v>
      </c>
      <c r="R63" s="14">
        <f t="shared" si="0"/>
        <v>-9509841</v>
      </c>
      <c r="S63" s="44">
        <f xml:space="preserve"> +S20 +S35 +S62</f>
        <v>0</v>
      </c>
      <c r="T63" s="14">
        <f>T20+T35+T62</f>
        <v>-9509841</v>
      </c>
    </row>
    <row r="64" spans="2:20">
      <c r="B64" s="15" t="s">
        <v>179</v>
      </c>
      <c r="C64" s="12"/>
      <c r="D64" s="13"/>
      <c r="E64" s="14">
        <v>52235616</v>
      </c>
      <c r="F64" s="14">
        <v>13171246</v>
      </c>
      <c r="G64" s="14">
        <v>6739230</v>
      </c>
      <c r="H64" s="14">
        <v>5948755</v>
      </c>
      <c r="I64" s="14">
        <v>5802207</v>
      </c>
      <c r="J64" s="14">
        <v>7789696</v>
      </c>
      <c r="K64" s="14">
        <v>8213118</v>
      </c>
      <c r="L64" s="14">
        <v>5954214</v>
      </c>
      <c r="M64" s="14">
        <v>9878735</v>
      </c>
      <c r="N64" s="14">
        <v>1118988</v>
      </c>
      <c r="O64" s="14">
        <v>4539261</v>
      </c>
      <c r="P64" s="14">
        <v>-185549</v>
      </c>
      <c r="Q64" s="14">
        <v>4826675</v>
      </c>
      <c r="R64" s="14">
        <f t="shared" si="0"/>
        <v>126032192</v>
      </c>
      <c r="S64" s="44"/>
      <c r="T64" s="14">
        <f t="shared" si="1"/>
        <v>126032192</v>
      </c>
    </row>
    <row r="65" spans="2:20">
      <c r="B65" s="15" t="s">
        <v>180</v>
      </c>
      <c r="C65" s="12"/>
      <c r="D65" s="13"/>
      <c r="E65" s="14">
        <f t="shared" ref="E65:Q65" si="12" xml:space="preserve"> +E63 +E64</f>
        <v>42719729</v>
      </c>
      <c r="F65" s="14">
        <f t="shared" si="12"/>
        <v>13172060</v>
      </c>
      <c r="G65" s="14">
        <f t="shared" si="12"/>
        <v>6739631</v>
      </c>
      <c r="H65" s="14">
        <f t="shared" si="12"/>
        <v>5948933</v>
      </c>
      <c r="I65" s="14">
        <f t="shared" si="12"/>
        <v>5802855</v>
      </c>
      <c r="J65" s="14">
        <f t="shared" si="12"/>
        <v>7789991</v>
      </c>
      <c r="K65" s="14">
        <f t="shared" si="12"/>
        <v>8214034</v>
      </c>
      <c r="L65" s="14">
        <f t="shared" si="12"/>
        <v>5954724</v>
      </c>
      <c r="M65" s="14">
        <f t="shared" si="12"/>
        <v>9879514</v>
      </c>
      <c r="N65" s="14">
        <f t="shared" si="12"/>
        <v>1119681</v>
      </c>
      <c r="O65" s="14">
        <f t="shared" si="12"/>
        <v>4539849</v>
      </c>
      <c r="P65" s="14">
        <f t="shared" si="12"/>
        <v>-185392</v>
      </c>
      <c r="Q65" s="14">
        <f t="shared" si="12"/>
        <v>4826742</v>
      </c>
      <c r="R65" s="14">
        <f t="shared" si="0"/>
        <v>116522351</v>
      </c>
      <c r="S65" s="44">
        <f xml:space="preserve"> +S63 +S64</f>
        <v>0</v>
      </c>
      <c r="T65" s="14">
        <f>T63+T64</f>
        <v>116522351</v>
      </c>
    </row>
  </sheetData>
  <mergeCells count="12">
    <mergeCell ref="B21:B35"/>
    <mergeCell ref="C21:C27"/>
    <mergeCell ref="C28:C34"/>
    <mergeCell ref="B36:B62"/>
    <mergeCell ref="C36:C48"/>
    <mergeCell ref="C49:C61"/>
    <mergeCell ref="B3:T3"/>
    <mergeCell ref="B5:T5"/>
    <mergeCell ref="B7:D7"/>
    <mergeCell ref="B8:B20"/>
    <mergeCell ref="C8:C13"/>
    <mergeCell ref="C14:C19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A7CF-6BBB-4811-91C3-C3B27BEA3529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0</v>
      </c>
      <c r="F6" s="7">
        <f>+F7</f>
        <v>0</v>
      </c>
      <c r="G6" s="7">
        <f>E6-F6</f>
        <v>0</v>
      </c>
      <c r="H6" s="7"/>
    </row>
    <row r="7" spans="2:8">
      <c r="B7" s="30"/>
      <c r="C7" s="30"/>
      <c r="D7" s="8" t="s">
        <v>12</v>
      </c>
      <c r="E7" s="9"/>
      <c r="F7" s="9"/>
      <c r="G7" s="9">
        <f t="shared" ref="G7:G70" si="0">E7-F7</f>
        <v>0</v>
      </c>
      <c r="H7" s="9"/>
    </row>
    <row r="8" spans="2:8">
      <c r="B8" s="30"/>
      <c r="C8" s="30"/>
      <c r="D8" s="8" t="s">
        <v>13</v>
      </c>
      <c r="E8" s="9">
        <f>+E9+E13+E14+E16+E17</f>
        <v>2340000</v>
      </c>
      <c r="F8" s="9">
        <f>+F9+F13+F14+F16+F17</f>
        <v>2334054</v>
      </c>
      <c r="G8" s="9">
        <f t="shared" si="0"/>
        <v>5946</v>
      </c>
      <c r="H8" s="9"/>
    </row>
    <row r="9" spans="2:8">
      <c r="B9" s="30"/>
      <c r="C9" s="30"/>
      <c r="D9" s="8" t="s">
        <v>14</v>
      </c>
      <c r="E9" s="9">
        <f>+E10+E11+E12</f>
        <v>0</v>
      </c>
      <c r="F9" s="9">
        <f>+F10+F11+F12</f>
        <v>0</v>
      </c>
      <c r="G9" s="9">
        <f t="shared" si="0"/>
        <v>0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/>
      <c r="F11" s="9"/>
      <c r="G11" s="9">
        <f t="shared" si="0"/>
        <v>0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/>
      <c r="F13" s="9"/>
      <c r="G13" s="9">
        <f t="shared" si="0"/>
        <v>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2340000</v>
      </c>
      <c r="F17" s="9">
        <f>+F18+F19+F20</f>
        <v>2334054</v>
      </c>
      <c r="G17" s="9">
        <f t="shared" si="0"/>
        <v>5946</v>
      </c>
      <c r="H17" s="9"/>
    </row>
    <row r="18" spans="2:8">
      <c r="B18" s="30"/>
      <c r="C18" s="30"/>
      <c r="D18" s="8" t="s">
        <v>23</v>
      </c>
      <c r="E18" s="9">
        <v>2340000</v>
      </c>
      <c r="F18" s="9">
        <v>2334054</v>
      </c>
      <c r="G18" s="9">
        <f t="shared" si="0"/>
        <v>5946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/>
      <c r="F21" s="9"/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>
        <v>11000</v>
      </c>
      <c r="F22" s="9">
        <v>10931</v>
      </c>
      <c r="G22" s="9">
        <f t="shared" si="0"/>
        <v>69</v>
      </c>
      <c r="H22" s="9"/>
    </row>
    <row r="23" spans="2:8">
      <c r="B23" s="30"/>
      <c r="C23" s="30"/>
      <c r="D23" s="8" t="s">
        <v>28</v>
      </c>
      <c r="E23" s="9">
        <f>+E24+E25+E26</f>
        <v>85000</v>
      </c>
      <c r="F23" s="9">
        <f>+F24+F25+F26</f>
        <v>85000</v>
      </c>
      <c r="G23" s="9">
        <f t="shared" si="0"/>
        <v>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85000</v>
      </c>
      <c r="F26" s="9">
        <v>85000</v>
      </c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2436000</v>
      </c>
      <c r="F27" s="11">
        <f>+F6+F8+F21+F22+F23</f>
        <v>2429985</v>
      </c>
      <c r="G27" s="11">
        <f t="shared" si="0"/>
        <v>6015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33954000</v>
      </c>
      <c r="F28" s="9">
        <f>+F29+F30+F31+F32+F33+F34</f>
        <v>33891171</v>
      </c>
      <c r="G28" s="9">
        <f t="shared" si="0"/>
        <v>62829</v>
      </c>
      <c r="H28" s="9"/>
    </row>
    <row r="29" spans="2:8">
      <c r="B29" s="30"/>
      <c r="C29" s="30"/>
      <c r="D29" s="8" t="s">
        <v>35</v>
      </c>
      <c r="E29" s="9">
        <v>2608000</v>
      </c>
      <c r="F29" s="9">
        <v>2607069</v>
      </c>
      <c r="G29" s="9">
        <f t="shared" si="0"/>
        <v>931</v>
      </c>
      <c r="H29" s="9"/>
    </row>
    <row r="30" spans="2:8">
      <c r="B30" s="30"/>
      <c r="C30" s="30"/>
      <c r="D30" s="8" t="s">
        <v>36</v>
      </c>
      <c r="E30" s="9">
        <v>16107000</v>
      </c>
      <c r="F30" s="9">
        <v>16106751</v>
      </c>
      <c r="G30" s="9">
        <f t="shared" si="0"/>
        <v>249</v>
      </c>
      <c r="H30" s="9"/>
    </row>
    <row r="31" spans="2:8">
      <c r="B31" s="30"/>
      <c r="C31" s="30"/>
      <c r="D31" s="8" t="s">
        <v>37</v>
      </c>
      <c r="E31" s="9">
        <v>3749000</v>
      </c>
      <c r="F31" s="9">
        <v>3748100</v>
      </c>
      <c r="G31" s="9">
        <f t="shared" si="0"/>
        <v>900</v>
      </c>
      <c r="H31" s="9"/>
    </row>
    <row r="32" spans="2:8">
      <c r="B32" s="30"/>
      <c r="C32" s="30"/>
      <c r="D32" s="8" t="s">
        <v>38</v>
      </c>
      <c r="E32" s="9">
        <v>8100000</v>
      </c>
      <c r="F32" s="9">
        <v>8065262</v>
      </c>
      <c r="G32" s="9">
        <f t="shared" si="0"/>
        <v>34738</v>
      </c>
      <c r="H32" s="9"/>
    </row>
    <row r="33" spans="2:8">
      <c r="B33" s="30"/>
      <c r="C33" s="30"/>
      <c r="D33" s="8" t="s">
        <v>39</v>
      </c>
      <c r="E33" s="9">
        <v>178000</v>
      </c>
      <c r="F33" s="9">
        <v>178000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3212000</v>
      </c>
      <c r="F34" s="9">
        <v>3185989</v>
      </c>
      <c r="G34" s="9">
        <f t="shared" si="0"/>
        <v>26011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1700000</v>
      </c>
      <c r="F35" s="9">
        <f>+F36+F37+F38+F39+F40+F41+F42+F43+F44+F45+F46</f>
        <v>1679680</v>
      </c>
      <c r="G35" s="9">
        <f t="shared" si="0"/>
        <v>20320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/>
      <c r="F37" s="9"/>
      <c r="G37" s="9">
        <f t="shared" si="0"/>
        <v>0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/>
      <c r="F39" s="9"/>
      <c r="G39" s="9">
        <f t="shared" si="0"/>
        <v>0</v>
      </c>
      <c r="H39" s="9"/>
    </row>
    <row r="40" spans="2:8">
      <c r="B40" s="30"/>
      <c r="C40" s="30"/>
      <c r="D40" s="8" t="s">
        <v>46</v>
      </c>
      <c r="E40" s="9"/>
      <c r="F40" s="9"/>
      <c r="G40" s="9">
        <f t="shared" si="0"/>
        <v>0</v>
      </c>
      <c r="H40" s="9"/>
    </row>
    <row r="41" spans="2:8">
      <c r="B41" s="30"/>
      <c r="C41" s="30"/>
      <c r="D41" s="8" t="s">
        <v>47</v>
      </c>
      <c r="E41" s="9"/>
      <c r="F41" s="9"/>
      <c r="G41" s="9">
        <f t="shared" si="0"/>
        <v>0</v>
      </c>
      <c r="H41" s="9"/>
    </row>
    <row r="42" spans="2:8">
      <c r="B42" s="30"/>
      <c r="C42" s="30"/>
      <c r="D42" s="8" t="s">
        <v>48</v>
      </c>
      <c r="E42" s="9"/>
      <c r="F42" s="9"/>
      <c r="G42" s="9">
        <f t="shared" si="0"/>
        <v>0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/>
      <c r="F44" s="9"/>
      <c r="G44" s="9">
        <f t="shared" si="0"/>
        <v>0</v>
      </c>
      <c r="H44" s="9"/>
    </row>
    <row r="45" spans="2:8">
      <c r="B45" s="30"/>
      <c r="C45" s="30"/>
      <c r="D45" s="8" t="s">
        <v>51</v>
      </c>
      <c r="E45" s="9">
        <v>1700000</v>
      </c>
      <c r="F45" s="9">
        <v>1679680</v>
      </c>
      <c r="G45" s="9">
        <f t="shared" si="0"/>
        <v>20320</v>
      </c>
      <c r="H45" s="9"/>
    </row>
    <row r="46" spans="2:8">
      <c r="B46" s="30"/>
      <c r="C46" s="30"/>
      <c r="D46" s="8" t="s">
        <v>52</v>
      </c>
      <c r="E46" s="9"/>
      <c r="F46" s="9"/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11723000</v>
      </c>
      <c r="F47" s="9">
        <f>+F48+F49+F50+F51+F52+F53+F54+F55+F56+F57+F58+F59+F60+F61+F62+F63+F64+F65+F66+F67+F68</f>
        <v>11603727</v>
      </c>
      <c r="G47" s="9">
        <f t="shared" si="0"/>
        <v>119273</v>
      </c>
      <c r="H47" s="9"/>
    </row>
    <row r="48" spans="2:8">
      <c r="B48" s="30"/>
      <c r="C48" s="30"/>
      <c r="D48" s="8" t="s">
        <v>54</v>
      </c>
      <c r="E48" s="9">
        <v>16000</v>
      </c>
      <c r="F48" s="9">
        <v>15910</v>
      </c>
      <c r="G48" s="9">
        <f t="shared" si="0"/>
        <v>90</v>
      </c>
      <c r="H48" s="9"/>
    </row>
    <row r="49" spans="2:8">
      <c r="B49" s="30"/>
      <c r="C49" s="30"/>
      <c r="D49" s="8" t="s">
        <v>55</v>
      </c>
      <c r="E49" s="9"/>
      <c r="F49" s="9"/>
      <c r="G49" s="9">
        <f t="shared" si="0"/>
        <v>0</v>
      </c>
      <c r="H49" s="9"/>
    </row>
    <row r="50" spans="2:8">
      <c r="B50" s="30"/>
      <c r="C50" s="30"/>
      <c r="D50" s="8" t="s">
        <v>56</v>
      </c>
      <c r="E50" s="9">
        <v>49000</v>
      </c>
      <c r="F50" s="9">
        <v>44472</v>
      </c>
      <c r="G50" s="9">
        <f t="shared" si="0"/>
        <v>4528</v>
      </c>
      <c r="H50" s="9"/>
    </row>
    <row r="51" spans="2:8">
      <c r="B51" s="30"/>
      <c r="C51" s="30"/>
      <c r="D51" s="8" t="s">
        <v>57</v>
      </c>
      <c r="E51" s="9">
        <v>3914000</v>
      </c>
      <c r="F51" s="9">
        <v>3913663</v>
      </c>
      <c r="G51" s="9">
        <f t="shared" si="0"/>
        <v>337</v>
      </c>
      <c r="H51" s="9"/>
    </row>
    <row r="52" spans="2:8">
      <c r="B52" s="30"/>
      <c r="C52" s="30"/>
      <c r="D52" s="8" t="s">
        <v>58</v>
      </c>
      <c r="E52" s="9">
        <v>270000</v>
      </c>
      <c r="F52" s="9">
        <v>264868</v>
      </c>
      <c r="G52" s="9">
        <f t="shared" si="0"/>
        <v>5132</v>
      </c>
      <c r="H52" s="9"/>
    </row>
    <row r="53" spans="2:8">
      <c r="B53" s="30"/>
      <c r="C53" s="30"/>
      <c r="D53" s="8" t="s">
        <v>59</v>
      </c>
      <c r="E53" s="9">
        <v>525000</v>
      </c>
      <c r="F53" s="9">
        <v>493124</v>
      </c>
      <c r="G53" s="9">
        <f t="shared" si="0"/>
        <v>31876</v>
      </c>
      <c r="H53" s="9"/>
    </row>
    <row r="54" spans="2:8">
      <c r="B54" s="30"/>
      <c r="C54" s="30"/>
      <c r="D54" s="8" t="s">
        <v>46</v>
      </c>
      <c r="E54" s="9">
        <v>280000</v>
      </c>
      <c r="F54" s="9">
        <v>271953</v>
      </c>
      <c r="G54" s="9">
        <f t="shared" si="0"/>
        <v>8047</v>
      </c>
      <c r="H54" s="9"/>
    </row>
    <row r="55" spans="2:8">
      <c r="B55" s="30"/>
      <c r="C55" s="30"/>
      <c r="D55" s="8" t="s">
        <v>60</v>
      </c>
      <c r="E55" s="9">
        <v>3000</v>
      </c>
      <c r="F55" s="9">
        <v>2750</v>
      </c>
      <c r="G55" s="9">
        <f t="shared" si="0"/>
        <v>250</v>
      </c>
      <c r="H55" s="9"/>
    </row>
    <row r="56" spans="2:8">
      <c r="B56" s="30"/>
      <c r="C56" s="30"/>
      <c r="D56" s="8" t="s">
        <v>61</v>
      </c>
      <c r="E56" s="9">
        <v>750000</v>
      </c>
      <c r="F56" s="9">
        <v>728253</v>
      </c>
      <c r="G56" s="9">
        <f t="shared" si="0"/>
        <v>21747</v>
      </c>
      <c r="H56" s="9"/>
    </row>
    <row r="57" spans="2:8">
      <c r="B57" s="30"/>
      <c r="C57" s="30"/>
      <c r="D57" s="8" t="s">
        <v>62</v>
      </c>
      <c r="E57" s="9">
        <v>55000</v>
      </c>
      <c r="F57" s="9">
        <v>53300</v>
      </c>
      <c r="G57" s="9">
        <f t="shared" si="0"/>
        <v>1700</v>
      </c>
      <c r="H57" s="9"/>
    </row>
    <row r="58" spans="2:8">
      <c r="B58" s="30"/>
      <c r="C58" s="30"/>
      <c r="D58" s="8" t="s">
        <v>63</v>
      </c>
      <c r="E58" s="9">
        <v>145000</v>
      </c>
      <c r="F58" s="9">
        <v>143201</v>
      </c>
      <c r="G58" s="9">
        <f t="shared" si="0"/>
        <v>1799</v>
      </c>
      <c r="H58" s="9"/>
    </row>
    <row r="59" spans="2:8">
      <c r="B59" s="30"/>
      <c r="C59" s="30"/>
      <c r="D59" s="8" t="s">
        <v>64</v>
      </c>
      <c r="E59" s="9">
        <v>1390000</v>
      </c>
      <c r="F59" s="9">
        <v>1385504</v>
      </c>
      <c r="G59" s="9">
        <f t="shared" si="0"/>
        <v>4496</v>
      </c>
      <c r="H59" s="9"/>
    </row>
    <row r="60" spans="2:8">
      <c r="B60" s="30"/>
      <c r="C60" s="30"/>
      <c r="D60" s="8" t="s">
        <v>65</v>
      </c>
      <c r="E60" s="9">
        <v>176000</v>
      </c>
      <c r="F60" s="9">
        <v>175332</v>
      </c>
      <c r="G60" s="9">
        <f t="shared" si="0"/>
        <v>668</v>
      </c>
      <c r="H60" s="9"/>
    </row>
    <row r="61" spans="2:8">
      <c r="B61" s="30"/>
      <c r="C61" s="30"/>
      <c r="D61" s="8" t="s">
        <v>48</v>
      </c>
      <c r="E61" s="9">
        <v>489000</v>
      </c>
      <c r="F61" s="9">
        <v>470522</v>
      </c>
      <c r="G61" s="9">
        <f t="shared" si="0"/>
        <v>18478</v>
      </c>
      <c r="H61" s="9"/>
    </row>
    <row r="62" spans="2:8">
      <c r="B62" s="30"/>
      <c r="C62" s="30"/>
      <c r="D62" s="8" t="s">
        <v>49</v>
      </c>
      <c r="E62" s="9">
        <v>832000</v>
      </c>
      <c r="F62" s="9">
        <v>831528</v>
      </c>
      <c r="G62" s="9">
        <f t="shared" si="0"/>
        <v>472</v>
      </c>
      <c r="H62" s="9"/>
    </row>
    <row r="63" spans="2:8">
      <c r="B63" s="30"/>
      <c r="C63" s="30"/>
      <c r="D63" s="8" t="s">
        <v>66</v>
      </c>
      <c r="E63" s="9">
        <v>2376000</v>
      </c>
      <c r="F63" s="9">
        <v>2376000</v>
      </c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50000</v>
      </c>
      <c r="F64" s="9">
        <v>40300</v>
      </c>
      <c r="G64" s="9">
        <f t="shared" si="0"/>
        <v>9700</v>
      </c>
      <c r="H64" s="9"/>
    </row>
    <row r="65" spans="2:8">
      <c r="B65" s="30"/>
      <c r="C65" s="30"/>
      <c r="D65" s="8" t="s">
        <v>68</v>
      </c>
      <c r="E65" s="9">
        <v>139000</v>
      </c>
      <c r="F65" s="9">
        <v>130548</v>
      </c>
      <c r="G65" s="9">
        <f t="shared" si="0"/>
        <v>8452</v>
      </c>
      <c r="H65" s="9"/>
    </row>
    <row r="66" spans="2:8">
      <c r="B66" s="30"/>
      <c r="C66" s="30"/>
      <c r="D66" s="8" t="s">
        <v>69</v>
      </c>
      <c r="E66" s="9">
        <v>86000</v>
      </c>
      <c r="F66" s="9">
        <v>85200</v>
      </c>
      <c r="G66" s="9">
        <f t="shared" si="0"/>
        <v>800</v>
      </c>
      <c r="H66" s="9"/>
    </row>
    <row r="67" spans="2:8">
      <c r="B67" s="30"/>
      <c r="C67" s="30"/>
      <c r="D67" s="8" t="s">
        <v>52</v>
      </c>
      <c r="E67" s="9">
        <v>178000</v>
      </c>
      <c r="F67" s="9">
        <v>177299</v>
      </c>
      <c r="G67" s="9">
        <f t="shared" si="0"/>
        <v>701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0</v>
      </c>
      <c r="F69" s="9">
        <f>+F70</f>
        <v>0</v>
      </c>
      <c r="G69" s="9">
        <f t="shared" si="0"/>
        <v>0</v>
      </c>
      <c r="H69" s="9"/>
    </row>
    <row r="70" spans="2:8">
      <c r="B70" s="30"/>
      <c r="C70" s="30"/>
      <c r="D70" s="8" t="s">
        <v>72</v>
      </c>
      <c r="E70" s="9">
        <f>+E71+E72</f>
        <v>0</v>
      </c>
      <c r="F70" s="9">
        <f>+F71+F72</f>
        <v>0</v>
      </c>
      <c r="G70" s="9">
        <f t="shared" si="0"/>
        <v>0</v>
      </c>
      <c r="H70" s="9"/>
    </row>
    <row r="71" spans="2:8">
      <c r="B71" s="30"/>
      <c r="C71" s="30"/>
      <c r="D71" s="8" t="s">
        <v>73</v>
      </c>
      <c r="E71" s="9"/>
      <c r="F71" s="9"/>
      <c r="G71" s="9">
        <f t="shared" ref="G71:G134" si="1">E71-F71</f>
        <v>0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>
        <v>94000</v>
      </c>
      <c r="F73" s="9">
        <v>93648</v>
      </c>
      <c r="G73" s="9">
        <f t="shared" si="1"/>
        <v>352</v>
      </c>
      <c r="H73" s="9"/>
    </row>
    <row r="74" spans="2:8">
      <c r="B74" s="30"/>
      <c r="C74" s="31"/>
      <c r="D74" s="10" t="s">
        <v>76</v>
      </c>
      <c r="E74" s="11">
        <f>+E28+E35+E47+E69+E73</f>
        <v>47471000</v>
      </c>
      <c r="F74" s="11">
        <f>+F28+F35+F47+F69+F73</f>
        <v>47268226</v>
      </c>
      <c r="G74" s="11">
        <f t="shared" si="1"/>
        <v>202774</v>
      </c>
      <c r="H74" s="11"/>
    </row>
    <row r="75" spans="2:8">
      <c r="B75" s="31"/>
      <c r="C75" s="12" t="s">
        <v>77</v>
      </c>
      <c r="D75" s="13"/>
      <c r="E75" s="14">
        <f xml:space="preserve"> +E27 - E74</f>
        <v>-45035000</v>
      </c>
      <c r="F75" s="14">
        <f xml:space="preserve"> +F27 - F74</f>
        <v>-44838241</v>
      </c>
      <c r="G75" s="14">
        <f t="shared" si="1"/>
        <v>-196759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>
        <v>1512000</v>
      </c>
      <c r="F90" s="9">
        <v>1512000</v>
      </c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>
        <v>-466000</v>
      </c>
      <c r="F100" s="9">
        <v>-465354</v>
      </c>
      <c r="G100" s="9">
        <f t="shared" si="1"/>
        <v>-646</v>
      </c>
      <c r="H100" s="9"/>
    </row>
    <row r="101" spans="2:8">
      <c r="B101" s="30"/>
      <c r="C101" s="31"/>
      <c r="D101" s="10" t="s">
        <v>104</v>
      </c>
      <c r="E101" s="11">
        <f>+E90+E91+E92+E98+E99+E100</f>
        <v>1046000</v>
      </c>
      <c r="F101" s="11">
        <f>+F90+F91+F92+F98+F99+F100</f>
        <v>1046646</v>
      </c>
      <c r="G101" s="11">
        <f t="shared" si="1"/>
        <v>-646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-1046000</v>
      </c>
      <c r="F102" s="14">
        <f xml:space="preserve"> +F89 - F101</f>
        <v>-1046646</v>
      </c>
      <c r="G102" s="14">
        <f t="shared" si="1"/>
        <v>646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13548000</v>
      </c>
      <c r="F107" s="9">
        <f>+F108+F109+F110+F111+F112</f>
        <v>0</v>
      </c>
      <c r="G107" s="9">
        <f t="shared" si="1"/>
        <v>13548000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>
        <v>13548000</v>
      </c>
      <c r="F112" s="9"/>
      <c r="G112" s="9">
        <f t="shared" si="1"/>
        <v>13548000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45376000</v>
      </c>
      <c r="F118" s="9">
        <v>36369000</v>
      </c>
      <c r="G118" s="9">
        <f t="shared" si="1"/>
        <v>9007000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58924000</v>
      </c>
      <c r="F120" s="11">
        <f>+F103+F104+F105+F106+F107+F113+F114+F115+F116+F117+F118+F119</f>
        <v>36369000</v>
      </c>
      <c r="G120" s="11">
        <f t="shared" si="1"/>
        <v>22555000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44" si="2">E135-F135</f>
        <v>0</v>
      </c>
      <c r="H135" s="17"/>
    </row>
    <row r="136" spans="2:8">
      <c r="B136" s="30"/>
      <c r="C136" s="30"/>
      <c r="D136" s="16" t="s">
        <v>140</v>
      </c>
      <c r="E136" s="17">
        <v>12843000</v>
      </c>
      <c r="F136" s="17"/>
      <c r="G136" s="17">
        <f t="shared" si="2"/>
        <v>12843000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12843000</v>
      </c>
      <c r="F138" s="19">
        <f>+F121+F122+F123+F124+F125+F131+F132+F133+F134+F135+F136+F137</f>
        <v>0</v>
      </c>
      <c r="G138" s="19">
        <f t="shared" si="2"/>
        <v>12843000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46081000</v>
      </c>
      <c r="F139" s="14">
        <f xml:space="preserve"> +F120 - F138</f>
        <v>36369000</v>
      </c>
      <c r="G139" s="14">
        <f t="shared" si="2"/>
        <v>9712000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-9515887</v>
      </c>
      <c r="G142" s="14">
        <f t="shared" si="2"/>
        <v>9515887</v>
      </c>
      <c r="H142" s="14"/>
    </row>
    <row r="143" spans="2:8">
      <c r="B143" s="15" t="s">
        <v>146</v>
      </c>
      <c r="C143" s="12"/>
      <c r="D143" s="13"/>
      <c r="E143" s="14">
        <v>52236000</v>
      </c>
      <c r="F143" s="14">
        <v>52235616</v>
      </c>
      <c r="G143" s="14">
        <f t="shared" si="2"/>
        <v>384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52236000</v>
      </c>
      <c r="F144" s="14">
        <f xml:space="preserve"> +F142 +F143</f>
        <v>42719729</v>
      </c>
      <c r="G144" s="14">
        <f t="shared" si="2"/>
        <v>9516271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6D11-4409-4BF4-B910-7CEB8F2FBA6B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148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2190000</v>
      </c>
      <c r="F6" s="7">
        <f>+F7</f>
        <v>2161655</v>
      </c>
      <c r="G6" s="7">
        <f>E6-F6</f>
        <v>28345</v>
      </c>
      <c r="H6" s="7"/>
    </row>
    <row r="7" spans="2:8">
      <c r="B7" s="30"/>
      <c r="C7" s="30"/>
      <c r="D7" s="8" t="s">
        <v>12</v>
      </c>
      <c r="E7" s="9">
        <v>2190000</v>
      </c>
      <c r="F7" s="9">
        <v>2161655</v>
      </c>
      <c r="G7" s="9">
        <f t="shared" ref="G7:G70" si="0">E7-F7</f>
        <v>28345</v>
      </c>
      <c r="H7" s="9"/>
    </row>
    <row r="8" spans="2:8">
      <c r="B8" s="30"/>
      <c r="C8" s="30"/>
      <c r="D8" s="8" t="s">
        <v>13</v>
      </c>
      <c r="E8" s="9">
        <f>+E9+E13+E14+E16+E17</f>
        <v>52071000</v>
      </c>
      <c r="F8" s="9">
        <f>+F9+F13+F14+F16+F17</f>
        <v>51053912</v>
      </c>
      <c r="G8" s="9">
        <f t="shared" si="0"/>
        <v>1017088</v>
      </c>
      <c r="H8" s="9"/>
    </row>
    <row r="9" spans="2:8">
      <c r="B9" s="30"/>
      <c r="C9" s="30"/>
      <c r="D9" s="8" t="s">
        <v>14</v>
      </c>
      <c r="E9" s="9">
        <f>+E10+E11+E12</f>
        <v>51526000</v>
      </c>
      <c r="F9" s="9">
        <f>+F10+F11+F12</f>
        <v>50528807</v>
      </c>
      <c r="G9" s="9">
        <f t="shared" si="0"/>
        <v>997193</v>
      </c>
      <c r="H9" s="9"/>
    </row>
    <row r="10" spans="2:8">
      <c r="B10" s="30"/>
      <c r="C10" s="30"/>
      <c r="D10" s="8" t="s">
        <v>15</v>
      </c>
      <c r="E10" s="9">
        <v>38493000</v>
      </c>
      <c r="F10" s="9">
        <v>37377270</v>
      </c>
      <c r="G10" s="9">
        <f t="shared" si="0"/>
        <v>1115730</v>
      </c>
      <c r="H10" s="9"/>
    </row>
    <row r="11" spans="2:8">
      <c r="B11" s="30"/>
      <c r="C11" s="30"/>
      <c r="D11" s="8" t="s">
        <v>16</v>
      </c>
      <c r="E11" s="9">
        <v>13033000</v>
      </c>
      <c r="F11" s="9">
        <v>13151537</v>
      </c>
      <c r="G11" s="9">
        <f t="shared" si="0"/>
        <v>-118537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160000</v>
      </c>
      <c r="F13" s="9">
        <v>164105</v>
      </c>
      <c r="G13" s="9">
        <f t="shared" si="0"/>
        <v>-4105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385000</v>
      </c>
      <c r="F17" s="9">
        <f>+F18+F19+F20</f>
        <v>361000</v>
      </c>
      <c r="G17" s="9">
        <f t="shared" si="0"/>
        <v>24000</v>
      </c>
      <c r="H17" s="9"/>
    </row>
    <row r="18" spans="2:8">
      <c r="B18" s="30"/>
      <c r="C18" s="30"/>
      <c r="D18" s="8" t="s">
        <v>23</v>
      </c>
      <c r="E18" s="9">
        <v>385000</v>
      </c>
      <c r="F18" s="9">
        <v>361000</v>
      </c>
      <c r="G18" s="9">
        <f t="shared" si="0"/>
        <v>24000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75000</v>
      </c>
      <c r="F21" s="9">
        <v>62000</v>
      </c>
      <c r="G21" s="9">
        <f t="shared" si="0"/>
        <v>13000</v>
      </c>
      <c r="H21" s="9"/>
    </row>
    <row r="22" spans="2:8">
      <c r="B22" s="30"/>
      <c r="C22" s="30"/>
      <c r="D22" s="8" t="s">
        <v>27</v>
      </c>
      <c r="E22" s="9">
        <v>1000</v>
      </c>
      <c r="F22" s="9">
        <v>47</v>
      </c>
      <c r="G22" s="9">
        <f t="shared" si="0"/>
        <v>953</v>
      </c>
      <c r="H22" s="9"/>
    </row>
    <row r="23" spans="2:8">
      <c r="B23" s="30"/>
      <c r="C23" s="30"/>
      <c r="D23" s="8" t="s">
        <v>28</v>
      </c>
      <c r="E23" s="9">
        <f>+E24+E25+E26</f>
        <v>94000</v>
      </c>
      <c r="F23" s="9">
        <f>+F24+F25+F26</f>
        <v>101692</v>
      </c>
      <c r="G23" s="9">
        <f t="shared" si="0"/>
        <v>-7692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94000</v>
      </c>
      <c r="F26" s="9">
        <v>101692</v>
      </c>
      <c r="G26" s="9">
        <f t="shared" si="0"/>
        <v>-7692</v>
      </c>
      <c r="H26" s="9"/>
    </row>
    <row r="27" spans="2:8">
      <c r="B27" s="30"/>
      <c r="C27" s="31"/>
      <c r="D27" s="10" t="s">
        <v>32</v>
      </c>
      <c r="E27" s="11">
        <f>+E6+E8+E21+E22+E23</f>
        <v>54431000</v>
      </c>
      <c r="F27" s="11">
        <f>+F6+F8+F21+F22+F23</f>
        <v>53379306</v>
      </c>
      <c r="G27" s="11">
        <f t="shared" si="0"/>
        <v>1051694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47913000</v>
      </c>
      <c r="F28" s="9">
        <f>+F29+F30+F31+F32+F33+F34</f>
        <v>47904004</v>
      </c>
      <c r="G28" s="9">
        <f t="shared" si="0"/>
        <v>8996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27003000</v>
      </c>
      <c r="F30" s="9">
        <v>26995647</v>
      </c>
      <c r="G30" s="9">
        <f t="shared" si="0"/>
        <v>7353</v>
      </c>
      <c r="H30" s="9"/>
    </row>
    <row r="31" spans="2:8">
      <c r="B31" s="30"/>
      <c r="C31" s="30"/>
      <c r="D31" s="8" t="s">
        <v>37</v>
      </c>
      <c r="E31" s="9">
        <v>6045000</v>
      </c>
      <c r="F31" s="9">
        <v>6044500</v>
      </c>
      <c r="G31" s="9">
        <f t="shared" si="0"/>
        <v>500</v>
      </c>
      <c r="H31" s="9"/>
    </row>
    <row r="32" spans="2:8">
      <c r="B32" s="30"/>
      <c r="C32" s="30"/>
      <c r="D32" s="8" t="s">
        <v>38</v>
      </c>
      <c r="E32" s="9">
        <v>7940000</v>
      </c>
      <c r="F32" s="9">
        <v>7939647</v>
      </c>
      <c r="G32" s="9">
        <f t="shared" si="0"/>
        <v>353</v>
      </c>
      <c r="H32" s="9"/>
    </row>
    <row r="33" spans="2:8">
      <c r="B33" s="30"/>
      <c r="C33" s="30"/>
      <c r="D33" s="8" t="s">
        <v>39</v>
      </c>
      <c r="E33" s="9">
        <v>1068000</v>
      </c>
      <c r="F33" s="9">
        <v>1068000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5857000</v>
      </c>
      <c r="F34" s="9">
        <v>5856210</v>
      </c>
      <c r="G34" s="9">
        <f t="shared" si="0"/>
        <v>790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2646000</v>
      </c>
      <c r="F35" s="9">
        <f>+F36+F37+F38+F39+F40+F41+F42+F43+F44+F45+F46</f>
        <v>2641924</v>
      </c>
      <c r="G35" s="9">
        <f t="shared" si="0"/>
        <v>4076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86000</v>
      </c>
      <c r="F37" s="9">
        <v>85348</v>
      </c>
      <c r="G37" s="9">
        <f t="shared" si="0"/>
        <v>652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425000</v>
      </c>
      <c r="F39" s="9">
        <v>423695</v>
      </c>
      <c r="G39" s="9">
        <f t="shared" si="0"/>
        <v>1305</v>
      </c>
      <c r="H39" s="9"/>
    </row>
    <row r="40" spans="2:8">
      <c r="B40" s="30"/>
      <c r="C40" s="30"/>
      <c r="D40" s="8" t="s">
        <v>46</v>
      </c>
      <c r="E40" s="9">
        <v>745000</v>
      </c>
      <c r="F40" s="9">
        <v>745000</v>
      </c>
      <c r="G40" s="9">
        <f t="shared" si="0"/>
        <v>0</v>
      </c>
      <c r="H40" s="9"/>
    </row>
    <row r="41" spans="2:8">
      <c r="B41" s="30"/>
      <c r="C41" s="30"/>
      <c r="D41" s="8" t="s">
        <v>47</v>
      </c>
      <c r="E41" s="9">
        <v>100000</v>
      </c>
      <c r="F41" s="9">
        <v>100000</v>
      </c>
      <c r="G41" s="9">
        <f t="shared" si="0"/>
        <v>0</v>
      </c>
      <c r="H41" s="9"/>
    </row>
    <row r="42" spans="2:8">
      <c r="B42" s="30"/>
      <c r="C42" s="30"/>
      <c r="D42" s="8" t="s">
        <v>48</v>
      </c>
      <c r="E42" s="9">
        <v>49000</v>
      </c>
      <c r="F42" s="9">
        <v>48504</v>
      </c>
      <c r="G42" s="9">
        <f t="shared" si="0"/>
        <v>496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142000</v>
      </c>
      <c r="F44" s="9">
        <v>141044</v>
      </c>
      <c r="G44" s="9">
        <f t="shared" si="0"/>
        <v>956</v>
      </c>
      <c r="H44" s="9"/>
    </row>
    <row r="45" spans="2:8">
      <c r="B45" s="30"/>
      <c r="C45" s="30"/>
      <c r="D45" s="8" t="s">
        <v>51</v>
      </c>
      <c r="E45" s="9">
        <v>948000</v>
      </c>
      <c r="F45" s="9">
        <v>947533</v>
      </c>
      <c r="G45" s="9">
        <f t="shared" si="0"/>
        <v>467</v>
      </c>
      <c r="H45" s="9"/>
    </row>
    <row r="46" spans="2:8">
      <c r="B46" s="30"/>
      <c r="C46" s="30"/>
      <c r="D46" s="8" t="s">
        <v>52</v>
      </c>
      <c r="E46" s="9">
        <v>151000</v>
      </c>
      <c r="F46" s="9">
        <v>150800</v>
      </c>
      <c r="G46" s="9">
        <f t="shared" si="0"/>
        <v>200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2986000</v>
      </c>
      <c r="F47" s="9">
        <f>+F48+F49+F50+F51+F52+F53+F54+F55+F56+F57+F58+F59+F60+F61+F62+F63+F64+F65+F66+F67+F68</f>
        <v>2973123</v>
      </c>
      <c r="G47" s="9">
        <f t="shared" si="0"/>
        <v>12877</v>
      </c>
      <c r="H47" s="9"/>
    </row>
    <row r="48" spans="2:8">
      <c r="B48" s="30"/>
      <c r="C48" s="30"/>
      <c r="D48" s="8" t="s">
        <v>54</v>
      </c>
      <c r="E48" s="9">
        <v>47000</v>
      </c>
      <c r="F48" s="9">
        <v>46752</v>
      </c>
      <c r="G48" s="9">
        <f t="shared" si="0"/>
        <v>248</v>
      </c>
      <c r="H48" s="9"/>
    </row>
    <row r="49" spans="2:8">
      <c r="B49" s="30"/>
      <c r="C49" s="30"/>
      <c r="D49" s="8" t="s">
        <v>55</v>
      </c>
      <c r="E49" s="9"/>
      <c r="F49" s="9"/>
      <c r="G49" s="9">
        <f t="shared" si="0"/>
        <v>0</v>
      </c>
      <c r="H49" s="9"/>
    </row>
    <row r="50" spans="2:8">
      <c r="B50" s="30"/>
      <c r="C50" s="30"/>
      <c r="D50" s="8" t="s">
        <v>56</v>
      </c>
      <c r="E50" s="9">
        <v>20000</v>
      </c>
      <c r="F50" s="9">
        <v>19850</v>
      </c>
      <c r="G50" s="9">
        <f t="shared" si="0"/>
        <v>150</v>
      </c>
      <c r="H50" s="9"/>
    </row>
    <row r="51" spans="2:8">
      <c r="B51" s="30"/>
      <c r="C51" s="30"/>
      <c r="D51" s="8" t="s">
        <v>57</v>
      </c>
      <c r="E51" s="9">
        <v>38000</v>
      </c>
      <c r="F51" s="9">
        <v>37800</v>
      </c>
      <c r="G51" s="9">
        <f t="shared" si="0"/>
        <v>200</v>
      </c>
      <c r="H51" s="9"/>
    </row>
    <row r="52" spans="2:8">
      <c r="B52" s="30"/>
      <c r="C52" s="30"/>
      <c r="D52" s="8" t="s">
        <v>58</v>
      </c>
      <c r="E52" s="9">
        <v>84000</v>
      </c>
      <c r="F52" s="9">
        <v>83590</v>
      </c>
      <c r="G52" s="9">
        <f t="shared" si="0"/>
        <v>410</v>
      </c>
      <c r="H52" s="9"/>
    </row>
    <row r="53" spans="2:8">
      <c r="B53" s="30"/>
      <c r="C53" s="30"/>
      <c r="D53" s="8" t="s">
        <v>59</v>
      </c>
      <c r="E53" s="9">
        <v>60000</v>
      </c>
      <c r="F53" s="9">
        <v>59179</v>
      </c>
      <c r="G53" s="9">
        <f t="shared" si="0"/>
        <v>821</v>
      </c>
      <c r="H53" s="9"/>
    </row>
    <row r="54" spans="2:8">
      <c r="B54" s="30"/>
      <c r="C54" s="30"/>
      <c r="D54" s="8" t="s">
        <v>46</v>
      </c>
      <c r="E54" s="9">
        <v>315000</v>
      </c>
      <c r="F54" s="9">
        <v>314405</v>
      </c>
      <c r="G54" s="9">
        <f t="shared" si="0"/>
        <v>595</v>
      </c>
      <c r="H54" s="9"/>
    </row>
    <row r="55" spans="2:8">
      <c r="B55" s="30"/>
      <c r="C55" s="30"/>
      <c r="D55" s="8" t="s">
        <v>60</v>
      </c>
      <c r="E55" s="9">
        <v>48000</v>
      </c>
      <c r="F55" s="9">
        <v>47646</v>
      </c>
      <c r="G55" s="9">
        <f t="shared" si="0"/>
        <v>354</v>
      </c>
      <c r="H55" s="9"/>
    </row>
    <row r="56" spans="2:8">
      <c r="B56" s="30"/>
      <c r="C56" s="30"/>
      <c r="D56" s="8" t="s">
        <v>61</v>
      </c>
      <c r="E56" s="9">
        <v>398000</v>
      </c>
      <c r="F56" s="9">
        <v>397358</v>
      </c>
      <c r="G56" s="9">
        <f t="shared" si="0"/>
        <v>642</v>
      </c>
      <c r="H56" s="9"/>
    </row>
    <row r="57" spans="2:8">
      <c r="B57" s="30"/>
      <c r="C57" s="30"/>
      <c r="D57" s="8" t="s">
        <v>62</v>
      </c>
      <c r="E57" s="9"/>
      <c r="F57" s="9"/>
      <c r="G57" s="9">
        <f t="shared" si="0"/>
        <v>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273000</v>
      </c>
      <c r="F59" s="9">
        <v>272580</v>
      </c>
      <c r="G59" s="9">
        <f t="shared" si="0"/>
        <v>420</v>
      </c>
      <c r="H59" s="9"/>
    </row>
    <row r="60" spans="2:8">
      <c r="B60" s="30"/>
      <c r="C60" s="30"/>
      <c r="D60" s="8" t="s">
        <v>65</v>
      </c>
      <c r="E60" s="9">
        <v>3000</v>
      </c>
      <c r="F60" s="9">
        <v>2420</v>
      </c>
      <c r="G60" s="9">
        <f t="shared" si="0"/>
        <v>580</v>
      </c>
      <c r="H60" s="9"/>
    </row>
    <row r="61" spans="2:8">
      <c r="B61" s="30"/>
      <c r="C61" s="30"/>
      <c r="D61" s="8" t="s">
        <v>48</v>
      </c>
      <c r="E61" s="9">
        <v>484000</v>
      </c>
      <c r="F61" s="9">
        <v>483380</v>
      </c>
      <c r="G61" s="9">
        <f t="shared" si="0"/>
        <v>620</v>
      </c>
      <c r="H61" s="9"/>
    </row>
    <row r="62" spans="2:8">
      <c r="B62" s="30"/>
      <c r="C62" s="30"/>
      <c r="D62" s="8" t="s">
        <v>49</v>
      </c>
      <c r="E62" s="9">
        <v>848000</v>
      </c>
      <c r="F62" s="9">
        <v>847476</v>
      </c>
      <c r="G62" s="9">
        <f t="shared" si="0"/>
        <v>524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104000</v>
      </c>
      <c r="F64" s="9">
        <v>103653</v>
      </c>
      <c r="G64" s="9">
        <f t="shared" si="0"/>
        <v>347</v>
      </c>
      <c r="H64" s="9"/>
    </row>
    <row r="65" spans="2:8">
      <c r="B65" s="30"/>
      <c r="C65" s="30"/>
      <c r="D65" s="8" t="s">
        <v>68</v>
      </c>
      <c r="E65" s="9">
        <v>77000</v>
      </c>
      <c r="F65" s="9">
        <v>76342</v>
      </c>
      <c r="G65" s="9">
        <f t="shared" si="0"/>
        <v>658</v>
      </c>
      <c r="H65" s="9"/>
    </row>
    <row r="66" spans="2:8">
      <c r="B66" s="30"/>
      <c r="C66" s="30"/>
      <c r="D66" s="8" t="s">
        <v>69</v>
      </c>
      <c r="E66" s="9">
        <v>112000</v>
      </c>
      <c r="F66" s="9">
        <v>111200</v>
      </c>
      <c r="G66" s="9">
        <f t="shared" si="0"/>
        <v>800</v>
      </c>
      <c r="H66" s="9"/>
    </row>
    <row r="67" spans="2:8">
      <c r="B67" s="30"/>
      <c r="C67" s="30"/>
      <c r="D67" s="8" t="s">
        <v>52</v>
      </c>
      <c r="E67" s="9">
        <v>75000</v>
      </c>
      <c r="F67" s="9">
        <v>69492</v>
      </c>
      <c r="G67" s="9">
        <f t="shared" si="0"/>
        <v>5508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2190000</v>
      </c>
      <c r="F69" s="9">
        <f>+F70</f>
        <v>2189256</v>
      </c>
      <c r="G69" s="9">
        <f t="shared" si="0"/>
        <v>744</v>
      </c>
      <c r="H69" s="9"/>
    </row>
    <row r="70" spans="2:8">
      <c r="B70" s="30"/>
      <c r="C70" s="30"/>
      <c r="D70" s="8" t="s">
        <v>72</v>
      </c>
      <c r="E70" s="9">
        <f>+E71+E72</f>
        <v>2190000</v>
      </c>
      <c r="F70" s="9">
        <f>+F71+F72</f>
        <v>2189256</v>
      </c>
      <c r="G70" s="9">
        <f t="shared" si="0"/>
        <v>744</v>
      </c>
      <c r="H70" s="9"/>
    </row>
    <row r="71" spans="2:8">
      <c r="B71" s="30"/>
      <c r="C71" s="30"/>
      <c r="D71" s="8" t="s">
        <v>73</v>
      </c>
      <c r="E71" s="9">
        <v>2190000</v>
      </c>
      <c r="F71" s="9">
        <v>2189256</v>
      </c>
      <c r="G71" s="9">
        <f t="shared" ref="G71:G134" si="1">E71-F71</f>
        <v>744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>
        <v>555000</v>
      </c>
      <c r="F73" s="9">
        <v>554105</v>
      </c>
      <c r="G73" s="9">
        <f t="shared" si="1"/>
        <v>895</v>
      </c>
      <c r="H73" s="9"/>
    </row>
    <row r="74" spans="2:8">
      <c r="B74" s="30"/>
      <c r="C74" s="31"/>
      <c r="D74" s="10" t="s">
        <v>76</v>
      </c>
      <c r="E74" s="11">
        <f>+E28+E35+E47+E69+E73</f>
        <v>56290000</v>
      </c>
      <c r="F74" s="11">
        <f>+F28+F35+F47+F69+F73</f>
        <v>56262412</v>
      </c>
      <c r="G74" s="11">
        <f t="shared" si="1"/>
        <v>27588</v>
      </c>
      <c r="H74" s="11"/>
    </row>
    <row r="75" spans="2:8">
      <c r="B75" s="31"/>
      <c r="C75" s="12" t="s">
        <v>77</v>
      </c>
      <c r="D75" s="13"/>
      <c r="E75" s="14">
        <f xml:space="preserve"> +E27 - E74</f>
        <v>-1859000</v>
      </c>
      <c r="F75" s="14">
        <f xml:space="preserve"> +F27 - F74</f>
        <v>-2883106</v>
      </c>
      <c r="G75" s="14">
        <f t="shared" si="1"/>
        <v>1024106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386000</v>
      </c>
      <c r="F76" s="9">
        <f>+F77+F78</f>
        <v>386000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>
        <v>386000</v>
      </c>
      <c r="F77" s="9">
        <v>386000</v>
      </c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386000</v>
      </c>
      <c r="F89" s="11">
        <f>+F76+F79+F82+F83+F84+F88</f>
        <v>386000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>
        <v>9036000</v>
      </c>
      <c r="F90" s="9">
        <v>9036000</v>
      </c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818000</v>
      </c>
      <c r="F92" s="9">
        <f>+F93+F94+F95+F96+F97</f>
        <v>817080</v>
      </c>
      <c r="G92" s="9">
        <f t="shared" si="1"/>
        <v>920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>
        <v>818000</v>
      </c>
      <c r="F96" s="9">
        <v>817080</v>
      </c>
      <c r="G96" s="9">
        <f t="shared" si="1"/>
        <v>920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9854000</v>
      </c>
      <c r="F101" s="11">
        <f>+F90+F91+F92+F98+F99+F100</f>
        <v>9853080</v>
      </c>
      <c r="G101" s="11">
        <f t="shared" si="1"/>
        <v>920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-9468000</v>
      </c>
      <c r="F102" s="14">
        <f xml:space="preserve"> +F89 - F101</f>
        <v>-9467080</v>
      </c>
      <c r="G102" s="14">
        <f t="shared" si="1"/>
        <v>-920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500000</v>
      </c>
      <c r="F107" s="9">
        <f>+F108+F109+F110+F111+F112</f>
        <v>500000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>
        <v>500000</v>
      </c>
      <c r="F110" s="9">
        <v>500000</v>
      </c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13392000</v>
      </c>
      <c r="F118" s="9">
        <v>11951000</v>
      </c>
      <c r="G118" s="9">
        <f t="shared" si="1"/>
        <v>1441000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13892000</v>
      </c>
      <c r="F120" s="11">
        <f>+F103+F104+F105+F106+F107+F113+F114+F115+F116+F117+F118+F119</f>
        <v>12451000</v>
      </c>
      <c r="G120" s="11">
        <f t="shared" si="1"/>
        <v>1441000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100000</v>
      </c>
      <c r="F125" s="9">
        <f>+F126+F127+F128+F129+F130</f>
        <v>100000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>
        <v>100000</v>
      </c>
      <c r="F128" s="9">
        <v>100000</v>
      </c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2465000</v>
      </c>
      <c r="F136" s="17"/>
      <c r="G136" s="17">
        <f t="shared" si="2"/>
        <v>2465000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2565000</v>
      </c>
      <c r="F138" s="19">
        <f>+F121+F122+F123+F124+F125+F131+F132+F133+F134+F135+F136+F137</f>
        <v>100000</v>
      </c>
      <c r="G138" s="19">
        <f t="shared" si="2"/>
        <v>2465000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11327000</v>
      </c>
      <c r="F139" s="14">
        <f xml:space="preserve"> +F120 - F138</f>
        <v>12351000</v>
      </c>
      <c r="G139" s="14">
        <f t="shared" si="2"/>
        <v>-1024000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814</v>
      </c>
      <c r="G142" s="14">
        <f t="shared" ref="G142:G144" si="3">E142-F142</f>
        <v>-814</v>
      </c>
      <c r="H142" s="14"/>
    </row>
    <row r="143" spans="2:8">
      <c r="B143" s="15" t="s">
        <v>146</v>
      </c>
      <c r="C143" s="12"/>
      <c r="D143" s="13"/>
      <c r="E143" s="14">
        <v>13171000</v>
      </c>
      <c r="F143" s="14">
        <v>13171246</v>
      </c>
      <c r="G143" s="14">
        <f t="shared" si="3"/>
        <v>-246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13171000</v>
      </c>
      <c r="F144" s="14">
        <f xml:space="preserve"> +F142 +F143</f>
        <v>13172060</v>
      </c>
      <c r="G144" s="14">
        <f t="shared" si="3"/>
        <v>-1060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5F06-B116-4625-BAD1-602A08321D68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149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4580000</v>
      </c>
      <c r="F6" s="7">
        <f>+F7</f>
        <v>4580986</v>
      </c>
      <c r="G6" s="7">
        <f>E6-F6</f>
        <v>-986</v>
      </c>
      <c r="H6" s="7"/>
    </row>
    <row r="7" spans="2:8">
      <c r="B7" s="30"/>
      <c r="C7" s="30"/>
      <c r="D7" s="8" t="s">
        <v>12</v>
      </c>
      <c r="E7" s="9">
        <v>4580000</v>
      </c>
      <c r="F7" s="9">
        <v>4580986</v>
      </c>
      <c r="G7" s="9">
        <f t="shared" ref="G7:G70" si="0">E7-F7</f>
        <v>-986</v>
      </c>
      <c r="H7" s="9"/>
    </row>
    <row r="8" spans="2:8">
      <c r="B8" s="30"/>
      <c r="C8" s="30"/>
      <c r="D8" s="8" t="s">
        <v>13</v>
      </c>
      <c r="E8" s="9">
        <f>+E9+E13+E14+E16+E17</f>
        <v>44451000</v>
      </c>
      <c r="F8" s="9">
        <f>+F9+F13+F14+F16+F17</f>
        <v>44277845</v>
      </c>
      <c r="G8" s="9">
        <f t="shared" si="0"/>
        <v>173155</v>
      </c>
      <c r="H8" s="9"/>
    </row>
    <row r="9" spans="2:8">
      <c r="B9" s="30"/>
      <c r="C9" s="30"/>
      <c r="D9" s="8" t="s">
        <v>14</v>
      </c>
      <c r="E9" s="9">
        <f>+E10+E11+E12</f>
        <v>43890000</v>
      </c>
      <c r="F9" s="9">
        <f>+F10+F11+F12</f>
        <v>43699305</v>
      </c>
      <c r="G9" s="9">
        <f t="shared" si="0"/>
        <v>190695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43890000</v>
      </c>
      <c r="F11" s="9">
        <v>43699305</v>
      </c>
      <c r="G11" s="9">
        <f t="shared" si="0"/>
        <v>190695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320000</v>
      </c>
      <c r="F13" s="9">
        <v>357700</v>
      </c>
      <c r="G13" s="9">
        <f t="shared" si="0"/>
        <v>-37700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241000</v>
      </c>
      <c r="F17" s="9">
        <f>+F18+F19+F20</f>
        <v>220840</v>
      </c>
      <c r="G17" s="9">
        <f t="shared" si="0"/>
        <v>20160</v>
      </c>
      <c r="H17" s="9"/>
    </row>
    <row r="18" spans="2:8">
      <c r="B18" s="30"/>
      <c r="C18" s="30"/>
      <c r="D18" s="8" t="s">
        <v>23</v>
      </c>
      <c r="E18" s="9">
        <v>241000</v>
      </c>
      <c r="F18" s="9">
        <v>220840</v>
      </c>
      <c r="G18" s="9">
        <f t="shared" si="0"/>
        <v>20160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82000</v>
      </c>
      <c r="F21" s="9">
        <v>82000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99</v>
      </c>
      <c r="G22" s="9">
        <f t="shared" si="0"/>
        <v>-99</v>
      </c>
      <c r="H22" s="9"/>
    </row>
    <row r="23" spans="2:8">
      <c r="B23" s="30"/>
      <c r="C23" s="30"/>
      <c r="D23" s="8" t="s">
        <v>28</v>
      </c>
      <c r="E23" s="9">
        <f>+E24+E25+E26</f>
        <v>0</v>
      </c>
      <c r="F23" s="9">
        <f>+F24+F25+F26</f>
        <v>0</v>
      </c>
      <c r="G23" s="9">
        <f t="shared" si="0"/>
        <v>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/>
      <c r="F26" s="9"/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49113000</v>
      </c>
      <c r="F27" s="11">
        <f>+F6+F8+F21+F22+F23</f>
        <v>48940930</v>
      </c>
      <c r="G27" s="11">
        <f t="shared" si="0"/>
        <v>172070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25998000</v>
      </c>
      <c r="F28" s="9">
        <f>+F29+F30+F31+F32+F33+F34</f>
        <v>25984863</v>
      </c>
      <c r="G28" s="9">
        <f t="shared" si="0"/>
        <v>13137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17195000</v>
      </c>
      <c r="F30" s="9">
        <v>17194638</v>
      </c>
      <c r="G30" s="9">
        <f t="shared" si="0"/>
        <v>362</v>
      </c>
      <c r="H30" s="9"/>
    </row>
    <row r="31" spans="2:8">
      <c r="B31" s="30"/>
      <c r="C31" s="30"/>
      <c r="D31" s="8" t="s">
        <v>37</v>
      </c>
      <c r="E31" s="9">
        <v>3830000</v>
      </c>
      <c r="F31" s="9">
        <v>3829300</v>
      </c>
      <c r="G31" s="9">
        <f t="shared" si="0"/>
        <v>700</v>
      </c>
      <c r="H31" s="9"/>
    </row>
    <row r="32" spans="2:8">
      <c r="B32" s="30"/>
      <c r="C32" s="30"/>
      <c r="D32" s="8" t="s">
        <v>38</v>
      </c>
      <c r="E32" s="9">
        <v>1165000</v>
      </c>
      <c r="F32" s="9">
        <v>1158026</v>
      </c>
      <c r="G32" s="9">
        <f t="shared" si="0"/>
        <v>6974</v>
      </c>
      <c r="H32" s="9"/>
    </row>
    <row r="33" spans="2:8">
      <c r="B33" s="30"/>
      <c r="C33" s="30"/>
      <c r="D33" s="8" t="s">
        <v>39</v>
      </c>
      <c r="E33" s="9">
        <v>534000</v>
      </c>
      <c r="F33" s="9">
        <v>534000</v>
      </c>
      <c r="G33" s="9">
        <f t="shared" si="0"/>
        <v>0</v>
      </c>
      <c r="H33" s="9"/>
    </row>
    <row r="34" spans="2:8">
      <c r="B34" s="30"/>
      <c r="C34" s="30"/>
      <c r="D34" s="8" t="s">
        <v>40</v>
      </c>
      <c r="E34" s="9">
        <v>3274000</v>
      </c>
      <c r="F34" s="9">
        <v>3268899</v>
      </c>
      <c r="G34" s="9">
        <f t="shared" si="0"/>
        <v>5101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1587000</v>
      </c>
      <c r="F35" s="9">
        <f>+F36+F37+F38+F39+F40+F41+F42+F43+F44+F45+F46</f>
        <v>1511591</v>
      </c>
      <c r="G35" s="9">
        <f t="shared" si="0"/>
        <v>75409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50000</v>
      </c>
      <c r="F37" s="9">
        <v>41895</v>
      </c>
      <c r="G37" s="9">
        <f t="shared" si="0"/>
        <v>8105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450000</v>
      </c>
      <c r="F39" s="9">
        <v>437000</v>
      </c>
      <c r="G39" s="9">
        <f t="shared" si="0"/>
        <v>13000</v>
      </c>
      <c r="H39" s="9"/>
    </row>
    <row r="40" spans="2:8">
      <c r="B40" s="30"/>
      <c r="C40" s="30"/>
      <c r="D40" s="8" t="s">
        <v>46</v>
      </c>
      <c r="E40" s="9">
        <v>560000</v>
      </c>
      <c r="F40" s="9">
        <v>558120</v>
      </c>
      <c r="G40" s="9">
        <f t="shared" si="0"/>
        <v>1880</v>
      </c>
      <c r="H40" s="9"/>
    </row>
    <row r="41" spans="2:8">
      <c r="B41" s="30"/>
      <c r="C41" s="30"/>
      <c r="D41" s="8" t="s">
        <v>47</v>
      </c>
      <c r="E41" s="9">
        <v>60000</v>
      </c>
      <c r="F41" s="9">
        <v>60000</v>
      </c>
      <c r="G41" s="9">
        <f t="shared" si="0"/>
        <v>0</v>
      </c>
      <c r="H41" s="9"/>
    </row>
    <row r="42" spans="2:8">
      <c r="B42" s="30"/>
      <c r="C42" s="30"/>
      <c r="D42" s="8" t="s">
        <v>48</v>
      </c>
      <c r="E42" s="9">
        <v>27000</v>
      </c>
      <c r="F42" s="9">
        <v>26114</v>
      </c>
      <c r="G42" s="9">
        <f t="shared" si="0"/>
        <v>886</v>
      </c>
      <c r="H42" s="9"/>
    </row>
    <row r="43" spans="2:8">
      <c r="B43" s="30"/>
      <c r="C43" s="30"/>
      <c r="D43" s="8" t="s">
        <v>49</v>
      </c>
      <c r="E43" s="9">
        <v>60000</v>
      </c>
      <c r="F43" s="9">
        <v>59400</v>
      </c>
      <c r="G43" s="9">
        <f t="shared" si="0"/>
        <v>600</v>
      </c>
      <c r="H43" s="9"/>
    </row>
    <row r="44" spans="2:8">
      <c r="B44" s="30"/>
      <c r="C44" s="30"/>
      <c r="D44" s="8" t="s">
        <v>50</v>
      </c>
      <c r="E44" s="9">
        <v>120000</v>
      </c>
      <c r="F44" s="9">
        <v>118000</v>
      </c>
      <c r="G44" s="9">
        <f t="shared" si="0"/>
        <v>2000</v>
      </c>
      <c r="H44" s="9"/>
    </row>
    <row r="45" spans="2:8">
      <c r="B45" s="30"/>
      <c r="C45" s="30"/>
      <c r="D45" s="8" t="s">
        <v>51</v>
      </c>
      <c r="E45" s="9">
        <v>130000</v>
      </c>
      <c r="F45" s="9">
        <v>111062</v>
      </c>
      <c r="G45" s="9">
        <f t="shared" si="0"/>
        <v>18938</v>
      </c>
      <c r="H45" s="9"/>
    </row>
    <row r="46" spans="2:8">
      <c r="B46" s="30"/>
      <c r="C46" s="30"/>
      <c r="D46" s="8" t="s">
        <v>52</v>
      </c>
      <c r="E46" s="9">
        <v>130000</v>
      </c>
      <c r="F46" s="9">
        <v>100000</v>
      </c>
      <c r="G46" s="9">
        <f t="shared" si="0"/>
        <v>30000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1722000</v>
      </c>
      <c r="F47" s="9">
        <f>+F48+F49+F50+F51+F52+F53+F54+F55+F56+F57+F58+F59+F60+F61+F62+F63+F64+F65+F66+F67+F68</f>
        <v>1525392</v>
      </c>
      <c r="G47" s="9">
        <f t="shared" si="0"/>
        <v>196608</v>
      </c>
      <c r="H47" s="9"/>
    </row>
    <row r="48" spans="2:8">
      <c r="B48" s="30"/>
      <c r="C48" s="30"/>
      <c r="D48" s="8" t="s">
        <v>54</v>
      </c>
      <c r="E48" s="9">
        <v>31000</v>
      </c>
      <c r="F48" s="9">
        <v>30636</v>
      </c>
      <c r="G48" s="9">
        <f t="shared" si="0"/>
        <v>364</v>
      </c>
      <c r="H48" s="9"/>
    </row>
    <row r="49" spans="2:8">
      <c r="B49" s="30"/>
      <c r="C49" s="30"/>
      <c r="D49" s="8" t="s">
        <v>55</v>
      </c>
      <c r="E49" s="9">
        <v>6000</v>
      </c>
      <c r="F49" s="9">
        <v>5511</v>
      </c>
      <c r="G49" s="9">
        <f t="shared" si="0"/>
        <v>489</v>
      </c>
      <c r="H49" s="9"/>
    </row>
    <row r="50" spans="2:8">
      <c r="B50" s="30"/>
      <c r="C50" s="30"/>
      <c r="D50" s="8" t="s">
        <v>56</v>
      </c>
      <c r="E50" s="9">
        <v>35000</v>
      </c>
      <c r="F50" s="9">
        <v>34870</v>
      </c>
      <c r="G50" s="9">
        <f t="shared" si="0"/>
        <v>130</v>
      </c>
      <c r="H50" s="9"/>
    </row>
    <row r="51" spans="2:8">
      <c r="B51" s="30"/>
      <c r="C51" s="30"/>
      <c r="D51" s="8" t="s">
        <v>57</v>
      </c>
      <c r="E51" s="9">
        <v>100000</v>
      </c>
      <c r="F51" s="9">
        <v>94900</v>
      </c>
      <c r="G51" s="9">
        <f t="shared" si="0"/>
        <v>5100</v>
      </c>
      <c r="H51" s="9"/>
    </row>
    <row r="52" spans="2:8">
      <c r="B52" s="30"/>
      <c r="C52" s="30"/>
      <c r="D52" s="8" t="s">
        <v>58</v>
      </c>
      <c r="E52" s="9">
        <v>30000</v>
      </c>
      <c r="F52" s="9">
        <v>27106</v>
      </c>
      <c r="G52" s="9">
        <f t="shared" si="0"/>
        <v>2894</v>
      </c>
      <c r="H52" s="9"/>
    </row>
    <row r="53" spans="2:8">
      <c r="B53" s="30"/>
      <c r="C53" s="30"/>
      <c r="D53" s="8" t="s">
        <v>59</v>
      </c>
      <c r="E53" s="9">
        <v>95000</v>
      </c>
      <c r="F53" s="9">
        <v>90199</v>
      </c>
      <c r="G53" s="9">
        <f t="shared" si="0"/>
        <v>4801</v>
      </c>
      <c r="H53" s="9"/>
    </row>
    <row r="54" spans="2:8">
      <c r="B54" s="30"/>
      <c r="C54" s="30"/>
      <c r="D54" s="8" t="s">
        <v>46</v>
      </c>
      <c r="E54" s="9">
        <v>240000</v>
      </c>
      <c r="F54" s="9">
        <v>186041</v>
      </c>
      <c r="G54" s="9">
        <f t="shared" si="0"/>
        <v>53959</v>
      </c>
      <c r="H54" s="9"/>
    </row>
    <row r="55" spans="2:8">
      <c r="B55" s="30"/>
      <c r="C55" s="30"/>
      <c r="D55" s="8" t="s">
        <v>60</v>
      </c>
      <c r="E55" s="9">
        <v>100000</v>
      </c>
      <c r="F55" s="9">
        <v>90880</v>
      </c>
      <c r="G55" s="9">
        <f t="shared" si="0"/>
        <v>9120</v>
      </c>
      <c r="H55" s="9"/>
    </row>
    <row r="56" spans="2:8">
      <c r="B56" s="30"/>
      <c r="C56" s="30"/>
      <c r="D56" s="8" t="s">
        <v>61</v>
      </c>
      <c r="E56" s="9">
        <v>295000</v>
      </c>
      <c r="F56" s="9">
        <v>288325</v>
      </c>
      <c r="G56" s="9">
        <f t="shared" si="0"/>
        <v>6675</v>
      </c>
      <c r="H56" s="9"/>
    </row>
    <row r="57" spans="2:8">
      <c r="B57" s="30"/>
      <c r="C57" s="30"/>
      <c r="D57" s="8" t="s">
        <v>62</v>
      </c>
      <c r="E57" s="9">
        <v>15000</v>
      </c>
      <c r="F57" s="9">
        <v>11400</v>
      </c>
      <c r="G57" s="9">
        <f t="shared" si="0"/>
        <v>3600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132000</v>
      </c>
      <c r="F59" s="9">
        <v>131592</v>
      </c>
      <c r="G59" s="9">
        <f t="shared" si="0"/>
        <v>408</v>
      </c>
      <c r="H59" s="9"/>
    </row>
    <row r="60" spans="2:8">
      <c r="B60" s="30"/>
      <c r="C60" s="30"/>
      <c r="D60" s="8" t="s">
        <v>65</v>
      </c>
      <c r="E60" s="9">
        <v>8000</v>
      </c>
      <c r="F60" s="9">
        <v>6143</v>
      </c>
      <c r="G60" s="9">
        <f t="shared" si="0"/>
        <v>1857</v>
      </c>
      <c r="H60" s="9"/>
    </row>
    <row r="61" spans="2:8">
      <c r="B61" s="30"/>
      <c r="C61" s="30"/>
      <c r="D61" s="8" t="s">
        <v>48</v>
      </c>
      <c r="E61" s="9">
        <v>151000</v>
      </c>
      <c r="F61" s="9">
        <v>150928</v>
      </c>
      <c r="G61" s="9">
        <f t="shared" si="0"/>
        <v>72</v>
      </c>
      <c r="H61" s="9"/>
    </row>
    <row r="62" spans="2:8">
      <c r="B62" s="30"/>
      <c r="C62" s="30"/>
      <c r="D62" s="8" t="s">
        <v>49</v>
      </c>
      <c r="E62" s="9">
        <v>90000</v>
      </c>
      <c r="F62" s="9">
        <v>89664</v>
      </c>
      <c r="G62" s="9">
        <f t="shared" si="0"/>
        <v>336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141000</v>
      </c>
      <c r="F64" s="9">
        <v>35934</v>
      </c>
      <c r="G64" s="9">
        <f t="shared" si="0"/>
        <v>105066</v>
      </c>
      <c r="H64" s="9"/>
    </row>
    <row r="65" spans="2:8">
      <c r="B65" s="30"/>
      <c r="C65" s="30"/>
      <c r="D65" s="8" t="s">
        <v>68</v>
      </c>
      <c r="E65" s="9">
        <v>55000</v>
      </c>
      <c r="F65" s="9">
        <v>55000</v>
      </c>
      <c r="G65" s="9">
        <f t="shared" si="0"/>
        <v>0</v>
      </c>
      <c r="H65" s="9"/>
    </row>
    <row r="66" spans="2:8">
      <c r="B66" s="30"/>
      <c r="C66" s="30"/>
      <c r="D66" s="8" t="s">
        <v>69</v>
      </c>
      <c r="E66" s="9">
        <v>82000</v>
      </c>
      <c r="F66" s="9">
        <v>81200</v>
      </c>
      <c r="G66" s="9">
        <f t="shared" si="0"/>
        <v>800</v>
      </c>
      <c r="H66" s="9"/>
    </row>
    <row r="67" spans="2:8">
      <c r="B67" s="30"/>
      <c r="C67" s="30"/>
      <c r="D67" s="8" t="s">
        <v>52</v>
      </c>
      <c r="E67" s="9">
        <v>116000</v>
      </c>
      <c r="F67" s="9">
        <v>115063</v>
      </c>
      <c r="G67" s="9">
        <f t="shared" si="0"/>
        <v>937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4581000</v>
      </c>
      <c r="F69" s="9">
        <f>+F70</f>
        <v>4580683</v>
      </c>
      <c r="G69" s="9">
        <f t="shared" si="0"/>
        <v>317</v>
      </c>
      <c r="H69" s="9"/>
    </row>
    <row r="70" spans="2:8">
      <c r="B70" s="30"/>
      <c r="C70" s="30"/>
      <c r="D70" s="8" t="s">
        <v>72</v>
      </c>
      <c r="E70" s="9">
        <f>+E71+E72</f>
        <v>4581000</v>
      </c>
      <c r="F70" s="9">
        <f>+F71+F72</f>
        <v>4580683</v>
      </c>
      <c r="G70" s="9">
        <f t="shared" si="0"/>
        <v>317</v>
      </c>
      <c r="H70" s="9"/>
    </row>
    <row r="71" spans="2:8">
      <c r="B71" s="30"/>
      <c r="C71" s="30"/>
      <c r="D71" s="8" t="s">
        <v>73</v>
      </c>
      <c r="E71" s="9">
        <v>4581000</v>
      </c>
      <c r="F71" s="9">
        <v>4580683</v>
      </c>
      <c r="G71" s="9">
        <f t="shared" ref="G71:G134" si="1">E71-F71</f>
        <v>317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33888000</v>
      </c>
      <c r="F74" s="11">
        <f>+F28+F35+F47+F69+F73</f>
        <v>33602529</v>
      </c>
      <c r="G74" s="11">
        <f t="shared" si="1"/>
        <v>285471</v>
      </c>
      <c r="H74" s="11"/>
    </row>
    <row r="75" spans="2:8">
      <c r="B75" s="31"/>
      <c r="C75" s="12" t="s">
        <v>77</v>
      </c>
      <c r="D75" s="13"/>
      <c r="E75" s="14">
        <f xml:space="preserve"> +E27 - E74</f>
        <v>15225000</v>
      </c>
      <c r="F75" s="14">
        <f xml:space="preserve"> +F27 - F74</f>
        <v>15338401</v>
      </c>
      <c r="G75" s="14">
        <f t="shared" si="1"/>
        <v>-113401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/>
      <c r="F118" s="9"/>
      <c r="G118" s="9">
        <f t="shared" si="1"/>
        <v>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0</v>
      </c>
      <c r="F120" s="11">
        <f>+F103+F104+F105+F106+F107+F113+F114+F115+F116+F117+F118+F119</f>
        <v>0</v>
      </c>
      <c r="G120" s="11">
        <f t="shared" si="1"/>
        <v>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100000</v>
      </c>
      <c r="F125" s="9">
        <f>+F126+F127+F128+F129+F130</f>
        <v>0</v>
      </c>
      <c r="G125" s="9">
        <f t="shared" si="1"/>
        <v>100000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>
        <v>100000</v>
      </c>
      <c r="F128" s="9"/>
      <c r="G128" s="9">
        <f t="shared" si="1"/>
        <v>100000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15125000</v>
      </c>
      <c r="F136" s="17">
        <v>15338000</v>
      </c>
      <c r="G136" s="17">
        <f t="shared" si="2"/>
        <v>-213000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15225000</v>
      </c>
      <c r="F138" s="19">
        <f>+F121+F122+F123+F124+F125+F131+F132+F133+F134+F135+F136+F137</f>
        <v>15338000</v>
      </c>
      <c r="G138" s="19">
        <f t="shared" si="2"/>
        <v>-113000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-15225000</v>
      </c>
      <c r="F139" s="14">
        <f xml:space="preserve"> +F120 - F138</f>
        <v>-15338000</v>
      </c>
      <c r="G139" s="14">
        <f t="shared" si="2"/>
        <v>113000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401</v>
      </c>
      <c r="G142" s="14">
        <f t="shared" ref="G142:G144" si="3">E142-F142</f>
        <v>-401</v>
      </c>
      <c r="H142" s="14"/>
    </row>
    <row r="143" spans="2:8">
      <c r="B143" s="15" t="s">
        <v>146</v>
      </c>
      <c r="C143" s="12"/>
      <c r="D143" s="13"/>
      <c r="E143" s="14">
        <v>6739000</v>
      </c>
      <c r="F143" s="14">
        <v>6739230</v>
      </c>
      <c r="G143" s="14">
        <f t="shared" si="3"/>
        <v>-230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6739000</v>
      </c>
      <c r="F144" s="14">
        <f xml:space="preserve"> +F142 +F143</f>
        <v>6739631</v>
      </c>
      <c r="G144" s="14">
        <f t="shared" si="3"/>
        <v>-631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3E01-8F3B-43F0-9AFC-33EACD4AF66D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150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2500000</v>
      </c>
      <c r="F6" s="7">
        <f>+F7</f>
        <v>2388755</v>
      </c>
      <c r="G6" s="7">
        <f>E6-F6</f>
        <v>111245</v>
      </c>
      <c r="H6" s="7"/>
    </row>
    <row r="7" spans="2:8">
      <c r="B7" s="30"/>
      <c r="C7" s="30"/>
      <c r="D7" s="8" t="s">
        <v>12</v>
      </c>
      <c r="E7" s="9">
        <v>2500000</v>
      </c>
      <c r="F7" s="9">
        <v>2388755</v>
      </c>
      <c r="G7" s="9">
        <f t="shared" ref="G7:G70" si="0">E7-F7</f>
        <v>111245</v>
      </c>
      <c r="H7" s="9"/>
    </row>
    <row r="8" spans="2:8">
      <c r="B8" s="30"/>
      <c r="C8" s="30"/>
      <c r="D8" s="8" t="s">
        <v>13</v>
      </c>
      <c r="E8" s="9">
        <f>+E9+E13+E14+E16+E17</f>
        <v>33610000</v>
      </c>
      <c r="F8" s="9">
        <f>+F9+F13+F14+F16+F17</f>
        <v>33418082</v>
      </c>
      <c r="G8" s="9">
        <f t="shared" si="0"/>
        <v>191918</v>
      </c>
      <c r="H8" s="9"/>
    </row>
    <row r="9" spans="2:8">
      <c r="B9" s="30"/>
      <c r="C9" s="30"/>
      <c r="D9" s="8" t="s">
        <v>14</v>
      </c>
      <c r="E9" s="9">
        <f>+E10+E11+E12</f>
        <v>33114000</v>
      </c>
      <c r="F9" s="9">
        <f>+F10+F11+F12</f>
        <v>33151642</v>
      </c>
      <c r="G9" s="9">
        <f t="shared" si="0"/>
        <v>-37642</v>
      </c>
      <c r="H9" s="9"/>
    </row>
    <row r="10" spans="2:8">
      <c r="B10" s="30"/>
      <c r="C10" s="30"/>
      <c r="D10" s="8" t="s">
        <v>15</v>
      </c>
      <c r="E10" s="9">
        <v>13354000</v>
      </c>
      <c r="F10" s="9">
        <v>13309198</v>
      </c>
      <c r="G10" s="9">
        <f t="shared" si="0"/>
        <v>44802</v>
      </c>
      <c r="H10" s="9"/>
    </row>
    <row r="11" spans="2:8">
      <c r="B11" s="30"/>
      <c r="C11" s="30"/>
      <c r="D11" s="8" t="s">
        <v>16</v>
      </c>
      <c r="E11" s="9">
        <v>19760000</v>
      </c>
      <c r="F11" s="9">
        <v>19842444</v>
      </c>
      <c r="G11" s="9">
        <f t="shared" si="0"/>
        <v>-82444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245000</v>
      </c>
      <c r="F13" s="9">
        <v>59840</v>
      </c>
      <c r="G13" s="9">
        <f t="shared" si="0"/>
        <v>185160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251000</v>
      </c>
      <c r="F17" s="9">
        <f>+F18+F19+F20</f>
        <v>206600</v>
      </c>
      <c r="G17" s="9">
        <f t="shared" si="0"/>
        <v>44400</v>
      </c>
      <c r="H17" s="9"/>
    </row>
    <row r="18" spans="2:8">
      <c r="B18" s="30"/>
      <c r="C18" s="30"/>
      <c r="D18" s="8" t="s">
        <v>23</v>
      </c>
      <c r="E18" s="9">
        <v>91000</v>
      </c>
      <c r="F18" s="9">
        <v>206600</v>
      </c>
      <c r="G18" s="9">
        <f t="shared" si="0"/>
        <v>-115600</v>
      </c>
      <c r="H18" s="9"/>
    </row>
    <row r="19" spans="2:8">
      <c r="B19" s="30"/>
      <c r="C19" s="30"/>
      <c r="D19" s="8" t="s">
        <v>24</v>
      </c>
      <c r="E19" s="9">
        <v>160000</v>
      </c>
      <c r="F19" s="9"/>
      <c r="G19" s="9">
        <f t="shared" si="0"/>
        <v>160000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150000</v>
      </c>
      <c r="F21" s="9">
        <v>145000</v>
      </c>
      <c r="G21" s="9">
        <f t="shared" si="0"/>
        <v>5000</v>
      </c>
      <c r="H21" s="9"/>
    </row>
    <row r="22" spans="2:8">
      <c r="B22" s="30"/>
      <c r="C22" s="30"/>
      <c r="D22" s="8" t="s">
        <v>27</v>
      </c>
      <c r="E22" s="9"/>
      <c r="F22" s="9">
        <v>16</v>
      </c>
      <c r="G22" s="9">
        <f t="shared" si="0"/>
        <v>-16</v>
      </c>
      <c r="H22" s="9"/>
    </row>
    <row r="23" spans="2:8">
      <c r="B23" s="30"/>
      <c r="C23" s="30"/>
      <c r="D23" s="8" t="s">
        <v>28</v>
      </c>
      <c r="E23" s="9">
        <f>+E24+E25+E26</f>
        <v>1000</v>
      </c>
      <c r="F23" s="9">
        <f>+F24+F25+F26</f>
        <v>600</v>
      </c>
      <c r="G23" s="9">
        <f t="shared" si="0"/>
        <v>400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1000</v>
      </c>
      <c r="F26" s="9">
        <v>600</v>
      </c>
      <c r="G26" s="9">
        <f t="shared" si="0"/>
        <v>400</v>
      </c>
      <c r="H26" s="9"/>
    </row>
    <row r="27" spans="2:8">
      <c r="B27" s="30"/>
      <c r="C27" s="31"/>
      <c r="D27" s="10" t="s">
        <v>32</v>
      </c>
      <c r="E27" s="11">
        <f>+E6+E8+E21+E22+E23</f>
        <v>36261000</v>
      </c>
      <c r="F27" s="11">
        <f>+F6+F8+F21+F22+F23</f>
        <v>35952453</v>
      </c>
      <c r="G27" s="11">
        <f t="shared" si="0"/>
        <v>308547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27340000</v>
      </c>
      <c r="F28" s="9">
        <f>+F29+F30+F31+F32+F33+F34</f>
        <v>27082675</v>
      </c>
      <c r="G28" s="9">
        <f t="shared" si="0"/>
        <v>257325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13200000</v>
      </c>
      <c r="F30" s="9">
        <v>13167197</v>
      </c>
      <c r="G30" s="9">
        <f t="shared" si="0"/>
        <v>32803</v>
      </c>
      <c r="H30" s="9"/>
    </row>
    <row r="31" spans="2:8">
      <c r="B31" s="30"/>
      <c r="C31" s="30"/>
      <c r="D31" s="8" t="s">
        <v>37</v>
      </c>
      <c r="E31" s="9">
        <v>3104000</v>
      </c>
      <c r="F31" s="9">
        <v>3103300</v>
      </c>
      <c r="G31" s="9">
        <f t="shared" si="0"/>
        <v>700</v>
      </c>
      <c r="H31" s="9"/>
    </row>
    <row r="32" spans="2:8">
      <c r="B32" s="30"/>
      <c r="C32" s="30"/>
      <c r="D32" s="8" t="s">
        <v>38</v>
      </c>
      <c r="E32" s="9">
        <v>6787000</v>
      </c>
      <c r="F32" s="9">
        <v>6577353</v>
      </c>
      <c r="G32" s="9">
        <f t="shared" si="0"/>
        <v>209647</v>
      </c>
      <c r="H32" s="9"/>
    </row>
    <row r="33" spans="2:8">
      <c r="B33" s="30"/>
      <c r="C33" s="30"/>
      <c r="D33" s="8" t="s">
        <v>39</v>
      </c>
      <c r="E33" s="9">
        <v>579000</v>
      </c>
      <c r="F33" s="9">
        <v>578500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3670000</v>
      </c>
      <c r="F34" s="9">
        <v>3656325</v>
      </c>
      <c r="G34" s="9">
        <f t="shared" si="0"/>
        <v>13675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1030000</v>
      </c>
      <c r="F35" s="9">
        <f>+F36+F37+F38+F39+F40+F41+F42+F43+F44+F45+F46</f>
        <v>1005245</v>
      </c>
      <c r="G35" s="9">
        <f t="shared" si="0"/>
        <v>24755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50000</v>
      </c>
      <c r="F37" s="9">
        <v>48315</v>
      </c>
      <c r="G37" s="9">
        <f t="shared" si="0"/>
        <v>1685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190000</v>
      </c>
      <c r="F39" s="9">
        <v>177218</v>
      </c>
      <c r="G39" s="9">
        <f t="shared" si="0"/>
        <v>12782</v>
      </c>
      <c r="H39" s="9"/>
    </row>
    <row r="40" spans="2:8">
      <c r="B40" s="30"/>
      <c r="C40" s="30"/>
      <c r="D40" s="8" t="s">
        <v>46</v>
      </c>
      <c r="E40" s="9">
        <v>300000</v>
      </c>
      <c r="F40" s="9">
        <v>300000</v>
      </c>
      <c r="G40" s="9">
        <f t="shared" si="0"/>
        <v>0</v>
      </c>
      <c r="H40" s="9"/>
    </row>
    <row r="41" spans="2:8">
      <c r="B41" s="30"/>
      <c r="C41" s="30"/>
      <c r="D41" s="8" t="s">
        <v>47</v>
      </c>
      <c r="E41" s="9">
        <v>130000</v>
      </c>
      <c r="F41" s="9">
        <v>124916</v>
      </c>
      <c r="G41" s="9">
        <f t="shared" si="0"/>
        <v>5084</v>
      </c>
      <c r="H41" s="9"/>
    </row>
    <row r="42" spans="2:8">
      <c r="B42" s="30"/>
      <c r="C42" s="30"/>
      <c r="D42" s="8" t="s">
        <v>48</v>
      </c>
      <c r="E42" s="9">
        <v>25000</v>
      </c>
      <c r="F42" s="9">
        <v>24742</v>
      </c>
      <c r="G42" s="9">
        <f t="shared" si="0"/>
        <v>258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150000</v>
      </c>
      <c r="F44" s="9">
        <v>149444</v>
      </c>
      <c r="G44" s="9">
        <f t="shared" si="0"/>
        <v>556</v>
      </c>
      <c r="H44" s="9"/>
    </row>
    <row r="45" spans="2:8">
      <c r="B45" s="30"/>
      <c r="C45" s="30"/>
      <c r="D45" s="8" t="s">
        <v>51</v>
      </c>
      <c r="E45" s="9">
        <v>85000</v>
      </c>
      <c r="F45" s="9">
        <v>81216</v>
      </c>
      <c r="G45" s="9">
        <f t="shared" si="0"/>
        <v>3784</v>
      </c>
      <c r="H45" s="9"/>
    </row>
    <row r="46" spans="2:8">
      <c r="B46" s="30"/>
      <c r="C46" s="30"/>
      <c r="D46" s="8" t="s">
        <v>52</v>
      </c>
      <c r="E46" s="9">
        <v>100000</v>
      </c>
      <c r="F46" s="9">
        <v>99394</v>
      </c>
      <c r="G46" s="9">
        <f t="shared" si="0"/>
        <v>606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1501000</v>
      </c>
      <c r="F47" s="9">
        <f>+F48+F49+F50+F51+F52+F53+F54+F55+F56+F57+F58+F59+F60+F61+F62+F63+F64+F65+F66+F67+F68</f>
        <v>1436000</v>
      </c>
      <c r="G47" s="9">
        <f t="shared" si="0"/>
        <v>65000</v>
      </c>
      <c r="H47" s="9"/>
    </row>
    <row r="48" spans="2:8">
      <c r="B48" s="30"/>
      <c r="C48" s="30"/>
      <c r="D48" s="8" t="s">
        <v>54</v>
      </c>
      <c r="E48" s="9">
        <v>38000</v>
      </c>
      <c r="F48" s="9">
        <v>37038</v>
      </c>
      <c r="G48" s="9">
        <f t="shared" si="0"/>
        <v>962</v>
      </c>
      <c r="H48" s="9"/>
    </row>
    <row r="49" spans="2:8">
      <c r="B49" s="30"/>
      <c r="C49" s="30"/>
      <c r="D49" s="8" t="s">
        <v>55</v>
      </c>
      <c r="E49" s="9">
        <v>14000</v>
      </c>
      <c r="F49" s="9">
        <v>11100</v>
      </c>
      <c r="G49" s="9">
        <f t="shared" si="0"/>
        <v>2900</v>
      </c>
      <c r="H49" s="9"/>
    </row>
    <row r="50" spans="2:8">
      <c r="B50" s="30"/>
      <c r="C50" s="30"/>
      <c r="D50" s="8" t="s">
        <v>56</v>
      </c>
      <c r="E50" s="9">
        <v>60000</v>
      </c>
      <c r="F50" s="9">
        <v>54200</v>
      </c>
      <c r="G50" s="9">
        <f t="shared" si="0"/>
        <v>5800</v>
      </c>
      <c r="H50" s="9"/>
    </row>
    <row r="51" spans="2:8">
      <c r="B51" s="30"/>
      <c r="C51" s="30"/>
      <c r="D51" s="8" t="s">
        <v>57</v>
      </c>
      <c r="E51" s="9">
        <v>71000</v>
      </c>
      <c r="F51" s="9">
        <v>70800</v>
      </c>
      <c r="G51" s="9">
        <f t="shared" si="0"/>
        <v>200</v>
      </c>
      <c r="H51" s="9"/>
    </row>
    <row r="52" spans="2:8">
      <c r="B52" s="30"/>
      <c r="C52" s="30"/>
      <c r="D52" s="8" t="s">
        <v>58</v>
      </c>
      <c r="E52" s="9">
        <v>60000</v>
      </c>
      <c r="F52" s="9">
        <v>41639</v>
      </c>
      <c r="G52" s="9">
        <f t="shared" si="0"/>
        <v>18361</v>
      </c>
      <c r="H52" s="9"/>
    </row>
    <row r="53" spans="2:8">
      <c r="B53" s="30"/>
      <c r="C53" s="30"/>
      <c r="D53" s="8" t="s">
        <v>59</v>
      </c>
      <c r="E53" s="9">
        <v>65000</v>
      </c>
      <c r="F53" s="9">
        <v>64186</v>
      </c>
      <c r="G53" s="9">
        <f t="shared" si="0"/>
        <v>814</v>
      </c>
      <c r="H53" s="9"/>
    </row>
    <row r="54" spans="2:8">
      <c r="B54" s="30"/>
      <c r="C54" s="30"/>
      <c r="D54" s="8" t="s">
        <v>46</v>
      </c>
      <c r="E54" s="9">
        <v>120000</v>
      </c>
      <c r="F54" s="9">
        <v>115749</v>
      </c>
      <c r="G54" s="9">
        <f t="shared" si="0"/>
        <v>4251</v>
      </c>
      <c r="H54" s="9"/>
    </row>
    <row r="55" spans="2:8">
      <c r="B55" s="30"/>
      <c r="C55" s="30"/>
      <c r="D55" s="8" t="s">
        <v>60</v>
      </c>
      <c r="E55" s="9"/>
      <c r="F55" s="9"/>
      <c r="G55" s="9">
        <f t="shared" si="0"/>
        <v>0</v>
      </c>
      <c r="H55" s="9"/>
    </row>
    <row r="56" spans="2:8">
      <c r="B56" s="30"/>
      <c r="C56" s="30"/>
      <c r="D56" s="8" t="s">
        <v>61</v>
      </c>
      <c r="E56" s="9">
        <v>230000</v>
      </c>
      <c r="F56" s="9">
        <v>225974</v>
      </c>
      <c r="G56" s="9">
        <f t="shared" si="0"/>
        <v>4026</v>
      </c>
      <c r="H56" s="9"/>
    </row>
    <row r="57" spans="2:8">
      <c r="B57" s="30"/>
      <c r="C57" s="30"/>
      <c r="D57" s="8" t="s">
        <v>62</v>
      </c>
      <c r="E57" s="9"/>
      <c r="F57" s="9"/>
      <c r="G57" s="9">
        <f t="shared" si="0"/>
        <v>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160000</v>
      </c>
      <c r="F59" s="9">
        <v>159792</v>
      </c>
      <c r="G59" s="9">
        <f t="shared" si="0"/>
        <v>208</v>
      </c>
      <c r="H59" s="9"/>
    </row>
    <row r="60" spans="2:8">
      <c r="B60" s="30"/>
      <c r="C60" s="30"/>
      <c r="D60" s="8" t="s">
        <v>65</v>
      </c>
      <c r="E60" s="9">
        <v>4000</v>
      </c>
      <c r="F60" s="9">
        <v>3520</v>
      </c>
      <c r="G60" s="9">
        <f t="shared" si="0"/>
        <v>480</v>
      </c>
      <c r="H60" s="9"/>
    </row>
    <row r="61" spans="2:8">
      <c r="B61" s="30"/>
      <c r="C61" s="30"/>
      <c r="D61" s="8" t="s">
        <v>48</v>
      </c>
      <c r="E61" s="9">
        <v>140000</v>
      </c>
      <c r="F61" s="9">
        <v>139378</v>
      </c>
      <c r="G61" s="9">
        <f t="shared" si="0"/>
        <v>622</v>
      </c>
      <c r="H61" s="9"/>
    </row>
    <row r="62" spans="2:8">
      <c r="B62" s="30"/>
      <c r="C62" s="30"/>
      <c r="D62" s="8" t="s">
        <v>49</v>
      </c>
      <c r="E62" s="9">
        <v>315000</v>
      </c>
      <c r="F62" s="9">
        <v>314328</v>
      </c>
      <c r="G62" s="9">
        <f t="shared" si="0"/>
        <v>672</v>
      </c>
      <c r="H62" s="9"/>
    </row>
    <row r="63" spans="2:8">
      <c r="B63" s="30"/>
      <c r="C63" s="30"/>
      <c r="D63" s="8" t="s">
        <v>66</v>
      </c>
      <c r="E63" s="9"/>
      <c r="F63" s="9"/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100000</v>
      </c>
      <c r="F64" s="9">
        <v>81424</v>
      </c>
      <c r="G64" s="9">
        <f t="shared" si="0"/>
        <v>18576</v>
      </c>
      <c r="H64" s="9"/>
    </row>
    <row r="65" spans="2:8">
      <c r="B65" s="30"/>
      <c r="C65" s="30"/>
      <c r="D65" s="8" t="s">
        <v>68</v>
      </c>
      <c r="E65" s="9">
        <v>15000</v>
      </c>
      <c r="F65" s="9">
        <v>14740</v>
      </c>
      <c r="G65" s="9">
        <f t="shared" si="0"/>
        <v>260</v>
      </c>
      <c r="H65" s="9"/>
    </row>
    <row r="66" spans="2:8">
      <c r="B66" s="30"/>
      <c r="C66" s="30"/>
      <c r="D66" s="8" t="s">
        <v>69</v>
      </c>
      <c r="E66" s="9">
        <v>69000</v>
      </c>
      <c r="F66" s="9">
        <v>69000</v>
      </c>
      <c r="G66" s="9">
        <f t="shared" si="0"/>
        <v>0</v>
      </c>
      <c r="H66" s="9"/>
    </row>
    <row r="67" spans="2:8">
      <c r="B67" s="30"/>
      <c r="C67" s="30"/>
      <c r="D67" s="8" t="s">
        <v>52</v>
      </c>
      <c r="E67" s="9">
        <v>40000</v>
      </c>
      <c r="F67" s="9">
        <v>33132</v>
      </c>
      <c r="G67" s="9">
        <f t="shared" si="0"/>
        <v>6868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2500000</v>
      </c>
      <c r="F69" s="9">
        <f>+F70</f>
        <v>2399355</v>
      </c>
      <c r="G69" s="9">
        <f t="shared" si="0"/>
        <v>100645</v>
      </c>
      <c r="H69" s="9"/>
    </row>
    <row r="70" spans="2:8">
      <c r="B70" s="30"/>
      <c r="C70" s="30"/>
      <c r="D70" s="8" t="s">
        <v>72</v>
      </c>
      <c r="E70" s="9">
        <f>+E71+E72</f>
        <v>2500000</v>
      </c>
      <c r="F70" s="9">
        <f>+F71+F72</f>
        <v>2399355</v>
      </c>
      <c r="G70" s="9">
        <f t="shared" si="0"/>
        <v>100645</v>
      </c>
      <c r="H70" s="9"/>
    </row>
    <row r="71" spans="2:8">
      <c r="B71" s="30"/>
      <c r="C71" s="30"/>
      <c r="D71" s="8" t="s">
        <v>73</v>
      </c>
      <c r="E71" s="9">
        <v>2500000</v>
      </c>
      <c r="F71" s="9">
        <v>2399355</v>
      </c>
      <c r="G71" s="9">
        <f t="shared" ref="G71:G134" si="1">E71-F71</f>
        <v>100645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32371000</v>
      </c>
      <c r="F74" s="11">
        <f>+F28+F35+F47+F69+F73</f>
        <v>31923275</v>
      </c>
      <c r="G74" s="11">
        <f t="shared" si="1"/>
        <v>447725</v>
      </c>
      <c r="H74" s="11"/>
    </row>
    <row r="75" spans="2:8">
      <c r="B75" s="31"/>
      <c r="C75" s="12" t="s">
        <v>77</v>
      </c>
      <c r="D75" s="13"/>
      <c r="E75" s="14">
        <f xml:space="preserve"> +E27 - E74</f>
        <v>3890000</v>
      </c>
      <c r="F75" s="14">
        <f xml:space="preserve"> +F27 - F74</f>
        <v>4029178</v>
      </c>
      <c r="G75" s="14">
        <f t="shared" si="1"/>
        <v>-139178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0</v>
      </c>
      <c r="F107" s="9">
        <f>+F108+F109+F110+F111+F112</f>
        <v>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/>
      <c r="F110" s="9"/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5040000</v>
      </c>
      <c r="F118" s="9"/>
      <c r="G118" s="9">
        <f t="shared" si="1"/>
        <v>5040000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5040000</v>
      </c>
      <c r="F120" s="11">
        <f>+F103+F104+F105+F106+F107+F113+F114+F115+F116+F117+F118+F119</f>
        <v>0</v>
      </c>
      <c r="G120" s="11">
        <f t="shared" si="1"/>
        <v>5040000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0</v>
      </c>
      <c r="F125" s="9">
        <f>+F126+F127+F128+F129+F130</f>
        <v>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/>
      <c r="F128" s="9"/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8835000</v>
      </c>
      <c r="F136" s="17">
        <v>4029000</v>
      </c>
      <c r="G136" s="17">
        <f t="shared" si="2"/>
        <v>4806000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8835000</v>
      </c>
      <c r="F138" s="19">
        <f>+F121+F122+F123+F124+F125+F131+F132+F133+F134+F135+F136+F137</f>
        <v>4029000</v>
      </c>
      <c r="G138" s="19">
        <f t="shared" si="2"/>
        <v>4806000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-3795000</v>
      </c>
      <c r="F139" s="14">
        <f xml:space="preserve"> +F120 - F138</f>
        <v>-4029000</v>
      </c>
      <c r="G139" s="14">
        <f t="shared" si="2"/>
        <v>234000</v>
      </c>
      <c r="H139" s="14"/>
    </row>
    <row r="140" spans="2:8">
      <c r="B140" s="20" t="s">
        <v>144</v>
      </c>
      <c r="C140" s="21"/>
      <c r="D140" s="22"/>
      <c r="E140" s="23">
        <v>95000</v>
      </c>
      <c r="F140" s="23"/>
      <c r="G140" s="23">
        <f>E140 + E141</f>
        <v>95000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178</v>
      </c>
      <c r="G142" s="14">
        <f t="shared" ref="G142:G144" si="3">E142-F142</f>
        <v>-178</v>
      </c>
      <c r="H142" s="14"/>
    </row>
    <row r="143" spans="2:8">
      <c r="B143" s="15" t="s">
        <v>146</v>
      </c>
      <c r="C143" s="12"/>
      <c r="D143" s="13"/>
      <c r="E143" s="14">
        <v>5949000</v>
      </c>
      <c r="F143" s="14">
        <v>5948755</v>
      </c>
      <c r="G143" s="14">
        <f t="shared" si="3"/>
        <v>245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5949000</v>
      </c>
      <c r="F144" s="14">
        <f xml:space="preserve"> +F142 +F143</f>
        <v>5948933</v>
      </c>
      <c r="G144" s="14">
        <f t="shared" si="3"/>
        <v>67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07E-C605-4E5C-B217-EE0EB9386FA2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151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2900000</v>
      </c>
      <c r="F6" s="7">
        <f>+F7</f>
        <v>2891548</v>
      </c>
      <c r="G6" s="7">
        <f>E6-F6</f>
        <v>8452</v>
      </c>
      <c r="H6" s="7"/>
    </row>
    <row r="7" spans="2:8">
      <c r="B7" s="30"/>
      <c r="C7" s="30"/>
      <c r="D7" s="8" t="s">
        <v>12</v>
      </c>
      <c r="E7" s="9">
        <v>2900000</v>
      </c>
      <c r="F7" s="9">
        <v>2891548</v>
      </c>
      <c r="G7" s="9">
        <f t="shared" ref="G7:G70" si="0">E7-F7</f>
        <v>8452</v>
      </c>
      <c r="H7" s="9"/>
    </row>
    <row r="8" spans="2:8">
      <c r="B8" s="30"/>
      <c r="C8" s="30"/>
      <c r="D8" s="8" t="s">
        <v>13</v>
      </c>
      <c r="E8" s="9">
        <f>+E9+E13+E14+E16+E17</f>
        <v>31434000</v>
      </c>
      <c r="F8" s="9">
        <f>+F9+F13+F14+F16+F17</f>
        <v>31212738</v>
      </c>
      <c r="G8" s="9">
        <f t="shared" si="0"/>
        <v>221262</v>
      </c>
      <c r="H8" s="9"/>
    </row>
    <row r="9" spans="2:8">
      <c r="B9" s="30"/>
      <c r="C9" s="30"/>
      <c r="D9" s="8" t="s">
        <v>14</v>
      </c>
      <c r="E9" s="9">
        <f>+E10+E11+E12</f>
        <v>30817000</v>
      </c>
      <c r="F9" s="9">
        <f>+F10+F11+F12</f>
        <v>30636348</v>
      </c>
      <c r="G9" s="9">
        <f t="shared" si="0"/>
        <v>180652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30817000</v>
      </c>
      <c r="F11" s="9">
        <v>30636348</v>
      </c>
      <c r="G11" s="9">
        <f t="shared" si="0"/>
        <v>180652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347000</v>
      </c>
      <c r="F13" s="9">
        <v>321750</v>
      </c>
      <c r="G13" s="9">
        <f t="shared" si="0"/>
        <v>25250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270000</v>
      </c>
      <c r="F17" s="9">
        <f>+F18+F19+F20</f>
        <v>254640</v>
      </c>
      <c r="G17" s="9">
        <f t="shared" si="0"/>
        <v>15360</v>
      </c>
      <c r="H17" s="9"/>
    </row>
    <row r="18" spans="2:8">
      <c r="B18" s="30"/>
      <c r="C18" s="30"/>
      <c r="D18" s="8" t="s">
        <v>23</v>
      </c>
      <c r="E18" s="9">
        <v>270000</v>
      </c>
      <c r="F18" s="9">
        <v>254640</v>
      </c>
      <c r="G18" s="9">
        <f t="shared" si="0"/>
        <v>15360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32000</v>
      </c>
      <c r="F21" s="9">
        <v>32000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137</v>
      </c>
      <c r="G22" s="9">
        <f t="shared" si="0"/>
        <v>-137</v>
      </c>
      <c r="H22" s="9"/>
    </row>
    <row r="23" spans="2:8">
      <c r="B23" s="30"/>
      <c r="C23" s="30"/>
      <c r="D23" s="8" t="s">
        <v>28</v>
      </c>
      <c r="E23" s="9">
        <f>+E24+E25+E26</f>
        <v>0</v>
      </c>
      <c r="F23" s="9">
        <f>+F24+F25+F26</f>
        <v>0</v>
      </c>
      <c r="G23" s="9">
        <f t="shared" si="0"/>
        <v>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/>
      <c r="F26" s="9"/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34366000</v>
      </c>
      <c r="F27" s="11">
        <f>+F6+F8+F21+F22+F23</f>
        <v>34136423</v>
      </c>
      <c r="G27" s="11">
        <f t="shared" si="0"/>
        <v>229577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22652000</v>
      </c>
      <c r="F28" s="9">
        <f>+F29+F30+F31+F32+F33+F34</f>
        <v>22616792</v>
      </c>
      <c r="G28" s="9">
        <f t="shared" si="0"/>
        <v>35208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10153000</v>
      </c>
      <c r="F30" s="9">
        <v>10152493</v>
      </c>
      <c r="G30" s="9">
        <f t="shared" si="0"/>
        <v>507</v>
      </c>
      <c r="H30" s="9"/>
    </row>
    <row r="31" spans="2:8">
      <c r="B31" s="30"/>
      <c r="C31" s="30"/>
      <c r="D31" s="8" t="s">
        <v>37</v>
      </c>
      <c r="E31" s="9">
        <v>2212000</v>
      </c>
      <c r="F31" s="9">
        <v>2212000</v>
      </c>
      <c r="G31" s="9">
        <f t="shared" si="0"/>
        <v>0</v>
      </c>
      <c r="H31" s="9"/>
    </row>
    <row r="32" spans="2:8">
      <c r="B32" s="30"/>
      <c r="C32" s="30"/>
      <c r="D32" s="8" t="s">
        <v>38</v>
      </c>
      <c r="E32" s="9">
        <v>7200000</v>
      </c>
      <c r="F32" s="9">
        <v>7167007</v>
      </c>
      <c r="G32" s="9">
        <f t="shared" si="0"/>
        <v>32993</v>
      </c>
      <c r="H32" s="9"/>
    </row>
    <row r="33" spans="2:8">
      <c r="B33" s="30"/>
      <c r="C33" s="30"/>
      <c r="D33" s="8" t="s">
        <v>39</v>
      </c>
      <c r="E33" s="9">
        <v>401000</v>
      </c>
      <c r="F33" s="9">
        <v>400500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2686000</v>
      </c>
      <c r="F34" s="9">
        <v>2684792</v>
      </c>
      <c r="G34" s="9">
        <f t="shared" si="0"/>
        <v>1208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1097000</v>
      </c>
      <c r="F35" s="9">
        <f>+F36+F37+F38+F39+F40+F41+F42+F43+F44+F45+F46</f>
        <v>1093882</v>
      </c>
      <c r="G35" s="9">
        <f t="shared" si="0"/>
        <v>3118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57000</v>
      </c>
      <c r="F37" s="9">
        <v>56994</v>
      </c>
      <c r="G37" s="9">
        <f t="shared" si="0"/>
        <v>6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321000</v>
      </c>
      <c r="F39" s="9">
        <v>320538</v>
      </c>
      <c r="G39" s="9">
        <f t="shared" si="0"/>
        <v>462</v>
      </c>
      <c r="H39" s="9"/>
    </row>
    <row r="40" spans="2:8">
      <c r="B40" s="30"/>
      <c r="C40" s="30"/>
      <c r="D40" s="8" t="s">
        <v>46</v>
      </c>
      <c r="E40" s="9">
        <v>365000</v>
      </c>
      <c r="F40" s="9">
        <v>365000</v>
      </c>
      <c r="G40" s="9">
        <f t="shared" si="0"/>
        <v>0</v>
      </c>
      <c r="H40" s="9"/>
    </row>
    <row r="41" spans="2:8">
      <c r="B41" s="30"/>
      <c r="C41" s="30"/>
      <c r="D41" s="8" t="s">
        <v>47</v>
      </c>
      <c r="E41" s="9">
        <v>91000</v>
      </c>
      <c r="F41" s="9">
        <v>90436</v>
      </c>
      <c r="G41" s="9">
        <f t="shared" si="0"/>
        <v>564</v>
      </c>
      <c r="H41" s="9"/>
    </row>
    <row r="42" spans="2:8">
      <c r="B42" s="30"/>
      <c r="C42" s="30"/>
      <c r="D42" s="8" t="s">
        <v>48</v>
      </c>
      <c r="E42" s="9">
        <v>26000</v>
      </c>
      <c r="F42" s="9">
        <v>25036</v>
      </c>
      <c r="G42" s="9">
        <f t="shared" si="0"/>
        <v>964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118000</v>
      </c>
      <c r="F44" s="9">
        <v>118000</v>
      </c>
      <c r="G44" s="9">
        <f t="shared" si="0"/>
        <v>0</v>
      </c>
      <c r="H44" s="9"/>
    </row>
    <row r="45" spans="2:8">
      <c r="B45" s="30"/>
      <c r="C45" s="30"/>
      <c r="D45" s="8" t="s">
        <v>51</v>
      </c>
      <c r="E45" s="9">
        <v>42000</v>
      </c>
      <c r="F45" s="9">
        <v>41136</v>
      </c>
      <c r="G45" s="9">
        <f t="shared" si="0"/>
        <v>864</v>
      </c>
      <c r="H45" s="9"/>
    </row>
    <row r="46" spans="2:8">
      <c r="B46" s="30"/>
      <c r="C46" s="30"/>
      <c r="D46" s="8" t="s">
        <v>52</v>
      </c>
      <c r="E46" s="9">
        <v>77000</v>
      </c>
      <c r="F46" s="9">
        <v>76742</v>
      </c>
      <c r="G46" s="9">
        <f t="shared" si="0"/>
        <v>258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1692000</v>
      </c>
      <c r="F47" s="9">
        <f>+F48+F49+F50+F51+F52+F53+F54+F55+F56+F57+F58+F59+F60+F61+F62+F63+F64+F65+F66+F67+F68</f>
        <v>1682257</v>
      </c>
      <c r="G47" s="9">
        <f t="shared" si="0"/>
        <v>9743</v>
      </c>
      <c r="H47" s="9"/>
    </row>
    <row r="48" spans="2:8">
      <c r="B48" s="30"/>
      <c r="C48" s="30"/>
      <c r="D48" s="8" t="s">
        <v>54</v>
      </c>
      <c r="E48" s="9">
        <v>26000</v>
      </c>
      <c r="F48" s="9">
        <v>25237</v>
      </c>
      <c r="G48" s="9">
        <f t="shared" si="0"/>
        <v>763</v>
      </c>
      <c r="H48" s="9"/>
    </row>
    <row r="49" spans="2:8">
      <c r="B49" s="30"/>
      <c r="C49" s="30"/>
      <c r="D49" s="8" t="s">
        <v>55</v>
      </c>
      <c r="E49" s="9">
        <v>47000</v>
      </c>
      <c r="F49" s="9">
        <v>46085</v>
      </c>
      <c r="G49" s="9">
        <f t="shared" si="0"/>
        <v>915</v>
      </c>
      <c r="H49" s="9"/>
    </row>
    <row r="50" spans="2:8">
      <c r="B50" s="30"/>
      <c r="C50" s="30"/>
      <c r="D50" s="8" t="s">
        <v>56</v>
      </c>
      <c r="E50" s="9">
        <v>84000</v>
      </c>
      <c r="F50" s="9">
        <v>83690</v>
      </c>
      <c r="G50" s="9">
        <f t="shared" si="0"/>
        <v>310</v>
      </c>
      <c r="H50" s="9"/>
    </row>
    <row r="51" spans="2:8">
      <c r="B51" s="30"/>
      <c r="C51" s="30"/>
      <c r="D51" s="8" t="s">
        <v>57</v>
      </c>
      <c r="E51" s="9">
        <v>44000</v>
      </c>
      <c r="F51" s="9">
        <v>43500</v>
      </c>
      <c r="G51" s="9">
        <f t="shared" si="0"/>
        <v>500</v>
      </c>
      <c r="H51" s="9"/>
    </row>
    <row r="52" spans="2:8">
      <c r="B52" s="30"/>
      <c r="C52" s="30"/>
      <c r="D52" s="8" t="s">
        <v>58</v>
      </c>
      <c r="E52" s="9">
        <v>31000</v>
      </c>
      <c r="F52" s="9">
        <v>30146</v>
      </c>
      <c r="G52" s="9">
        <f t="shared" si="0"/>
        <v>854</v>
      </c>
      <c r="H52" s="9"/>
    </row>
    <row r="53" spans="2:8">
      <c r="B53" s="30"/>
      <c r="C53" s="30"/>
      <c r="D53" s="8" t="s">
        <v>59</v>
      </c>
      <c r="E53" s="9">
        <v>105000</v>
      </c>
      <c r="F53" s="9">
        <v>104228</v>
      </c>
      <c r="G53" s="9">
        <f t="shared" si="0"/>
        <v>772</v>
      </c>
      <c r="H53" s="9"/>
    </row>
    <row r="54" spans="2:8">
      <c r="B54" s="30"/>
      <c r="C54" s="30"/>
      <c r="D54" s="8" t="s">
        <v>46</v>
      </c>
      <c r="E54" s="9">
        <v>137000</v>
      </c>
      <c r="F54" s="9">
        <v>136457</v>
      </c>
      <c r="G54" s="9">
        <f t="shared" si="0"/>
        <v>543</v>
      </c>
      <c r="H54" s="9"/>
    </row>
    <row r="55" spans="2:8">
      <c r="B55" s="30"/>
      <c r="C55" s="30"/>
      <c r="D55" s="8" t="s">
        <v>60</v>
      </c>
      <c r="E55" s="9">
        <v>242000</v>
      </c>
      <c r="F55" s="9">
        <v>242000</v>
      </c>
      <c r="G55" s="9">
        <f t="shared" si="0"/>
        <v>0</v>
      </c>
      <c r="H55" s="9"/>
    </row>
    <row r="56" spans="2:8">
      <c r="B56" s="30"/>
      <c r="C56" s="30"/>
      <c r="D56" s="8" t="s">
        <v>61</v>
      </c>
      <c r="E56" s="9">
        <v>220000</v>
      </c>
      <c r="F56" s="9">
        <v>219190</v>
      </c>
      <c r="G56" s="9">
        <f t="shared" si="0"/>
        <v>810</v>
      </c>
      <c r="H56" s="9"/>
    </row>
    <row r="57" spans="2:8">
      <c r="B57" s="30"/>
      <c r="C57" s="30"/>
      <c r="D57" s="8" t="s">
        <v>62</v>
      </c>
      <c r="E57" s="9">
        <v>5000</v>
      </c>
      <c r="F57" s="9">
        <v>4367</v>
      </c>
      <c r="G57" s="9">
        <f t="shared" si="0"/>
        <v>633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132000</v>
      </c>
      <c r="F59" s="9">
        <v>131592</v>
      </c>
      <c r="G59" s="9">
        <f t="shared" si="0"/>
        <v>408</v>
      </c>
      <c r="H59" s="9"/>
    </row>
    <row r="60" spans="2:8">
      <c r="B60" s="30"/>
      <c r="C60" s="30"/>
      <c r="D60" s="8" t="s">
        <v>65</v>
      </c>
      <c r="E60" s="9">
        <v>12000</v>
      </c>
      <c r="F60" s="9">
        <v>11440</v>
      </c>
      <c r="G60" s="9">
        <f t="shared" si="0"/>
        <v>560</v>
      </c>
      <c r="H60" s="9"/>
    </row>
    <row r="61" spans="2:8">
      <c r="B61" s="30"/>
      <c r="C61" s="30"/>
      <c r="D61" s="8" t="s">
        <v>48</v>
      </c>
      <c r="E61" s="9">
        <v>93000</v>
      </c>
      <c r="F61" s="9">
        <v>92994</v>
      </c>
      <c r="G61" s="9">
        <f t="shared" si="0"/>
        <v>6</v>
      </c>
      <c r="H61" s="9"/>
    </row>
    <row r="62" spans="2:8">
      <c r="B62" s="30"/>
      <c r="C62" s="30"/>
      <c r="D62" s="8" t="s">
        <v>49</v>
      </c>
      <c r="E62" s="9">
        <v>259000</v>
      </c>
      <c r="F62" s="9">
        <v>258024</v>
      </c>
      <c r="G62" s="9">
        <f t="shared" si="0"/>
        <v>976</v>
      </c>
      <c r="H62" s="9"/>
    </row>
    <row r="63" spans="2:8">
      <c r="B63" s="30"/>
      <c r="C63" s="30"/>
      <c r="D63" s="8" t="s">
        <v>66</v>
      </c>
      <c r="E63" s="9">
        <v>80000</v>
      </c>
      <c r="F63" s="9">
        <v>79200</v>
      </c>
      <c r="G63" s="9">
        <f t="shared" si="0"/>
        <v>800</v>
      </c>
      <c r="H63" s="9"/>
    </row>
    <row r="64" spans="2:8">
      <c r="B64" s="30"/>
      <c r="C64" s="30"/>
      <c r="D64" s="8" t="s">
        <v>67</v>
      </c>
      <c r="E64" s="9">
        <v>96000</v>
      </c>
      <c r="F64" s="9">
        <v>95526</v>
      </c>
      <c r="G64" s="9">
        <f t="shared" si="0"/>
        <v>474</v>
      </c>
      <c r="H64" s="9"/>
    </row>
    <row r="65" spans="2:8">
      <c r="B65" s="30"/>
      <c r="C65" s="30"/>
      <c r="D65" s="8" t="s">
        <v>68</v>
      </c>
      <c r="E65" s="9"/>
      <c r="F65" s="9"/>
      <c r="G65" s="9">
        <f t="shared" si="0"/>
        <v>0</v>
      </c>
      <c r="H65" s="9"/>
    </row>
    <row r="66" spans="2:8">
      <c r="B66" s="30"/>
      <c r="C66" s="30"/>
      <c r="D66" s="8" t="s">
        <v>69</v>
      </c>
      <c r="E66" s="9">
        <v>53000</v>
      </c>
      <c r="F66" s="9">
        <v>53000</v>
      </c>
      <c r="G66" s="9">
        <f t="shared" si="0"/>
        <v>0</v>
      </c>
      <c r="H66" s="9"/>
    </row>
    <row r="67" spans="2:8">
      <c r="B67" s="30"/>
      <c r="C67" s="30"/>
      <c r="D67" s="8" t="s">
        <v>52</v>
      </c>
      <c r="E67" s="9">
        <v>26000</v>
      </c>
      <c r="F67" s="9">
        <v>25581</v>
      </c>
      <c r="G67" s="9">
        <f t="shared" si="0"/>
        <v>419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2900000</v>
      </c>
      <c r="F69" s="9">
        <f>+F70</f>
        <v>2890844</v>
      </c>
      <c r="G69" s="9">
        <f t="shared" si="0"/>
        <v>9156</v>
      </c>
      <c r="H69" s="9"/>
    </row>
    <row r="70" spans="2:8">
      <c r="B70" s="30"/>
      <c r="C70" s="30"/>
      <c r="D70" s="8" t="s">
        <v>72</v>
      </c>
      <c r="E70" s="9">
        <f>+E71+E72</f>
        <v>2900000</v>
      </c>
      <c r="F70" s="9">
        <f>+F71+F72</f>
        <v>2890844</v>
      </c>
      <c r="G70" s="9">
        <f t="shared" si="0"/>
        <v>9156</v>
      </c>
      <c r="H70" s="9"/>
    </row>
    <row r="71" spans="2:8">
      <c r="B71" s="30"/>
      <c r="C71" s="30"/>
      <c r="D71" s="8" t="s">
        <v>73</v>
      </c>
      <c r="E71" s="9">
        <v>2900000</v>
      </c>
      <c r="F71" s="9">
        <v>2890844</v>
      </c>
      <c r="G71" s="9">
        <f t="shared" ref="G71:G134" si="1">E71-F71</f>
        <v>9156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28341000</v>
      </c>
      <c r="F74" s="11">
        <f>+F28+F35+F47+F69+F73</f>
        <v>28283775</v>
      </c>
      <c r="G74" s="11">
        <f t="shared" si="1"/>
        <v>57225</v>
      </c>
      <c r="H74" s="11"/>
    </row>
    <row r="75" spans="2:8">
      <c r="B75" s="31"/>
      <c r="C75" s="12" t="s">
        <v>77</v>
      </c>
      <c r="D75" s="13"/>
      <c r="E75" s="14">
        <f xml:space="preserve"> +E27 - E74</f>
        <v>6025000</v>
      </c>
      <c r="F75" s="14">
        <f xml:space="preserve"> +F27 - F74</f>
        <v>5852648</v>
      </c>
      <c r="G75" s="14">
        <f t="shared" si="1"/>
        <v>172352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0</v>
      </c>
      <c r="F92" s="9">
        <f>+F93+F94+F95+F96+F97</f>
        <v>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/>
      <c r="F96" s="9"/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0</v>
      </c>
      <c r="F101" s="11">
        <f>+F90+F91+F92+F98+F99+F100</f>
        <v>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0</v>
      </c>
      <c r="F102" s="14">
        <f xml:space="preserve"> +F89 - F101</f>
        <v>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500000</v>
      </c>
      <c r="F107" s="9">
        <f>+F108+F109+F110+F111+F112</f>
        <v>500000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>
        <v>500000</v>
      </c>
      <c r="F110" s="9">
        <v>500000</v>
      </c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2560000</v>
      </c>
      <c r="F118" s="9"/>
      <c r="G118" s="9">
        <f t="shared" si="1"/>
        <v>2560000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3060000</v>
      </c>
      <c r="F120" s="11">
        <f>+F103+F104+F105+F106+F107+F113+F114+F115+F116+F117+F118+F119</f>
        <v>500000</v>
      </c>
      <c r="G120" s="11">
        <f t="shared" si="1"/>
        <v>2560000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250000</v>
      </c>
      <c r="F125" s="9">
        <f>+F126+F127+F128+F129+F130</f>
        <v>250000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>
        <v>250000</v>
      </c>
      <c r="F128" s="9">
        <v>250000</v>
      </c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8835000</v>
      </c>
      <c r="F136" s="17">
        <v>6102000</v>
      </c>
      <c r="G136" s="17">
        <f t="shared" si="2"/>
        <v>2733000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9085000</v>
      </c>
      <c r="F138" s="19">
        <f>+F121+F122+F123+F124+F125+F131+F132+F133+F134+F135+F136+F137</f>
        <v>6352000</v>
      </c>
      <c r="G138" s="19">
        <f t="shared" si="2"/>
        <v>2733000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-6025000</v>
      </c>
      <c r="F139" s="14">
        <f xml:space="preserve"> +F120 - F138</f>
        <v>-5852000</v>
      </c>
      <c r="G139" s="14">
        <f t="shared" si="2"/>
        <v>-173000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648</v>
      </c>
      <c r="G142" s="14">
        <f t="shared" ref="G142:G144" si="3">E142-F142</f>
        <v>-648</v>
      </c>
      <c r="H142" s="14"/>
    </row>
    <row r="143" spans="2:8">
      <c r="B143" s="15" t="s">
        <v>146</v>
      </c>
      <c r="C143" s="12"/>
      <c r="D143" s="13"/>
      <c r="E143" s="14">
        <v>5802000</v>
      </c>
      <c r="F143" s="14">
        <v>5802207</v>
      </c>
      <c r="G143" s="14">
        <f t="shared" si="3"/>
        <v>-207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5802000</v>
      </c>
      <c r="F144" s="14">
        <f xml:space="preserve"> +F142 +F143</f>
        <v>5802855</v>
      </c>
      <c r="G144" s="14">
        <f t="shared" si="3"/>
        <v>-855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6A3D-C256-49D2-9FD3-810775BDDC62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152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9100000</v>
      </c>
      <c r="F6" s="7">
        <f>+F7</f>
        <v>9064563</v>
      </c>
      <c r="G6" s="7">
        <f>E6-F6</f>
        <v>35437</v>
      </c>
      <c r="H6" s="7"/>
    </row>
    <row r="7" spans="2:8">
      <c r="B7" s="30"/>
      <c r="C7" s="30"/>
      <c r="D7" s="8" t="s">
        <v>12</v>
      </c>
      <c r="E7" s="9">
        <v>9100000</v>
      </c>
      <c r="F7" s="9">
        <v>9064563</v>
      </c>
      <c r="G7" s="9">
        <f t="shared" ref="G7:G70" si="0">E7-F7</f>
        <v>35437</v>
      </c>
      <c r="H7" s="9"/>
    </row>
    <row r="8" spans="2:8">
      <c r="B8" s="30"/>
      <c r="C8" s="30"/>
      <c r="D8" s="8" t="s">
        <v>13</v>
      </c>
      <c r="E8" s="9">
        <f>+E9+E13+E14+E16+E17</f>
        <v>38304000</v>
      </c>
      <c r="F8" s="9">
        <f>+F9+F13+F14+F16+F17</f>
        <v>38612516</v>
      </c>
      <c r="G8" s="9">
        <f t="shared" si="0"/>
        <v>-308516</v>
      </c>
      <c r="H8" s="9"/>
    </row>
    <row r="9" spans="2:8">
      <c r="B9" s="30"/>
      <c r="C9" s="30"/>
      <c r="D9" s="8" t="s">
        <v>14</v>
      </c>
      <c r="E9" s="9">
        <f>+E10+E11+E12</f>
        <v>37844000</v>
      </c>
      <c r="F9" s="9">
        <f>+F10+F11+F12</f>
        <v>38132156</v>
      </c>
      <c r="G9" s="9">
        <f t="shared" si="0"/>
        <v>-288156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37844000</v>
      </c>
      <c r="F11" s="9">
        <v>38132156</v>
      </c>
      <c r="G11" s="9">
        <f t="shared" si="0"/>
        <v>-288156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230000</v>
      </c>
      <c r="F13" s="9">
        <v>266680</v>
      </c>
      <c r="G13" s="9">
        <f t="shared" si="0"/>
        <v>-36680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230000</v>
      </c>
      <c r="F17" s="9">
        <f>+F18+F19+F20</f>
        <v>213680</v>
      </c>
      <c r="G17" s="9">
        <f t="shared" si="0"/>
        <v>16320</v>
      </c>
      <c r="H17" s="9"/>
    </row>
    <row r="18" spans="2:8">
      <c r="B18" s="30"/>
      <c r="C18" s="30"/>
      <c r="D18" s="8" t="s">
        <v>23</v>
      </c>
      <c r="E18" s="9">
        <v>230000</v>
      </c>
      <c r="F18" s="9">
        <v>213680</v>
      </c>
      <c r="G18" s="9">
        <f t="shared" si="0"/>
        <v>16320</v>
      </c>
      <c r="H18" s="9"/>
    </row>
    <row r="19" spans="2:8">
      <c r="B19" s="30"/>
      <c r="C19" s="30"/>
      <c r="D19" s="8" t="s">
        <v>24</v>
      </c>
      <c r="E19" s="9"/>
      <c r="F19" s="9"/>
      <c r="G19" s="9">
        <f t="shared" si="0"/>
        <v>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32000</v>
      </c>
      <c r="F21" s="9">
        <v>32000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80</v>
      </c>
      <c r="G22" s="9">
        <f t="shared" si="0"/>
        <v>-80</v>
      </c>
      <c r="H22" s="9"/>
    </row>
    <row r="23" spans="2:8">
      <c r="B23" s="30"/>
      <c r="C23" s="30"/>
      <c r="D23" s="8" t="s">
        <v>28</v>
      </c>
      <c r="E23" s="9">
        <f>+E24+E25+E26</f>
        <v>23000</v>
      </c>
      <c r="F23" s="9">
        <f>+F24+F25+F26</f>
        <v>23000</v>
      </c>
      <c r="G23" s="9">
        <f t="shared" si="0"/>
        <v>0</v>
      </c>
      <c r="H23" s="9"/>
    </row>
    <row r="24" spans="2:8">
      <c r="B24" s="30"/>
      <c r="C24" s="30"/>
      <c r="D24" s="8" t="s">
        <v>29</v>
      </c>
      <c r="E24" s="9"/>
      <c r="F24" s="9"/>
      <c r="G24" s="9">
        <f t="shared" si="0"/>
        <v>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23000</v>
      </c>
      <c r="F26" s="9">
        <v>23000</v>
      </c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47459000</v>
      </c>
      <c r="F27" s="11">
        <f>+F6+F8+F21+F22+F23</f>
        <v>47732159</v>
      </c>
      <c r="G27" s="11">
        <f t="shared" si="0"/>
        <v>-273159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24993000</v>
      </c>
      <c r="F28" s="9">
        <f>+F29+F30+F31+F32+F33+F34</f>
        <v>24968718</v>
      </c>
      <c r="G28" s="9">
        <f t="shared" si="0"/>
        <v>24282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14892000</v>
      </c>
      <c r="F30" s="9">
        <v>14891399</v>
      </c>
      <c r="G30" s="9">
        <f t="shared" si="0"/>
        <v>601</v>
      </c>
      <c r="H30" s="9"/>
    </row>
    <row r="31" spans="2:8">
      <c r="B31" s="30"/>
      <c r="C31" s="30"/>
      <c r="D31" s="8" t="s">
        <v>37</v>
      </c>
      <c r="E31" s="9">
        <v>2984000</v>
      </c>
      <c r="F31" s="9">
        <v>2965900</v>
      </c>
      <c r="G31" s="9">
        <f t="shared" si="0"/>
        <v>18100</v>
      </c>
      <c r="H31" s="9"/>
    </row>
    <row r="32" spans="2:8">
      <c r="B32" s="30"/>
      <c r="C32" s="30"/>
      <c r="D32" s="8" t="s">
        <v>38</v>
      </c>
      <c r="E32" s="9">
        <v>3410000</v>
      </c>
      <c r="F32" s="9">
        <v>3405638</v>
      </c>
      <c r="G32" s="9">
        <f t="shared" si="0"/>
        <v>4362</v>
      </c>
      <c r="H32" s="9"/>
    </row>
    <row r="33" spans="2:8">
      <c r="B33" s="30"/>
      <c r="C33" s="30"/>
      <c r="D33" s="8" t="s">
        <v>39</v>
      </c>
      <c r="E33" s="9">
        <v>401000</v>
      </c>
      <c r="F33" s="9">
        <v>400500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3306000</v>
      </c>
      <c r="F34" s="9">
        <v>3305281</v>
      </c>
      <c r="G34" s="9">
        <f t="shared" si="0"/>
        <v>719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1080000</v>
      </c>
      <c r="F35" s="9">
        <f>+F36+F37+F38+F39+F40+F41+F42+F43+F44+F45+F46</f>
        <v>1045476</v>
      </c>
      <c r="G35" s="9">
        <f t="shared" si="0"/>
        <v>34524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40000</v>
      </c>
      <c r="F37" s="9">
        <v>36753</v>
      </c>
      <c r="G37" s="9">
        <f t="shared" si="0"/>
        <v>3247</v>
      </c>
      <c r="H37" s="9"/>
    </row>
    <row r="38" spans="2:8">
      <c r="B38" s="30"/>
      <c r="C38" s="30"/>
      <c r="D38" s="8" t="s">
        <v>44</v>
      </c>
      <c r="E38" s="9"/>
      <c r="F38" s="9"/>
      <c r="G38" s="9">
        <f t="shared" si="0"/>
        <v>0</v>
      </c>
      <c r="H38" s="9"/>
    </row>
    <row r="39" spans="2:8">
      <c r="B39" s="30"/>
      <c r="C39" s="30"/>
      <c r="D39" s="8" t="s">
        <v>45</v>
      </c>
      <c r="E39" s="9">
        <v>245000</v>
      </c>
      <c r="F39" s="9">
        <v>223499</v>
      </c>
      <c r="G39" s="9">
        <f t="shared" si="0"/>
        <v>21501</v>
      </c>
      <c r="H39" s="9"/>
    </row>
    <row r="40" spans="2:8">
      <c r="B40" s="30"/>
      <c r="C40" s="30"/>
      <c r="D40" s="8" t="s">
        <v>46</v>
      </c>
      <c r="E40" s="9">
        <v>333000</v>
      </c>
      <c r="F40" s="9">
        <v>332467</v>
      </c>
      <c r="G40" s="9">
        <f t="shared" si="0"/>
        <v>533</v>
      </c>
      <c r="H40" s="9"/>
    </row>
    <row r="41" spans="2:8">
      <c r="B41" s="30"/>
      <c r="C41" s="30"/>
      <c r="D41" s="8" t="s">
        <v>47</v>
      </c>
      <c r="E41" s="9">
        <v>70000</v>
      </c>
      <c r="F41" s="9">
        <v>66727</v>
      </c>
      <c r="G41" s="9">
        <f t="shared" si="0"/>
        <v>3273</v>
      </c>
      <c r="H41" s="9"/>
    </row>
    <row r="42" spans="2:8">
      <c r="B42" s="30"/>
      <c r="C42" s="30"/>
      <c r="D42" s="8" t="s">
        <v>48</v>
      </c>
      <c r="E42" s="9">
        <v>25000</v>
      </c>
      <c r="F42" s="9">
        <v>24742</v>
      </c>
      <c r="G42" s="9">
        <f t="shared" si="0"/>
        <v>258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5000</v>
      </c>
      <c r="F44" s="9">
        <v>3300</v>
      </c>
      <c r="G44" s="9">
        <f t="shared" si="0"/>
        <v>1700</v>
      </c>
      <c r="H44" s="9"/>
    </row>
    <row r="45" spans="2:8">
      <c r="B45" s="30"/>
      <c r="C45" s="30"/>
      <c r="D45" s="8" t="s">
        <v>51</v>
      </c>
      <c r="E45" s="9">
        <v>232000</v>
      </c>
      <c r="F45" s="9">
        <v>231810</v>
      </c>
      <c r="G45" s="9">
        <f t="shared" si="0"/>
        <v>190</v>
      </c>
      <c r="H45" s="9"/>
    </row>
    <row r="46" spans="2:8">
      <c r="B46" s="30"/>
      <c r="C46" s="30"/>
      <c r="D46" s="8" t="s">
        <v>52</v>
      </c>
      <c r="E46" s="9">
        <v>130000</v>
      </c>
      <c r="F46" s="9">
        <v>126178</v>
      </c>
      <c r="G46" s="9">
        <f t="shared" si="0"/>
        <v>3822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5769000</v>
      </c>
      <c r="F47" s="9">
        <f>+F48+F49+F50+F51+F52+F53+F54+F55+F56+F57+F58+F59+F60+F61+F62+F63+F64+F65+F66+F67+F68</f>
        <v>5462059</v>
      </c>
      <c r="G47" s="9">
        <f t="shared" si="0"/>
        <v>306941</v>
      </c>
      <c r="H47" s="9"/>
    </row>
    <row r="48" spans="2:8">
      <c r="B48" s="30"/>
      <c r="C48" s="30"/>
      <c r="D48" s="8" t="s">
        <v>54</v>
      </c>
      <c r="E48" s="9">
        <v>31000</v>
      </c>
      <c r="F48" s="9">
        <v>30753</v>
      </c>
      <c r="G48" s="9">
        <f t="shared" si="0"/>
        <v>247</v>
      </c>
      <c r="H48" s="9"/>
    </row>
    <row r="49" spans="2:8">
      <c r="B49" s="30"/>
      <c r="C49" s="30"/>
      <c r="D49" s="8" t="s">
        <v>55</v>
      </c>
      <c r="E49" s="9">
        <v>7000</v>
      </c>
      <c r="F49" s="9">
        <v>6150</v>
      </c>
      <c r="G49" s="9">
        <f t="shared" si="0"/>
        <v>850</v>
      </c>
      <c r="H49" s="9"/>
    </row>
    <row r="50" spans="2:8">
      <c r="B50" s="30"/>
      <c r="C50" s="30"/>
      <c r="D50" s="8" t="s">
        <v>56</v>
      </c>
      <c r="E50" s="9">
        <v>20000</v>
      </c>
      <c r="F50" s="9">
        <v>16940</v>
      </c>
      <c r="G50" s="9">
        <f t="shared" si="0"/>
        <v>3060</v>
      </c>
      <c r="H50" s="9"/>
    </row>
    <row r="51" spans="2:8">
      <c r="B51" s="30"/>
      <c r="C51" s="30"/>
      <c r="D51" s="8" t="s">
        <v>57</v>
      </c>
      <c r="E51" s="9">
        <v>350000</v>
      </c>
      <c r="F51" s="9">
        <v>330660</v>
      </c>
      <c r="G51" s="9">
        <f t="shared" si="0"/>
        <v>19340</v>
      </c>
      <c r="H51" s="9"/>
    </row>
    <row r="52" spans="2:8">
      <c r="B52" s="30"/>
      <c r="C52" s="30"/>
      <c r="D52" s="8" t="s">
        <v>58</v>
      </c>
      <c r="E52" s="9">
        <v>30000</v>
      </c>
      <c r="F52" s="9">
        <v>22067</v>
      </c>
      <c r="G52" s="9">
        <f t="shared" si="0"/>
        <v>7933</v>
      </c>
      <c r="H52" s="9"/>
    </row>
    <row r="53" spans="2:8">
      <c r="B53" s="30"/>
      <c r="C53" s="30"/>
      <c r="D53" s="8" t="s">
        <v>59</v>
      </c>
      <c r="E53" s="9">
        <v>80000</v>
      </c>
      <c r="F53" s="9">
        <v>76945</v>
      </c>
      <c r="G53" s="9">
        <f t="shared" si="0"/>
        <v>3055</v>
      </c>
      <c r="H53" s="9"/>
    </row>
    <row r="54" spans="2:8">
      <c r="B54" s="30"/>
      <c r="C54" s="30"/>
      <c r="D54" s="8" t="s">
        <v>46</v>
      </c>
      <c r="E54" s="9">
        <v>111000</v>
      </c>
      <c r="F54" s="9">
        <v>110823</v>
      </c>
      <c r="G54" s="9">
        <f t="shared" si="0"/>
        <v>177</v>
      </c>
      <c r="H54" s="9"/>
    </row>
    <row r="55" spans="2:8">
      <c r="B55" s="30"/>
      <c r="C55" s="30"/>
      <c r="D55" s="8" t="s">
        <v>60</v>
      </c>
      <c r="E55" s="9">
        <v>17000</v>
      </c>
      <c r="F55" s="9">
        <v>16500</v>
      </c>
      <c r="G55" s="9">
        <f t="shared" si="0"/>
        <v>500</v>
      </c>
      <c r="H55" s="9"/>
    </row>
    <row r="56" spans="2:8">
      <c r="B56" s="30"/>
      <c r="C56" s="30"/>
      <c r="D56" s="8" t="s">
        <v>61</v>
      </c>
      <c r="E56" s="9">
        <v>270000</v>
      </c>
      <c r="F56" s="9">
        <v>261724</v>
      </c>
      <c r="G56" s="9">
        <f t="shared" si="0"/>
        <v>8276</v>
      </c>
      <c r="H56" s="9"/>
    </row>
    <row r="57" spans="2:8">
      <c r="B57" s="30"/>
      <c r="C57" s="30"/>
      <c r="D57" s="8" t="s">
        <v>62</v>
      </c>
      <c r="E57" s="9"/>
      <c r="F57" s="9"/>
      <c r="G57" s="9">
        <f t="shared" si="0"/>
        <v>0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132000</v>
      </c>
      <c r="F59" s="9">
        <v>131592</v>
      </c>
      <c r="G59" s="9">
        <f t="shared" si="0"/>
        <v>408</v>
      </c>
      <c r="H59" s="9"/>
    </row>
    <row r="60" spans="2:8">
      <c r="B60" s="30"/>
      <c r="C60" s="30"/>
      <c r="D60" s="8" t="s">
        <v>65</v>
      </c>
      <c r="E60" s="9">
        <v>10000</v>
      </c>
      <c r="F60" s="9">
        <v>5102</v>
      </c>
      <c r="G60" s="9">
        <f t="shared" si="0"/>
        <v>4898</v>
      </c>
      <c r="H60" s="9"/>
    </row>
    <row r="61" spans="2:8">
      <c r="B61" s="30"/>
      <c r="C61" s="30"/>
      <c r="D61" s="8" t="s">
        <v>48</v>
      </c>
      <c r="E61" s="9">
        <v>152000</v>
      </c>
      <c r="F61" s="9">
        <v>151806</v>
      </c>
      <c r="G61" s="9">
        <f t="shared" si="0"/>
        <v>194</v>
      </c>
      <c r="H61" s="9"/>
    </row>
    <row r="62" spans="2:8">
      <c r="B62" s="30"/>
      <c r="C62" s="30"/>
      <c r="D62" s="8" t="s">
        <v>49</v>
      </c>
      <c r="E62" s="9">
        <v>292000</v>
      </c>
      <c r="F62" s="9">
        <v>291888</v>
      </c>
      <c r="G62" s="9">
        <f t="shared" si="0"/>
        <v>112</v>
      </c>
      <c r="H62" s="9"/>
    </row>
    <row r="63" spans="2:8">
      <c r="B63" s="30"/>
      <c r="C63" s="30"/>
      <c r="D63" s="8" t="s">
        <v>66</v>
      </c>
      <c r="E63" s="9">
        <v>3840000</v>
      </c>
      <c r="F63" s="9">
        <v>3840000</v>
      </c>
      <c r="G63" s="9">
        <f t="shared" si="0"/>
        <v>0</v>
      </c>
      <c r="H63" s="9"/>
    </row>
    <row r="64" spans="2:8">
      <c r="B64" s="30"/>
      <c r="C64" s="30"/>
      <c r="D64" s="8" t="s">
        <v>67</v>
      </c>
      <c r="E64" s="9">
        <v>282000</v>
      </c>
      <c r="F64" s="9">
        <v>33459</v>
      </c>
      <c r="G64" s="9">
        <f t="shared" si="0"/>
        <v>248541</v>
      </c>
      <c r="H64" s="9"/>
    </row>
    <row r="65" spans="2:8">
      <c r="B65" s="30"/>
      <c r="C65" s="30"/>
      <c r="D65" s="8" t="s">
        <v>68</v>
      </c>
      <c r="E65" s="9">
        <v>23000</v>
      </c>
      <c r="F65" s="9">
        <v>22550</v>
      </c>
      <c r="G65" s="9">
        <f t="shared" si="0"/>
        <v>450</v>
      </c>
      <c r="H65" s="9"/>
    </row>
    <row r="66" spans="2:8">
      <c r="B66" s="30"/>
      <c r="C66" s="30"/>
      <c r="D66" s="8" t="s">
        <v>69</v>
      </c>
      <c r="E66" s="9">
        <v>72000</v>
      </c>
      <c r="F66" s="9">
        <v>71040</v>
      </c>
      <c r="G66" s="9">
        <f t="shared" si="0"/>
        <v>960</v>
      </c>
      <c r="H66" s="9"/>
    </row>
    <row r="67" spans="2:8">
      <c r="B67" s="30"/>
      <c r="C67" s="30"/>
      <c r="D67" s="8" t="s">
        <v>52</v>
      </c>
      <c r="E67" s="9">
        <v>50000</v>
      </c>
      <c r="F67" s="9">
        <v>42060</v>
      </c>
      <c r="G67" s="9">
        <f t="shared" si="0"/>
        <v>7940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9100000</v>
      </c>
      <c r="F69" s="9">
        <f>+F70</f>
        <v>9064611</v>
      </c>
      <c r="G69" s="9">
        <f t="shared" si="0"/>
        <v>35389</v>
      </c>
      <c r="H69" s="9"/>
    </row>
    <row r="70" spans="2:8">
      <c r="B70" s="30"/>
      <c r="C70" s="30"/>
      <c r="D70" s="8" t="s">
        <v>72</v>
      </c>
      <c r="E70" s="9">
        <f>+E71+E72</f>
        <v>9100000</v>
      </c>
      <c r="F70" s="9">
        <f>+F71+F72</f>
        <v>9064611</v>
      </c>
      <c r="G70" s="9">
        <f t="shared" si="0"/>
        <v>35389</v>
      </c>
      <c r="H70" s="9"/>
    </row>
    <row r="71" spans="2:8">
      <c r="B71" s="30"/>
      <c r="C71" s="30"/>
      <c r="D71" s="8" t="s">
        <v>73</v>
      </c>
      <c r="E71" s="9">
        <v>9100000</v>
      </c>
      <c r="F71" s="9">
        <v>9064611</v>
      </c>
      <c r="G71" s="9">
        <f t="shared" ref="G71:G134" si="1">E71-F71</f>
        <v>35389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40942000</v>
      </c>
      <c r="F74" s="11">
        <f>+F28+F35+F47+F69+F73</f>
        <v>40540864</v>
      </c>
      <c r="G74" s="11">
        <f t="shared" si="1"/>
        <v>401136</v>
      </c>
      <c r="H74" s="11"/>
    </row>
    <row r="75" spans="2:8">
      <c r="B75" s="31"/>
      <c r="C75" s="12" t="s">
        <v>77</v>
      </c>
      <c r="D75" s="13"/>
      <c r="E75" s="14">
        <f xml:space="preserve"> +E27 - E74</f>
        <v>6517000</v>
      </c>
      <c r="F75" s="14">
        <f xml:space="preserve"> +F27 - F74</f>
        <v>7191295</v>
      </c>
      <c r="G75" s="14">
        <f t="shared" si="1"/>
        <v>-674295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172000</v>
      </c>
      <c r="F92" s="9">
        <f>+F93+F94+F95+F96+F97</f>
        <v>172000</v>
      </c>
      <c r="G92" s="9">
        <f t="shared" si="1"/>
        <v>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>
        <v>172000</v>
      </c>
      <c r="F96" s="9">
        <v>172000</v>
      </c>
      <c r="G96" s="9">
        <f t="shared" si="1"/>
        <v>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172000</v>
      </c>
      <c r="F101" s="11">
        <f>+F90+F91+F92+F98+F99+F100</f>
        <v>172000</v>
      </c>
      <c r="G101" s="11">
        <f t="shared" si="1"/>
        <v>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-172000</v>
      </c>
      <c r="F102" s="14">
        <f xml:space="preserve"> +F89 - F101</f>
        <v>-172000</v>
      </c>
      <c r="G102" s="14">
        <f t="shared" si="1"/>
        <v>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250000</v>
      </c>
      <c r="F107" s="9">
        <f>+F108+F109+F110+F111+F112</f>
        <v>250000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>
        <v>250000</v>
      </c>
      <c r="F110" s="9">
        <v>250000</v>
      </c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3840000</v>
      </c>
      <c r="F118" s="9"/>
      <c r="G118" s="9">
        <f t="shared" si="1"/>
        <v>3840000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4090000</v>
      </c>
      <c r="F120" s="11">
        <f>+F103+F104+F105+F106+F107+F113+F114+F115+F116+F117+F118+F119</f>
        <v>250000</v>
      </c>
      <c r="G120" s="11">
        <f t="shared" si="1"/>
        <v>3840000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80000</v>
      </c>
      <c r="F125" s="9">
        <f>+F126+F127+F128+F129+F130</f>
        <v>80000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>
        <v>80000</v>
      </c>
      <c r="F128" s="9">
        <v>80000</v>
      </c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10355000</v>
      </c>
      <c r="F136" s="17">
        <v>7189000</v>
      </c>
      <c r="G136" s="17">
        <f t="shared" si="2"/>
        <v>3166000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10435000</v>
      </c>
      <c r="F138" s="19">
        <f>+F121+F122+F123+F124+F125+F131+F132+F133+F134+F135+F136+F137</f>
        <v>7269000</v>
      </c>
      <c r="G138" s="19">
        <f t="shared" si="2"/>
        <v>3166000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-6345000</v>
      </c>
      <c r="F139" s="14">
        <f xml:space="preserve"> +F120 - F138</f>
        <v>-7019000</v>
      </c>
      <c r="G139" s="14">
        <f t="shared" si="2"/>
        <v>674000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295</v>
      </c>
      <c r="G142" s="14">
        <f t="shared" ref="G142:G144" si="3">E142-F142</f>
        <v>-295</v>
      </c>
      <c r="H142" s="14"/>
    </row>
    <row r="143" spans="2:8">
      <c r="B143" s="15" t="s">
        <v>146</v>
      </c>
      <c r="C143" s="12"/>
      <c r="D143" s="13"/>
      <c r="E143" s="14">
        <v>7790000</v>
      </c>
      <c r="F143" s="14">
        <v>7789696</v>
      </c>
      <c r="G143" s="14">
        <f t="shared" si="3"/>
        <v>304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7790000</v>
      </c>
      <c r="F144" s="14">
        <f xml:space="preserve"> +F142 +F143</f>
        <v>7789991</v>
      </c>
      <c r="G144" s="14">
        <f t="shared" si="3"/>
        <v>9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E760-CDCD-421F-9B74-172896B1DAC6}">
  <sheetPr>
    <pageSetUpPr fitToPage="1"/>
  </sheetPr>
  <dimension ref="B1:H154"/>
  <sheetViews>
    <sheetView showGridLines="0" workbookViewId="0"/>
  </sheetViews>
  <sheetFormatPr defaultRowHeight="18.7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32" t="s">
        <v>153</v>
      </c>
      <c r="C2" s="32"/>
      <c r="D2" s="32"/>
      <c r="E2" s="32"/>
      <c r="F2" s="32"/>
      <c r="G2" s="32"/>
      <c r="H2" s="32"/>
    </row>
    <row r="3" spans="2:8" ht="21">
      <c r="B3" s="33" t="s">
        <v>2</v>
      </c>
      <c r="C3" s="33"/>
      <c r="D3" s="33"/>
      <c r="E3" s="33"/>
      <c r="F3" s="33"/>
      <c r="G3" s="33"/>
      <c r="H3" s="33"/>
    </row>
    <row r="4" spans="2:8">
      <c r="B4" s="4"/>
      <c r="C4" s="4"/>
      <c r="D4" s="4"/>
      <c r="E4" s="4"/>
      <c r="F4" s="2"/>
      <c r="G4" s="2"/>
      <c r="H4" s="4" t="s">
        <v>3</v>
      </c>
    </row>
    <row r="5" spans="2:8">
      <c r="B5" s="34" t="s">
        <v>4</v>
      </c>
      <c r="C5" s="34"/>
      <c r="D5" s="34"/>
      <c r="E5" s="5" t="s">
        <v>5</v>
      </c>
      <c r="F5" s="5" t="s">
        <v>6</v>
      </c>
      <c r="G5" s="5" t="s">
        <v>7</v>
      </c>
      <c r="H5" s="5" t="s">
        <v>8</v>
      </c>
    </row>
    <row r="6" spans="2:8">
      <c r="B6" s="29" t="s">
        <v>9</v>
      </c>
      <c r="C6" s="29" t="s">
        <v>10</v>
      </c>
      <c r="D6" s="6" t="s">
        <v>11</v>
      </c>
      <c r="E6" s="7">
        <f>+E7</f>
        <v>9630000</v>
      </c>
      <c r="F6" s="7">
        <f>+F7</f>
        <v>9625962</v>
      </c>
      <c r="G6" s="7">
        <f>E6-F6</f>
        <v>4038</v>
      </c>
      <c r="H6" s="7"/>
    </row>
    <row r="7" spans="2:8">
      <c r="B7" s="30"/>
      <c r="C7" s="30"/>
      <c r="D7" s="8" t="s">
        <v>12</v>
      </c>
      <c r="E7" s="9">
        <v>9630000</v>
      </c>
      <c r="F7" s="9">
        <v>9625962</v>
      </c>
      <c r="G7" s="9">
        <f t="shared" ref="G7:G70" si="0">E7-F7</f>
        <v>4038</v>
      </c>
      <c r="H7" s="9"/>
    </row>
    <row r="8" spans="2:8">
      <c r="B8" s="30"/>
      <c r="C8" s="30"/>
      <c r="D8" s="8" t="s">
        <v>13</v>
      </c>
      <c r="E8" s="9">
        <f>+E9+E13+E14+E16+E17</f>
        <v>45878000</v>
      </c>
      <c r="F8" s="9">
        <f>+F9+F13+F14+F16+F17</f>
        <v>45823904</v>
      </c>
      <c r="G8" s="9">
        <f t="shared" si="0"/>
        <v>54096</v>
      </c>
      <c r="H8" s="9"/>
    </row>
    <row r="9" spans="2:8">
      <c r="B9" s="30"/>
      <c r="C9" s="30"/>
      <c r="D9" s="8" t="s">
        <v>14</v>
      </c>
      <c r="E9" s="9">
        <f>+E10+E11+E12</f>
        <v>45388000</v>
      </c>
      <c r="F9" s="9">
        <f>+F10+F11+F12</f>
        <v>45327564</v>
      </c>
      <c r="G9" s="9">
        <f t="shared" si="0"/>
        <v>60436</v>
      </c>
      <c r="H9" s="9"/>
    </row>
    <row r="10" spans="2:8">
      <c r="B10" s="30"/>
      <c r="C10" s="30"/>
      <c r="D10" s="8" t="s">
        <v>15</v>
      </c>
      <c r="E10" s="9"/>
      <c r="F10" s="9"/>
      <c r="G10" s="9">
        <f t="shared" si="0"/>
        <v>0</v>
      </c>
      <c r="H10" s="9"/>
    </row>
    <row r="11" spans="2:8">
      <c r="B11" s="30"/>
      <c r="C11" s="30"/>
      <c r="D11" s="8" t="s">
        <v>16</v>
      </c>
      <c r="E11" s="9">
        <v>45388000</v>
      </c>
      <c r="F11" s="9">
        <v>45327564</v>
      </c>
      <c r="G11" s="9">
        <f t="shared" si="0"/>
        <v>60436</v>
      </c>
      <c r="H11" s="9"/>
    </row>
    <row r="12" spans="2:8">
      <c r="B12" s="30"/>
      <c r="C12" s="30"/>
      <c r="D12" s="8" t="s">
        <v>17</v>
      </c>
      <c r="E12" s="9"/>
      <c r="F12" s="9"/>
      <c r="G12" s="9">
        <f t="shared" si="0"/>
        <v>0</v>
      </c>
      <c r="H12" s="9"/>
    </row>
    <row r="13" spans="2:8">
      <c r="B13" s="30"/>
      <c r="C13" s="30"/>
      <c r="D13" s="8" t="s">
        <v>18</v>
      </c>
      <c r="E13" s="9">
        <v>230000</v>
      </c>
      <c r="F13" s="9">
        <v>251500</v>
      </c>
      <c r="G13" s="9">
        <f t="shared" si="0"/>
        <v>-21500</v>
      </c>
      <c r="H13" s="9"/>
    </row>
    <row r="14" spans="2:8">
      <c r="B14" s="30"/>
      <c r="C14" s="30"/>
      <c r="D14" s="8" t="s">
        <v>19</v>
      </c>
      <c r="E14" s="9">
        <f>+E15</f>
        <v>0</v>
      </c>
      <c r="F14" s="9">
        <f>+F15</f>
        <v>0</v>
      </c>
      <c r="G14" s="9">
        <f t="shared" si="0"/>
        <v>0</v>
      </c>
      <c r="H14" s="9"/>
    </row>
    <row r="15" spans="2:8">
      <c r="B15" s="30"/>
      <c r="C15" s="30"/>
      <c r="D15" s="8" t="s">
        <v>20</v>
      </c>
      <c r="E15" s="9"/>
      <c r="F15" s="9"/>
      <c r="G15" s="9">
        <f t="shared" si="0"/>
        <v>0</v>
      </c>
      <c r="H15" s="9"/>
    </row>
    <row r="16" spans="2:8">
      <c r="B16" s="30"/>
      <c r="C16" s="30"/>
      <c r="D16" s="8" t="s">
        <v>21</v>
      </c>
      <c r="E16" s="9"/>
      <c r="F16" s="9"/>
      <c r="G16" s="9">
        <f t="shared" si="0"/>
        <v>0</v>
      </c>
      <c r="H16" s="9"/>
    </row>
    <row r="17" spans="2:8">
      <c r="B17" s="30"/>
      <c r="C17" s="30"/>
      <c r="D17" s="8" t="s">
        <v>22</v>
      </c>
      <c r="E17" s="9">
        <f>+E18+E19+E20</f>
        <v>260000</v>
      </c>
      <c r="F17" s="9">
        <f>+F18+F19+F20</f>
        <v>244840</v>
      </c>
      <c r="G17" s="9">
        <f t="shared" si="0"/>
        <v>15160</v>
      </c>
      <c r="H17" s="9"/>
    </row>
    <row r="18" spans="2:8">
      <c r="B18" s="30"/>
      <c r="C18" s="30"/>
      <c r="D18" s="8" t="s">
        <v>23</v>
      </c>
      <c r="E18" s="9">
        <v>260000</v>
      </c>
      <c r="F18" s="9">
        <v>219840</v>
      </c>
      <c r="G18" s="9">
        <f t="shared" si="0"/>
        <v>40160</v>
      </c>
      <c r="H18" s="9"/>
    </row>
    <row r="19" spans="2:8">
      <c r="B19" s="30"/>
      <c r="C19" s="30"/>
      <c r="D19" s="8" t="s">
        <v>24</v>
      </c>
      <c r="E19" s="9"/>
      <c r="F19" s="9">
        <v>25000</v>
      </c>
      <c r="G19" s="9">
        <f t="shared" si="0"/>
        <v>-25000</v>
      </c>
      <c r="H19" s="9"/>
    </row>
    <row r="20" spans="2:8">
      <c r="B20" s="30"/>
      <c r="C20" s="30"/>
      <c r="D20" s="8" t="s">
        <v>25</v>
      </c>
      <c r="E20" s="9"/>
      <c r="F20" s="9"/>
      <c r="G20" s="9">
        <f t="shared" si="0"/>
        <v>0</v>
      </c>
      <c r="H20" s="9"/>
    </row>
    <row r="21" spans="2:8">
      <c r="B21" s="30"/>
      <c r="C21" s="30"/>
      <c r="D21" s="8" t="s">
        <v>26</v>
      </c>
      <c r="E21" s="9">
        <v>132000</v>
      </c>
      <c r="F21" s="9">
        <v>132000</v>
      </c>
      <c r="G21" s="9">
        <f t="shared" si="0"/>
        <v>0</v>
      </c>
      <c r="H21" s="9"/>
    </row>
    <row r="22" spans="2:8">
      <c r="B22" s="30"/>
      <c r="C22" s="30"/>
      <c r="D22" s="8" t="s">
        <v>27</v>
      </c>
      <c r="E22" s="9"/>
      <c r="F22" s="9">
        <v>52</v>
      </c>
      <c r="G22" s="9">
        <f t="shared" si="0"/>
        <v>-52</v>
      </c>
      <c r="H22" s="9"/>
    </row>
    <row r="23" spans="2:8">
      <c r="B23" s="30"/>
      <c r="C23" s="30"/>
      <c r="D23" s="8" t="s">
        <v>28</v>
      </c>
      <c r="E23" s="9">
        <f>+E24+E25+E26</f>
        <v>17000</v>
      </c>
      <c r="F23" s="9">
        <f>+F24+F25+F26</f>
        <v>42000</v>
      </c>
      <c r="G23" s="9">
        <f t="shared" si="0"/>
        <v>-25000</v>
      </c>
      <c r="H23" s="9"/>
    </row>
    <row r="24" spans="2:8">
      <c r="B24" s="30"/>
      <c r="C24" s="30"/>
      <c r="D24" s="8" t="s">
        <v>29</v>
      </c>
      <c r="E24" s="9">
        <v>5000</v>
      </c>
      <c r="F24" s="9">
        <v>30000</v>
      </c>
      <c r="G24" s="9">
        <f t="shared" si="0"/>
        <v>-25000</v>
      </c>
      <c r="H24" s="9"/>
    </row>
    <row r="25" spans="2:8">
      <c r="B25" s="30"/>
      <c r="C25" s="30"/>
      <c r="D25" s="8" t="s">
        <v>30</v>
      </c>
      <c r="E25" s="9"/>
      <c r="F25" s="9"/>
      <c r="G25" s="9">
        <f t="shared" si="0"/>
        <v>0</v>
      </c>
      <c r="H25" s="9"/>
    </row>
    <row r="26" spans="2:8">
      <c r="B26" s="30"/>
      <c r="C26" s="30"/>
      <c r="D26" s="8" t="s">
        <v>31</v>
      </c>
      <c r="E26" s="9">
        <v>12000</v>
      </c>
      <c r="F26" s="9">
        <v>12000</v>
      </c>
      <c r="G26" s="9">
        <f t="shared" si="0"/>
        <v>0</v>
      </c>
      <c r="H26" s="9"/>
    </row>
    <row r="27" spans="2:8">
      <c r="B27" s="30"/>
      <c r="C27" s="31"/>
      <c r="D27" s="10" t="s">
        <v>32</v>
      </c>
      <c r="E27" s="11">
        <f>+E6+E8+E21+E22+E23</f>
        <v>55657000</v>
      </c>
      <c r="F27" s="11">
        <f>+F6+F8+F21+F22+F23</f>
        <v>55623918</v>
      </c>
      <c r="G27" s="11">
        <f t="shared" si="0"/>
        <v>33082</v>
      </c>
      <c r="H27" s="11"/>
    </row>
    <row r="28" spans="2:8">
      <c r="B28" s="30"/>
      <c r="C28" s="29" t="s">
        <v>33</v>
      </c>
      <c r="D28" s="8" t="s">
        <v>34</v>
      </c>
      <c r="E28" s="9">
        <f>+E29+E30+E31+E32+E33+E34</f>
        <v>29181000</v>
      </c>
      <c r="F28" s="9">
        <f>+F29+F30+F31+F32+F33+F34</f>
        <v>29178689</v>
      </c>
      <c r="G28" s="9">
        <f t="shared" si="0"/>
        <v>2311</v>
      </c>
      <c r="H28" s="9"/>
    </row>
    <row r="29" spans="2:8">
      <c r="B29" s="30"/>
      <c r="C29" s="30"/>
      <c r="D29" s="8" t="s">
        <v>35</v>
      </c>
      <c r="E29" s="9"/>
      <c r="F29" s="9"/>
      <c r="G29" s="9">
        <f t="shared" si="0"/>
        <v>0</v>
      </c>
      <c r="H29" s="9"/>
    </row>
    <row r="30" spans="2:8">
      <c r="B30" s="30"/>
      <c r="C30" s="30"/>
      <c r="D30" s="8" t="s">
        <v>36</v>
      </c>
      <c r="E30" s="9">
        <v>19040000</v>
      </c>
      <c r="F30" s="9">
        <v>19039623</v>
      </c>
      <c r="G30" s="9">
        <f t="shared" si="0"/>
        <v>377</v>
      </c>
      <c r="H30" s="9"/>
    </row>
    <row r="31" spans="2:8">
      <c r="B31" s="30"/>
      <c r="C31" s="30"/>
      <c r="D31" s="8" t="s">
        <v>37</v>
      </c>
      <c r="E31" s="9">
        <v>3739000</v>
      </c>
      <c r="F31" s="9">
        <v>3738800</v>
      </c>
      <c r="G31" s="9">
        <f t="shared" si="0"/>
        <v>200</v>
      </c>
      <c r="H31" s="9"/>
    </row>
    <row r="32" spans="2:8">
      <c r="B32" s="30"/>
      <c r="C32" s="30"/>
      <c r="D32" s="8" t="s">
        <v>38</v>
      </c>
      <c r="E32" s="9">
        <v>2383000</v>
      </c>
      <c r="F32" s="9">
        <v>2382508</v>
      </c>
      <c r="G32" s="9">
        <f t="shared" si="0"/>
        <v>492</v>
      </c>
      <c r="H32" s="9"/>
    </row>
    <row r="33" spans="2:8">
      <c r="B33" s="30"/>
      <c r="C33" s="30"/>
      <c r="D33" s="8" t="s">
        <v>39</v>
      </c>
      <c r="E33" s="9">
        <v>490000</v>
      </c>
      <c r="F33" s="9">
        <v>489500</v>
      </c>
      <c r="G33" s="9">
        <f t="shared" si="0"/>
        <v>500</v>
      </c>
      <c r="H33" s="9"/>
    </row>
    <row r="34" spans="2:8">
      <c r="B34" s="30"/>
      <c r="C34" s="30"/>
      <c r="D34" s="8" t="s">
        <v>40</v>
      </c>
      <c r="E34" s="9">
        <v>3529000</v>
      </c>
      <c r="F34" s="9">
        <v>3528258</v>
      </c>
      <c r="G34" s="9">
        <f t="shared" si="0"/>
        <v>742</v>
      </c>
      <c r="H34" s="9"/>
    </row>
    <row r="35" spans="2:8">
      <c r="B35" s="30"/>
      <c r="C35" s="30"/>
      <c r="D35" s="8" t="s">
        <v>41</v>
      </c>
      <c r="E35" s="9">
        <f>+E36+E37+E38+E39+E40+E41+E42+E43+E44+E45+E46</f>
        <v>1153000</v>
      </c>
      <c r="F35" s="9">
        <f>+F36+F37+F38+F39+F40+F41+F42+F43+F44+F45+F46</f>
        <v>933026</v>
      </c>
      <c r="G35" s="9">
        <f t="shared" si="0"/>
        <v>219974</v>
      </c>
      <c r="H35" s="9"/>
    </row>
    <row r="36" spans="2:8">
      <c r="B36" s="30"/>
      <c r="C36" s="30"/>
      <c r="D36" s="8" t="s">
        <v>42</v>
      </c>
      <c r="E36" s="9"/>
      <c r="F36" s="9"/>
      <c r="G36" s="9">
        <f t="shared" si="0"/>
        <v>0</v>
      </c>
      <c r="H36" s="9"/>
    </row>
    <row r="37" spans="2:8">
      <c r="B37" s="30"/>
      <c r="C37" s="30"/>
      <c r="D37" s="8" t="s">
        <v>43</v>
      </c>
      <c r="E37" s="9">
        <v>161000</v>
      </c>
      <c r="F37" s="9">
        <v>160876</v>
      </c>
      <c r="G37" s="9">
        <f t="shared" si="0"/>
        <v>124</v>
      </c>
      <c r="H37" s="9"/>
    </row>
    <row r="38" spans="2:8">
      <c r="B38" s="30"/>
      <c r="C38" s="30"/>
      <c r="D38" s="8" t="s">
        <v>44</v>
      </c>
      <c r="E38" s="9">
        <v>42000</v>
      </c>
      <c r="F38" s="9">
        <v>41041</v>
      </c>
      <c r="G38" s="9">
        <f t="shared" si="0"/>
        <v>959</v>
      </c>
      <c r="H38" s="9"/>
    </row>
    <row r="39" spans="2:8">
      <c r="B39" s="30"/>
      <c r="C39" s="30"/>
      <c r="D39" s="8" t="s">
        <v>45</v>
      </c>
      <c r="E39" s="9">
        <v>250000</v>
      </c>
      <c r="F39" s="9">
        <v>248035</v>
      </c>
      <c r="G39" s="9">
        <f t="shared" si="0"/>
        <v>1965</v>
      </c>
      <c r="H39" s="9"/>
    </row>
    <row r="40" spans="2:8">
      <c r="B40" s="30"/>
      <c r="C40" s="30"/>
      <c r="D40" s="8" t="s">
        <v>46</v>
      </c>
      <c r="E40" s="9">
        <v>93000</v>
      </c>
      <c r="F40" s="9">
        <v>47251</v>
      </c>
      <c r="G40" s="9">
        <f t="shared" si="0"/>
        <v>45749</v>
      </c>
      <c r="H40" s="9"/>
    </row>
    <row r="41" spans="2:8">
      <c r="B41" s="30"/>
      <c r="C41" s="30"/>
      <c r="D41" s="8" t="s">
        <v>47</v>
      </c>
      <c r="E41" s="9">
        <v>150000</v>
      </c>
      <c r="F41" s="9">
        <v>146774</v>
      </c>
      <c r="G41" s="9">
        <f t="shared" si="0"/>
        <v>3226</v>
      </c>
      <c r="H41" s="9"/>
    </row>
    <row r="42" spans="2:8">
      <c r="B42" s="30"/>
      <c r="C42" s="30"/>
      <c r="D42" s="8" t="s">
        <v>48</v>
      </c>
      <c r="E42" s="9">
        <v>27000</v>
      </c>
      <c r="F42" s="9">
        <v>26506</v>
      </c>
      <c r="G42" s="9">
        <f t="shared" si="0"/>
        <v>494</v>
      </c>
      <c r="H42" s="9"/>
    </row>
    <row r="43" spans="2:8">
      <c r="B43" s="30"/>
      <c r="C43" s="30"/>
      <c r="D43" s="8" t="s">
        <v>49</v>
      </c>
      <c r="E43" s="9"/>
      <c r="F43" s="9"/>
      <c r="G43" s="9">
        <f t="shared" si="0"/>
        <v>0</v>
      </c>
      <c r="H43" s="9"/>
    </row>
    <row r="44" spans="2:8">
      <c r="B44" s="30"/>
      <c r="C44" s="30"/>
      <c r="D44" s="8" t="s">
        <v>50</v>
      </c>
      <c r="E44" s="9">
        <v>130000</v>
      </c>
      <c r="F44" s="9">
        <v>123740</v>
      </c>
      <c r="G44" s="9">
        <f t="shared" si="0"/>
        <v>6260</v>
      </c>
      <c r="H44" s="9"/>
    </row>
    <row r="45" spans="2:8">
      <c r="B45" s="30"/>
      <c r="C45" s="30"/>
      <c r="D45" s="8" t="s">
        <v>51</v>
      </c>
      <c r="E45" s="9">
        <v>180000</v>
      </c>
      <c r="F45" s="9">
        <v>18803</v>
      </c>
      <c r="G45" s="9">
        <f t="shared" si="0"/>
        <v>161197</v>
      </c>
      <c r="H45" s="9"/>
    </row>
    <row r="46" spans="2:8">
      <c r="B46" s="30"/>
      <c r="C46" s="30"/>
      <c r="D46" s="8" t="s">
        <v>52</v>
      </c>
      <c r="E46" s="9">
        <v>120000</v>
      </c>
      <c r="F46" s="9">
        <v>120000</v>
      </c>
      <c r="G46" s="9">
        <f t="shared" si="0"/>
        <v>0</v>
      </c>
      <c r="H46" s="9"/>
    </row>
    <row r="47" spans="2:8">
      <c r="B47" s="30"/>
      <c r="C47" s="30"/>
      <c r="D47" s="8" t="s">
        <v>53</v>
      </c>
      <c r="E47" s="9">
        <f>+E48+E49+E50+E51+E52+E53+E54+E55+E56+E57+E58+E59+E60+E61+E62+E63+E64+E65+E66+E67+E68</f>
        <v>2359000</v>
      </c>
      <c r="F47" s="9">
        <f>+F48+F49+F50+F51+F52+F53+F54+F55+F56+F57+F58+F59+F60+F61+F62+F63+F64+F65+F66+F67+F68</f>
        <v>1117884</v>
      </c>
      <c r="G47" s="9">
        <f t="shared" si="0"/>
        <v>1241116</v>
      </c>
      <c r="H47" s="9"/>
    </row>
    <row r="48" spans="2:8">
      <c r="B48" s="30"/>
      <c r="C48" s="30"/>
      <c r="D48" s="8" t="s">
        <v>54</v>
      </c>
      <c r="E48" s="9">
        <v>36000</v>
      </c>
      <c r="F48" s="9">
        <v>35096</v>
      </c>
      <c r="G48" s="9">
        <f t="shared" si="0"/>
        <v>904</v>
      </c>
      <c r="H48" s="9"/>
    </row>
    <row r="49" spans="2:8">
      <c r="B49" s="30"/>
      <c r="C49" s="30"/>
      <c r="D49" s="8" t="s">
        <v>55</v>
      </c>
      <c r="E49" s="9">
        <v>10000</v>
      </c>
      <c r="F49" s="9">
        <v>4930</v>
      </c>
      <c r="G49" s="9">
        <f t="shared" si="0"/>
        <v>5070</v>
      </c>
      <c r="H49" s="9"/>
    </row>
    <row r="50" spans="2:8">
      <c r="B50" s="30"/>
      <c r="C50" s="30"/>
      <c r="D50" s="8" t="s">
        <v>56</v>
      </c>
      <c r="E50" s="9">
        <v>25000</v>
      </c>
      <c r="F50" s="9">
        <v>24220</v>
      </c>
      <c r="G50" s="9">
        <f t="shared" si="0"/>
        <v>780</v>
      </c>
      <c r="H50" s="9"/>
    </row>
    <row r="51" spans="2:8">
      <c r="B51" s="30"/>
      <c r="C51" s="30"/>
      <c r="D51" s="8" t="s">
        <v>57</v>
      </c>
      <c r="E51" s="9">
        <v>151000</v>
      </c>
      <c r="F51" s="9">
        <v>150300</v>
      </c>
      <c r="G51" s="9">
        <f t="shared" si="0"/>
        <v>700</v>
      </c>
      <c r="H51" s="9"/>
    </row>
    <row r="52" spans="2:8">
      <c r="B52" s="30"/>
      <c r="C52" s="30"/>
      <c r="D52" s="8" t="s">
        <v>58</v>
      </c>
      <c r="E52" s="9">
        <v>60000</v>
      </c>
      <c r="F52" s="9">
        <v>48925</v>
      </c>
      <c r="G52" s="9">
        <f t="shared" si="0"/>
        <v>11075</v>
      </c>
      <c r="H52" s="9"/>
    </row>
    <row r="53" spans="2:8">
      <c r="B53" s="30"/>
      <c r="C53" s="30"/>
      <c r="D53" s="8" t="s">
        <v>59</v>
      </c>
      <c r="E53" s="9">
        <v>89000</v>
      </c>
      <c r="F53" s="9">
        <v>88141</v>
      </c>
      <c r="G53" s="9">
        <f t="shared" si="0"/>
        <v>859</v>
      </c>
      <c r="H53" s="9"/>
    </row>
    <row r="54" spans="2:8">
      <c r="B54" s="30"/>
      <c r="C54" s="30"/>
      <c r="D54" s="8" t="s">
        <v>46</v>
      </c>
      <c r="E54" s="9">
        <v>86000</v>
      </c>
      <c r="F54" s="9">
        <v>15751</v>
      </c>
      <c r="G54" s="9">
        <f t="shared" si="0"/>
        <v>70249</v>
      </c>
      <c r="H54" s="9"/>
    </row>
    <row r="55" spans="2:8">
      <c r="B55" s="30"/>
      <c r="C55" s="30"/>
      <c r="D55" s="8" t="s">
        <v>60</v>
      </c>
      <c r="E55" s="9">
        <v>100000</v>
      </c>
      <c r="F55" s="9">
        <v>99540</v>
      </c>
      <c r="G55" s="9">
        <f t="shared" si="0"/>
        <v>460</v>
      </c>
      <c r="H55" s="9"/>
    </row>
    <row r="56" spans="2:8">
      <c r="B56" s="30"/>
      <c r="C56" s="30"/>
      <c r="D56" s="8" t="s">
        <v>61</v>
      </c>
      <c r="E56" s="9">
        <v>215000</v>
      </c>
      <c r="F56" s="9">
        <v>21076</v>
      </c>
      <c r="G56" s="9">
        <f t="shared" si="0"/>
        <v>193924</v>
      </c>
      <c r="H56" s="9"/>
    </row>
    <row r="57" spans="2:8">
      <c r="B57" s="30"/>
      <c r="C57" s="30"/>
      <c r="D57" s="8" t="s">
        <v>62</v>
      </c>
      <c r="E57" s="9">
        <v>10000</v>
      </c>
      <c r="F57" s="9">
        <v>3576</v>
      </c>
      <c r="G57" s="9">
        <f t="shared" si="0"/>
        <v>6424</v>
      </c>
      <c r="H57" s="9"/>
    </row>
    <row r="58" spans="2:8">
      <c r="B58" s="30"/>
      <c r="C58" s="30"/>
      <c r="D58" s="8" t="s">
        <v>63</v>
      </c>
      <c r="E58" s="9"/>
      <c r="F58" s="9"/>
      <c r="G58" s="9">
        <f t="shared" si="0"/>
        <v>0</v>
      </c>
      <c r="H58" s="9"/>
    </row>
    <row r="59" spans="2:8">
      <c r="B59" s="30"/>
      <c r="C59" s="30"/>
      <c r="D59" s="8" t="s">
        <v>64</v>
      </c>
      <c r="E59" s="9">
        <v>132000</v>
      </c>
      <c r="F59" s="9">
        <v>131592</v>
      </c>
      <c r="G59" s="9">
        <f t="shared" si="0"/>
        <v>408</v>
      </c>
      <c r="H59" s="9"/>
    </row>
    <row r="60" spans="2:8">
      <c r="B60" s="30"/>
      <c r="C60" s="30"/>
      <c r="D60" s="8" t="s">
        <v>65</v>
      </c>
      <c r="E60" s="9">
        <v>8000</v>
      </c>
      <c r="F60" s="9">
        <v>7734</v>
      </c>
      <c r="G60" s="9">
        <f t="shared" si="0"/>
        <v>266</v>
      </c>
      <c r="H60" s="9"/>
    </row>
    <row r="61" spans="2:8">
      <c r="B61" s="30"/>
      <c r="C61" s="30"/>
      <c r="D61" s="8" t="s">
        <v>48</v>
      </c>
      <c r="E61" s="9">
        <v>220000</v>
      </c>
      <c r="F61" s="9">
        <v>218272</v>
      </c>
      <c r="G61" s="9">
        <f t="shared" si="0"/>
        <v>1728</v>
      </c>
      <c r="H61" s="9"/>
    </row>
    <row r="62" spans="2:8">
      <c r="B62" s="30"/>
      <c r="C62" s="30"/>
      <c r="D62" s="8" t="s">
        <v>49</v>
      </c>
      <c r="E62" s="9">
        <v>332000</v>
      </c>
      <c r="F62" s="9">
        <v>34168</v>
      </c>
      <c r="G62" s="9">
        <f t="shared" si="0"/>
        <v>297832</v>
      </c>
      <c r="H62" s="9"/>
    </row>
    <row r="63" spans="2:8">
      <c r="B63" s="30"/>
      <c r="C63" s="30"/>
      <c r="D63" s="8" t="s">
        <v>66</v>
      </c>
      <c r="E63" s="9">
        <v>438000</v>
      </c>
      <c r="F63" s="9">
        <v>45000</v>
      </c>
      <c r="G63" s="9">
        <f t="shared" si="0"/>
        <v>393000</v>
      </c>
      <c r="H63" s="9"/>
    </row>
    <row r="64" spans="2:8">
      <c r="B64" s="30"/>
      <c r="C64" s="30"/>
      <c r="D64" s="8" t="s">
        <v>67</v>
      </c>
      <c r="E64" s="9">
        <v>260000</v>
      </c>
      <c r="F64" s="9">
        <v>9068</v>
      </c>
      <c r="G64" s="9">
        <f t="shared" si="0"/>
        <v>250932</v>
      </c>
      <c r="H64" s="9"/>
    </row>
    <row r="65" spans="2:8">
      <c r="B65" s="30"/>
      <c r="C65" s="30"/>
      <c r="D65" s="8" t="s">
        <v>68</v>
      </c>
      <c r="E65" s="9">
        <v>62000</v>
      </c>
      <c r="F65" s="9">
        <v>61806</v>
      </c>
      <c r="G65" s="9">
        <f t="shared" si="0"/>
        <v>194</v>
      </c>
      <c r="H65" s="9"/>
    </row>
    <row r="66" spans="2:8">
      <c r="B66" s="30"/>
      <c r="C66" s="30"/>
      <c r="D66" s="8" t="s">
        <v>69</v>
      </c>
      <c r="E66" s="9">
        <v>75000</v>
      </c>
      <c r="F66" s="9">
        <v>74400</v>
      </c>
      <c r="G66" s="9">
        <f t="shared" si="0"/>
        <v>600</v>
      </c>
      <c r="H66" s="9"/>
    </row>
    <row r="67" spans="2:8">
      <c r="B67" s="30"/>
      <c r="C67" s="30"/>
      <c r="D67" s="8" t="s">
        <v>52</v>
      </c>
      <c r="E67" s="9">
        <v>50000</v>
      </c>
      <c r="F67" s="9">
        <v>44289</v>
      </c>
      <c r="G67" s="9">
        <f t="shared" si="0"/>
        <v>5711</v>
      </c>
      <c r="H67" s="9"/>
    </row>
    <row r="68" spans="2:8">
      <c r="B68" s="30"/>
      <c r="C68" s="30"/>
      <c r="D68" s="8" t="s">
        <v>70</v>
      </c>
      <c r="E68" s="9"/>
      <c r="F68" s="9"/>
      <c r="G68" s="9">
        <f t="shared" si="0"/>
        <v>0</v>
      </c>
      <c r="H68" s="9"/>
    </row>
    <row r="69" spans="2:8">
      <c r="B69" s="30"/>
      <c r="C69" s="30"/>
      <c r="D69" s="8" t="s">
        <v>71</v>
      </c>
      <c r="E69" s="9">
        <f>+E70</f>
        <v>9630000</v>
      </c>
      <c r="F69" s="9">
        <f>+F70</f>
        <v>9626103</v>
      </c>
      <c r="G69" s="9">
        <f t="shared" si="0"/>
        <v>3897</v>
      </c>
      <c r="H69" s="9"/>
    </row>
    <row r="70" spans="2:8">
      <c r="B70" s="30"/>
      <c r="C70" s="30"/>
      <c r="D70" s="8" t="s">
        <v>72</v>
      </c>
      <c r="E70" s="9">
        <f>+E71+E72</f>
        <v>9630000</v>
      </c>
      <c r="F70" s="9">
        <f>+F71+F72</f>
        <v>9626103</v>
      </c>
      <c r="G70" s="9">
        <f t="shared" si="0"/>
        <v>3897</v>
      </c>
      <c r="H70" s="9"/>
    </row>
    <row r="71" spans="2:8">
      <c r="B71" s="30"/>
      <c r="C71" s="30"/>
      <c r="D71" s="8" t="s">
        <v>73</v>
      </c>
      <c r="E71" s="9">
        <v>9630000</v>
      </c>
      <c r="F71" s="9">
        <v>9626103</v>
      </c>
      <c r="G71" s="9">
        <f t="shared" ref="G71:G134" si="1">E71-F71</f>
        <v>3897</v>
      </c>
      <c r="H71" s="9"/>
    </row>
    <row r="72" spans="2:8">
      <c r="B72" s="30"/>
      <c r="C72" s="30"/>
      <c r="D72" s="8" t="s">
        <v>74</v>
      </c>
      <c r="E72" s="9"/>
      <c r="F72" s="9"/>
      <c r="G72" s="9">
        <f t="shared" si="1"/>
        <v>0</v>
      </c>
      <c r="H72" s="9"/>
    </row>
    <row r="73" spans="2:8">
      <c r="B73" s="30"/>
      <c r="C73" s="30"/>
      <c r="D73" s="8" t="s">
        <v>75</v>
      </c>
      <c r="E73" s="9"/>
      <c r="F73" s="9"/>
      <c r="G73" s="9">
        <f t="shared" si="1"/>
        <v>0</v>
      </c>
      <c r="H73" s="9"/>
    </row>
    <row r="74" spans="2:8">
      <c r="B74" s="30"/>
      <c r="C74" s="31"/>
      <c r="D74" s="10" t="s">
        <v>76</v>
      </c>
      <c r="E74" s="11">
        <f>+E28+E35+E47+E69+E73</f>
        <v>42323000</v>
      </c>
      <c r="F74" s="11">
        <f>+F28+F35+F47+F69+F73</f>
        <v>40855702</v>
      </c>
      <c r="G74" s="11">
        <f t="shared" si="1"/>
        <v>1467298</v>
      </c>
      <c r="H74" s="11"/>
    </row>
    <row r="75" spans="2:8">
      <c r="B75" s="31"/>
      <c r="C75" s="12" t="s">
        <v>77</v>
      </c>
      <c r="D75" s="13"/>
      <c r="E75" s="14">
        <f xml:space="preserve"> +E27 - E74</f>
        <v>13334000</v>
      </c>
      <c r="F75" s="14">
        <f xml:space="preserve"> +F27 - F74</f>
        <v>14768216</v>
      </c>
      <c r="G75" s="14">
        <f t="shared" si="1"/>
        <v>-1434216</v>
      </c>
      <c r="H75" s="14"/>
    </row>
    <row r="76" spans="2:8">
      <c r="B76" s="29" t="s">
        <v>78</v>
      </c>
      <c r="C76" s="29" t="s">
        <v>10</v>
      </c>
      <c r="D76" s="8" t="s">
        <v>79</v>
      </c>
      <c r="E76" s="9">
        <f>+E77+E78</f>
        <v>0</v>
      </c>
      <c r="F76" s="9">
        <f>+F77+F78</f>
        <v>0</v>
      </c>
      <c r="G76" s="9">
        <f t="shared" si="1"/>
        <v>0</v>
      </c>
      <c r="H76" s="9"/>
    </row>
    <row r="77" spans="2:8">
      <c r="B77" s="30"/>
      <c r="C77" s="30"/>
      <c r="D77" s="8" t="s">
        <v>80</v>
      </c>
      <c r="E77" s="9"/>
      <c r="F77" s="9"/>
      <c r="G77" s="9">
        <f t="shared" si="1"/>
        <v>0</v>
      </c>
      <c r="H77" s="9"/>
    </row>
    <row r="78" spans="2:8">
      <c r="B78" s="30"/>
      <c r="C78" s="30"/>
      <c r="D78" s="8" t="s">
        <v>81</v>
      </c>
      <c r="E78" s="9"/>
      <c r="F78" s="9"/>
      <c r="G78" s="9">
        <f t="shared" si="1"/>
        <v>0</v>
      </c>
      <c r="H78" s="9"/>
    </row>
    <row r="79" spans="2:8">
      <c r="B79" s="30"/>
      <c r="C79" s="30"/>
      <c r="D79" s="8" t="s">
        <v>82</v>
      </c>
      <c r="E79" s="9">
        <f>+E80+E81</f>
        <v>0</v>
      </c>
      <c r="F79" s="9">
        <f>+F80+F81</f>
        <v>0</v>
      </c>
      <c r="G79" s="9">
        <f t="shared" si="1"/>
        <v>0</v>
      </c>
      <c r="H79" s="9"/>
    </row>
    <row r="80" spans="2:8">
      <c r="B80" s="30"/>
      <c r="C80" s="30"/>
      <c r="D80" s="8" t="s">
        <v>83</v>
      </c>
      <c r="E80" s="9"/>
      <c r="F80" s="9"/>
      <c r="G80" s="9">
        <f t="shared" si="1"/>
        <v>0</v>
      </c>
      <c r="H80" s="9"/>
    </row>
    <row r="81" spans="2:8">
      <c r="B81" s="30"/>
      <c r="C81" s="30"/>
      <c r="D81" s="8" t="s">
        <v>84</v>
      </c>
      <c r="E81" s="9"/>
      <c r="F81" s="9"/>
      <c r="G81" s="9">
        <f t="shared" si="1"/>
        <v>0</v>
      </c>
      <c r="H81" s="9"/>
    </row>
    <row r="82" spans="2:8">
      <c r="B82" s="30"/>
      <c r="C82" s="30"/>
      <c r="D82" s="8" t="s">
        <v>85</v>
      </c>
      <c r="E82" s="9"/>
      <c r="F82" s="9"/>
      <c r="G82" s="9">
        <f t="shared" si="1"/>
        <v>0</v>
      </c>
      <c r="H82" s="9"/>
    </row>
    <row r="83" spans="2:8">
      <c r="B83" s="30"/>
      <c r="C83" s="30"/>
      <c r="D83" s="8" t="s">
        <v>86</v>
      </c>
      <c r="E83" s="9"/>
      <c r="F83" s="9"/>
      <c r="G83" s="9">
        <f t="shared" si="1"/>
        <v>0</v>
      </c>
      <c r="H83" s="9"/>
    </row>
    <row r="84" spans="2:8">
      <c r="B84" s="30"/>
      <c r="C84" s="30"/>
      <c r="D84" s="8" t="s">
        <v>87</v>
      </c>
      <c r="E84" s="9">
        <f>+E85+E86+E87</f>
        <v>0</v>
      </c>
      <c r="F84" s="9">
        <f>+F85+F86+F87</f>
        <v>0</v>
      </c>
      <c r="G84" s="9">
        <f t="shared" si="1"/>
        <v>0</v>
      </c>
      <c r="H84" s="9"/>
    </row>
    <row r="85" spans="2:8">
      <c r="B85" s="30"/>
      <c r="C85" s="30"/>
      <c r="D85" s="8" t="s">
        <v>88</v>
      </c>
      <c r="E85" s="9"/>
      <c r="F85" s="9"/>
      <c r="G85" s="9">
        <f t="shared" si="1"/>
        <v>0</v>
      </c>
      <c r="H85" s="9"/>
    </row>
    <row r="86" spans="2:8">
      <c r="B86" s="30"/>
      <c r="C86" s="30"/>
      <c r="D86" s="8" t="s">
        <v>89</v>
      </c>
      <c r="E86" s="9"/>
      <c r="F86" s="9"/>
      <c r="G86" s="9">
        <f t="shared" si="1"/>
        <v>0</v>
      </c>
      <c r="H86" s="9"/>
    </row>
    <row r="87" spans="2:8">
      <c r="B87" s="30"/>
      <c r="C87" s="30"/>
      <c r="D87" s="8" t="s">
        <v>90</v>
      </c>
      <c r="E87" s="9"/>
      <c r="F87" s="9"/>
      <c r="G87" s="9">
        <f t="shared" si="1"/>
        <v>0</v>
      </c>
      <c r="H87" s="9"/>
    </row>
    <row r="88" spans="2:8">
      <c r="B88" s="30"/>
      <c r="C88" s="30"/>
      <c r="D88" s="8" t="s">
        <v>91</v>
      </c>
      <c r="E88" s="9"/>
      <c r="F88" s="9"/>
      <c r="G88" s="9">
        <f t="shared" si="1"/>
        <v>0</v>
      </c>
      <c r="H88" s="9"/>
    </row>
    <row r="89" spans="2:8">
      <c r="B89" s="30"/>
      <c r="C89" s="31"/>
      <c r="D89" s="10" t="s">
        <v>92</v>
      </c>
      <c r="E89" s="11">
        <f>+E76+E79+E82+E83+E84+E88</f>
        <v>0</v>
      </c>
      <c r="F89" s="11">
        <f>+F76+F79+F82+F83+F84+F88</f>
        <v>0</v>
      </c>
      <c r="G89" s="11">
        <f t="shared" si="1"/>
        <v>0</v>
      </c>
      <c r="H89" s="11"/>
    </row>
    <row r="90" spans="2:8">
      <c r="B90" s="30"/>
      <c r="C90" s="29" t="s">
        <v>33</v>
      </c>
      <c r="D90" s="8" t="s">
        <v>93</v>
      </c>
      <c r="E90" s="9"/>
      <c r="F90" s="9"/>
      <c r="G90" s="9">
        <f t="shared" si="1"/>
        <v>0</v>
      </c>
      <c r="H90" s="9"/>
    </row>
    <row r="91" spans="2:8">
      <c r="B91" s="30"/>
      <c r="C91" s="30"/>
      <c r="D91" s="8" t="s">
        <v>94</v>
      </c>
      <c r="E91" s="9"/>
      <c r="F91" s="9"/>
      <c r="G91" s="9">
        <f t="shared" si="1"/>
        <v>0</v>
      </c>
      <c r="H91" s="9"/>
    </row>
    <row r="92" spans="2:8">
      <c r="B92" s="30"/>
      <c r="C92" s="30"/>
      <c r="D92" s="8" t="s">
        <v>95</v>
      </c>
      <c r="E92" s="9">
        <f>+E93+E94+E95+E96+E97</f>
        <v>389000</v>
      </c>
      <c r="F92" s="9">
        <f>+F93+F94+F95+F96+F97</f>
        <v>388300</v>
      </c>
      <c r="G92" s="9">
        <f t="shared" si="1"/>
        <v>700</v>
      </c>
      <c r="H92" s="9"/>
    </row>
    <row r="93" spans="2:8">
      <c r="B93" s="30"/>
      <c r="C93" s="30"/>
      <c r="D93" s="8" t="s">
        <v>96</v>
      </c>
      <c r="E93" s="9"/>
      <c r="F93" s="9"/>
      <c r="G93" s="9">
        <f t="shared" si="1"/>
        <v>0</v>
      </c>
      <c r="H93" s="9"/>
    </row>
    <row r="94" spans="2:8">
      <c r="B94" s="30"/>
      <c r="C94" s="30"/>
      <c r="D94" s="8" t="s">
        <v>97</v>
      </c>
      <c r="E94" s="9"/>
      <c r="F94" s="9"/>
      <c r="G94" s="9">
        <f t="shared" si="1"/>
        <v>0</v>
      </c>
      <c r="H94" s="9"/>
    </row>
    <row r="95" spans="2:8">
      <c r="B95" s="30"/>
      <c r="C95" s="30"/>
      <c r="D95" s="8" t="s">
        <v>98</v>
      </c>
      <c r="E95" s="9"/>
      <c r="F95" s="9"/>
      <c r="G95" s="9">
        <f t="shared" si="1"/>
        <v>0</v>
      </c>
      <c r="H95" s="9"/>
    </row>
    <row r="96" spans="2:8">
      <c r="B96" s="30"/>
      <c r="C96" s="30"/>
      <c r="D96" s="8" t="s">
        <v>99</v>
      </c>
      <c r="E96" s="9">
        <v>389000</v>
      </c>
      <c r="F96" s="9">
        <v>388300</v>
      </c>
      <c r="G96" s="9">
        <f t="shared" si="1"/>
        <v>700</v>
      </c>
      <c r="H96" s="9"/>
    </row>
    <row r="97" spans="2:8">
      <c r="B97" s="30"/>
      <c r="C97" s="30"/>
      <c r="D97" s="8" t="s">
        <v>100</v>
      </c>
      <c r="E97" s="9"/>
      <c r="F97" s="9"/>
      <c r="G97" s="9">
        <f t="shared" si="1"/>
        <v>0</v>
      </c>
      <c r="H97" s="9"/>
    </row>
    <row r="98" spans="2:8">
      <c r="B98" s="30"/>
      <c r="C98" s="30"/>
      <c r="D98" s="8" t="s">
        <v>101</v>
      </c>
      <c r="E98" s="9"/>
      <c r="F98" s="9"/>
      <c r="G98" s="9">
        <f t="shared" si="1"/>
        <v>0</v>
      </c>
      <c r="H98" s="9"/>
    </row>
    <row r="99" spans="2:8">
      <c r="B99" s="30"/>
      <c r="C99" s="30"/>
      <c r="D99" s="8" t="s">
        <v>102</v>
      </c>
      <c r="E99" s="9"/>
      <c r="F99" s="9"/>
      <c r="G99" s="9">
        <f t="shared" si="1"/>
        <v>0</v>
      </c>
      <c r="H99" s="9"/>
    </row>
    <row r="100" spans="2:8">
      <c r="B100" s="30"/>
      <c r="C100" s="30"/>
      <c r="D100" s="8" t="s">
        <v>103</v>
      </c>
      <c r="E100" s="9"/>
      <c r="F100" s="9"/>
      <c r="G100" s="9">
        <f t="shared" si="1"/>
        <v>0</v>
      </c>
      <c r="H100" s="9"/>
    </row>
    <row r="101" spans="2:8">
      <c r="B101" s="30"/>
      <c r="C101" s="31"/>
      <c r="D101" s="10" t="s">
        <v>104</v>
      </c>
      <c r="E101" s="11">
        <f>+E90+E91+E92+E98+E99+E100</f>
        <v>389000</v>
      </c>
      <c r="F101" s="11">
        <f>+F90+F91+F92+F98+F99+F100</f>
        <v>388300</v>
      </c>
      <c r="G101" s="11">
        <f t="shared" si="1"/>
        <v>700</v>
      </c>
      <c r="H101" s="11"/>
    </row>
    <row r="102" spans="2:8">
      <c r="B102" s="31"/>
      <c r="C102" s="15" t="s">
        <v>105</v>
      </c>
      <c r="D102" s="13"/>
      <c r="E102" s="14">
        <f xml:space="preserve"> +E89 - E101</f>
        <v>-389000</v>
      </c>
      <c r="F102" s="14">
        <f xml:space="preserve"> +F89 - F101</f>
        <v>-388300</v>
      </c>
      <c r="G102" s="14">
        <f t="shared" si="1"/>
        <v>-700</v>
      </c>
      <c r="H102" s="14"/>
    </row>
    <row r="103" spans="2:8">
      <c r="B103" s="29" t="s">
        <v>106</v>
      </c>
      <c r="C103" s="29" t="s">
        <v>10</v>
      </c>
      <c r="D103" s="8" t="s">
        <v>107</v>
      </c>
      <c r="E103" s="9"/>
      <c r="F103" s="9"/>
      <c r="G103" s="9">
        <f t="shared" si="1"/>
        <v>0</v>
      </c>
      <c r="H103" s="9"/>
    </row>
    <row r="104" spans="2:8">
      <c r="B104" s="30"/>
      <c r="C104" s="30"/>
      <c r="D104" s="8" t="s">
        <v>108</v>
      </c>
      <c r="E104" s="9"/>
      <c r="F104" s="9"/>
      <c r="G104" s="9">
        <f t="shared" si="1"/>
        <v>0</v>
      </c>
      <c r="H104" s="9"/>
    </row>
    <row r="105" spans="2:8">
      <c r="B105" s="30"/>
      <c r="C105" s="30"/>
      <c r="D105" s="8" t="s">
        <v>109</v>
      </c>
      <c r="E105" s="9"/>
      <c r="F105" s="9"/>
      <c r="G105" s="9">
        <f t="shared" si="1"/>
        <v>0</v>
      </c>
      <c r="H105" s="9"/>
    </row>
    <row r="106" spans="2:8">
      <c r="B106" s="30"/>
      <c r="C106" s="30"/>
      <c r="D106" s="8" t="s">
        <v>110</v>
      </c>
      <c r="E106" s="9"/>
      <c r="F106" s="9"/>
      <c r="G106" s="9">
        <f t="shared" si="1"/>
        <v>0</v>
      </c>
      <c r="H106" s="9"/>
    </row>
    <row r="107" spans="2:8">
      <c r="B107" s="30"/>
      <c r="C107" s="30"/>
      <c r="D107" s="8" t="s">
        <v>111</v>
      </c>
      <c r="E107" s="9">
        <f>+E108+E109+E110+E111+E112</f>
        <v>500000</v>
      </c>
      <c r="F107" s="9">
        <f>+F108+F109+F110+F111+F112</f>
        <v>500000</v>
      </c>
      <c r="G107" s="9">
        <f t="shared" si="1"/>
        <v>0</v>
      </c>
      <c r="H107" s="9"/>
    </row>
    <row r="108" spans="2:8">
      <c r="B108" s="30"/>
      <c r="C108" s="30"/>
      <c r="D108" s="8" t="s">
        <v>112</v>
      </c>
      <c r="E108" s="9"/>
      <c r="F108" s="9"/>
      <c r="G108" s="9">
        <f t="shared" si="1"/>
        <v>0</v>
      </c>
      <c r="H108" s="9"/>
    </row>
    <row r="109" spans="2:8">
      <c r="B109" s="30"/>
      <c r="C109" s="30"/>
      <c r="D109" s="8" t="s">
        <v>113</v>
      </c>
      <c r="E109" s="9"/>
      <c r="F109" s="9"/>
      <c r="G109" s="9">
        <f t="shared" si="1"/>
        <v>0</v>
      </c>
      <c r="H109" s="9"/>
    </row>
    <row r="110" spans="2:8">
      <c r="B110" s="30"/>
      <c r="C110" s="30"/>
      <c r="D110" s="8" t="s">
        <v>114</v>
      </c>
      <c r="E110" s="9">
        <v>500000</v>
      </c>
      <c r="F110" s="9">
        <v>500000</v>
      </c>
      <c r="G110" s="9">
        <f t="shared" si="1"/>
        <v>0</v>
      </c>
      <c r="H110" s="9"/>
    </row>
    <row r="111" spans="2:8">
      <c r="B111" s="30"/>
      <c r="C111" s="30"/>
      <c r="D111" s="8" t="s">
        <v>115</v>
      </c>
      <c r="E111" s="9"/>
      <c r="F111" s="9"/>
      <c r="G111" s="9">
        <f t="shared" si="1"/>
        <v>0</v>
      </c>
      <c r="H111" s="9"/>
    </row>
    <row r="112" spans="2:8">
      <c r="B112" s="30"/>
      <c r="C112" s="30"/>
      <c r="D112" s="8" t="s">
        <v>116</v>
      </c>
      <c r="E112" s="9"/>
      <c r="F112" s="9"/>
      <c r="G112" s="9">
        <f t="shared" si="1"/>
        <v>0</v>
      </c>
      <c r="H112" s="9"/>
    </row>
    <row r="113" spans="2:8">
      <c r="B113" s="30"/>
      <c r="C113" s="30"/>
      <c r="D113" s="8" t="s">
        <v>117</v>
      </c>
      <c r="E113" s="9"/>
      <c r="F113" s="9"/>
      <c r="G113" s="9">
        <f t="shared" si="1"/>
        <v>0</v>
      </c>
      <c r="H113" s="9"/>
    </row>
    <row r="114" spans="2:8">
      <c r="B114" s="30"/>
      <c r="C114" s="30"/>
      <c r="D114" s="8" t="s">
        <v>118</v>
      </c>
      <c r="E114" s="9"/>
      <c r="F114" s="9"/>
      <c r="G114" s="9">
        <f t="shared" si="1"/>
        <v>0</v>
      </c>
      <c r="H114" s="9"/>
    </row>
    <row r="115" spans="2:8">
      <c r="B115" s="30"/>
      <c r="C115" s="30"/>
      <c r="D115" s="8" t="s">
        <v>119</v>
      </c>
      <c r="E115" s="9"/>
      <c r="F115" s="9"/>
      <c r="G115" s="9">
        <f t="shared" si="1"/>
        <v>0</v>
      </c>
      <c r="H115" s="9"/>
    </row>
    <row r="116" spans="2:8">
      <c r="B116" s="30"/>
      <c r="C116" s="30"/>
      <c r="D116" s="8" t="s">
        <v>120</v>
      </c>
      <c r="E116" s="9"/>
      <c r="F116" s="9"/>
      <c r="G116" s="9">
        <f t="shared" si="1"/>
        <v>0</v>
      </c>
      <c r="H116" s="9"/>
    </row>
    <row r="117" spans="2:8">
      <c r="B117" s="30"/>
      <c r="C117" s="30"/>
      <c r="D117" s="8" t="s">
        <v>121</v>
      </c>
      <c r="E117" s="9"/>
      <c r="F117" s="9"/>
      <c r="G117" s="9">
        <f t="shared" si="1"/>
        <v>0</v>
      </c>
      <c r="H117" s="9"/>
    </row>
    <row r="118" spans="2:8">
      <c r="B118" s="30"/>
      <c r="C118" s="30"/>
      <c r="D118" s="8" t="s">
        <v>122</v>
      </c>
      <c r="E118" s="9">
        <v>360000</v>
      </c>
      <c r="F118" s="9"/>
      <c r="G118" s="9">
        <f t="shared" si="1"/>
        <v>360000</v>
      </c>
      <c r="H118" s="9"/>
    </row>
    <row r="119" spans="2:8">
      <c r="B119" s="30"/>
      <c r="C119" s="30"/>
      <c r="D119" s="8" t="s">
        <v>123</v>
      </c>
      <c r="E119" s="9"/>
      <c r="F119" s="9"/>
      <c r="G119" s="9">
        <f t="shared" si="1"/>
        <v>0</v>
      </c>
      <c r="H119" s="9"/>
    </row>
    <row r="120" spans="2:8">
      <c r="B120" s="30"/>
      <c r="C120" s="31"/>
      <c r="D120" s="10" t="s">
        <v>124</v>
      </c>
      <c r="E120" s="11">
        <f>+E103+E104+E105+E106+E107+E113+E114+E115+E116+E117+E118+E119</f>
        <v>860000</v>
      </c>
      <c r="F120" s="11">
        <f>+F103+F104+F105+F106+F107+F113+F114+F115+F116+F117+F118+F119</f>
        <v>500000</v>
      </c>
      <c r="G120" s="11">
        <f t="shared" si="1"/>
        <v>360000</v>
      </c>
      <c r="H120" s="11"/>
    </row>
    <row r="121" spans="2:8">
      <c r="B121" s="30"/>
      <c r="C121" s="29" t="s">
        <v>33</v>
      </c>
      <c r="D121" s="8" t="s">
        <v>125</v>
      </c>
      <c r="E121" s="9"/>
      <c r="F121" s="9"/>
      <c r="G121" s="9">
        <f t="shared" si="1"/>
        <v>0</v>
      </c>
      <c r="H121" s="9"/>
    </row>
    <row r="122" spans="2:8">
      <c r="B122" s="30"/>
      <c r="C122" s="30"/>
      <c r="D122" s="8" t="s">
        <v>126</v>
      </c>
      <c r="E122" s="9"/>
      <c r="F122" s="9"/>
      <c r="G122" s="9">
        <f t="shared" si="1"/>
        <v>0</v>
      </c>
      <c r="H122" s="9"/>
    </row>
    <row r="123" spans="2:8">
      <c r="B123" s="30"/>
      <c r="C123" s="30"/>
      <c r="D123" s="8" t="s">
        <v>127</v>
      </c>
      <c r="E123" s="9"/>
      <c r="F123" s="9"/>
      <c r="G123" s="9">
        <f t="shared" si="1"/>
        <v>0</v>
      </c>
      <c r="H123" s="9"/>
    </row>
    <row r="124" spans="2:8">
      <c r="B124" s="30"/>
      <c r="C124" s="30"/>
      <c r="D124" s="8" t="s">
        <v>128</v>
      </c>
      <c r="E124" s="9"/>
      <c r="F124" s="9"/>
      <c r="G124" s="9">
        <f t="shared" si="1"/>
        <v>0</v>
      </c>
      <c r="H124" s="9"/>
    </row>
    <row r="125" spans="2:8">
      <c r="B125" s="30"/>
      <c r="C125" s="30"/>
      <c r="D125" s="8" t="s">
        <v>129</v>
      </c>
      <c r="E125" s="9">
        <f>+E126+E127+E128+E129+E130</f>
        <v>100000</v>
      </c>
      <c r="F125" s="9">
        <f>+F126+F127+F128+F129+F130</f>
        <v>100000</v>
      </c>
      <c r="G125" s="9">
        <f t="shared" si="1"/>
        <v>0</v>
      </c>
      <c r="H125" s="9"/>
    </row>
    <row r="126" spans="2:8">
      <c r="B126" s="30"/>
      <c r="C126" s="30"/>
      <c r="D126" s="8" t="s">
        <v>130</v>
      </c>
      <c r="E126" s="9"/>
      <c r="F126" s="9"/>
      <c r="G126" s="9">
        <f t="shared" si="1"/>
        <v>0</v>
      </c>
      <c r="H126" s="9"/>
    </row>
    <row r="127" spans="2:8">
      <c r="B127" s="30"/>
      <c r="C127" s="30"/>
      <c r="D127" s="8" t="s">
        <v>131</v>
      </c>
      <c r="E127" s="9"/>
      <c r="F127" s="9"/>
      <c r="G127" s="9">
        <f t="shared" si="1"/>
        <v>0</v>
      </c>
      <c r="H127" s="9"/>
    </row>
    <row r="128" spans="2:8">
      <c r="B128" s="30"/>
      <c r="C128" s="30"/>
      <c r="D128" s="8" t="s">
        <v>132</v>
      </c>
      <c r="E128" s="9">
        <v>100000</v>
      </c>
      <c r="F128" s="9">
        <v>100000</v>
      </c>
      <c r="G128" s="9">
        <f t="shared" si="1"/>
        <v>0</v>
      </c>
      <c r="H128" s="9"/>
    </row>
    <row r="129" spans="2:8">
      <c r="B129" s="30"/>
      <c r="C129" s="30"/>
      <c r="D129" s="8" t="s">
        <v>133</v>
      </c>
      <c r="E129" s="9"/>
      <c r="F129" s="9"/>
      <c r="G129" s="9">
        <f t="shared" si="1"/>
        <v>0</v>
      </c>
      <c r="H129" s="9"/>
    </row>
    <row r="130" spans="2:8">
      <c r="B130" s="30"/>
      <c r="C130" s="30"/>
      <c r="D130" s="8" t="s">
        <v>134</v>
      </c>
      <c r="E130" s="9"/>
      <c r="F130" s="9"/>
      <c r="G130" s="9">
        <f t="shared" si="1"/>
        <v>0</v>
      </c>
      <c r="H130" s="9"/>
    </row>
    <row r="131" spans="2:8">
      <c r="B131" s="30"/>
      <c r="C131" s="30"/>
      <c r="D131" s="8" t="s">
        <v>135</v>
      </c>
      <c r="E131" s="9"/>
      <c r="F131" s="9"/>
      <c r="G131" s="9">
        <f t="shared" si="1"/>
        <v>0</v>
      </c>
      <c r="H131" s="9"/>
    </row>
    <row r="132" spans="2:8">
      <c r="B132" s="30"/>
      <c r="C132" s="30"/>
      <c r="D132" s="8" t="s">
        <v>136</v>
      </c>
      <c r="E132" s="9"/>
      <c r="F132" s="9"/>
      <c r="G132" s="9">
        <f t="shared" si="1"/>
        <v>0</v>
      </c>
      <c r="H132" s="9"/>
    </row>
    <row r="133" spans="2:8">
      <c r="B133" s="30"/>
      <c r="C133" s="30"/>
      <c r="D133" s="8" t="s">
        <v>137</v>
      </c>
      <c r="E133" s="9"/>
      <c r="F133" s="9"/>
      <c r="G133" s="9">
        <f t="shared" si="1"/>
        <v>0</v>
      </c>
      <c r="H133" s="9"/>
    </row>
    <row r="134" spans="2:8">
      <c r="B134" s="30"/>
      <c r="C134" s="30"/>
      <c r="D134" s="16" t="s">
        <v>138</v>
      </c>
      <c r="E134" s="17"/>
      <c r="F134" s="17"/>
      <c r="G134" s="17">
        <f t="shared" si="1"/>
        <v>0</v>
      </c>
      <c r="H134" s="17"/>
    </row>
    <row r="135" spans="2:8">
      <c r="B135" s="30"/>
      <c r="C135" s="30"/>
      <c r="D135" s="16" t="s">
        <v>139</v>
      </c>
      <c r="E135" s="17"/>
      <c r="F135" s="17"/>
      <c r="G135" s="17">
        <f t="shared" ref="G135:G139" si="2">E135-F135</f>
        <v>0</v>
      </c>
      <c r="H135" s="17"/>
    </row>
    <row r="136" spans="2:8">
      <c r="B136" s="30"/>
      <c r="C136" s="30"/>
      <c r="D136" s="16" t="s">
        <v>140</v>
      </c>
      <c r="E136" s="17">
        <v>13705000</v>
      </c>
      <c r="F136" s="17">
        <v>14779000</v>
      </c>
      <c r="G136" s="17">
        <f t="shared" si="2"/>
        <v>-1074000</v>
      </c>
      <c r="H136" s="17"/>
    </row>
    <row r="137" spans="2:8">
      <c r="B137" s="30"/>
      <c r="C137" s="30"/>
      <c r="D137" s="16" t="s">
        <v>141</v>
      </c>
      <c r="E137" s="17"/>
      <c r="F137" s="17"/>
      <c r="G137" s="17">
        <f t="shared" si="2"/>
        <v>0</v>
      </c>
      <c r="H137" s="17"/>
    </row>
    <row r="138" spans="2:8">
      <c r="B138" s="30"/>
      <c r="C138" s="31"/>
      <c r="D138" s="18" t="s">
        <v>142</v>
      </c>
      <c r="E138" s="19">
        <f>+E121+E122+E123+E124+E125+E131+E132+E133+E134+E135+E136+E137</f>
        <v>13805000</v>
      </c>
      <c r="F138" s="19">
        <f>+F121+F122+F123+F124+F125+F131+F132+F133+F134+F135+F136+F137</f>
        <v>14879000</v>
      </c>
      <c r="G138" s="19">
        <f t="shared" si="2"/>
        <v>-1074000</v>
      </c>
      <c r="H138" s="19"/>
    </row>
    <row r="139" spans="2:8">
      <c r="B139" s="31"/>
      <c r="C139" s="15" t="s">
        <v>143</v>
      </c>
      <c r="D139" s="13"/>
      <c r="E139" s="14">
        <f xml:space="preserve"> +E120 - E138</f>
        <v>-12945000</v>
      </c>
      <c r="F139" s="14">
        <f xml:space="preserve"> +F120 - F138</f>
        <v>-14379000</v>
      </c>
      <c r="G139" s="14">
        <f t="shared" si="2"/>
        <v>1434000</v>
      </c>
      <c r="H139" s="14"/>
    </row>
    <row r="140" spans="2:8">
      <c r="B140" s="20" t="s">
        <v>144</v>
      </c>
      <c r="C140" s="21"/>
      <c r="D140" s="22"/>
      <c r="E140" s="23"/>
      <c r="F140" s="23"/>
      <c r="G140" s="23">
        <f>E140 + E141</f>
        <v>0</v>
      </c>
      <c r="H140" s="23"/>
    </row>
    <row r="141" spans="2:8">
      <c r="B141" s="24"/>
      <c r="C141" s="25"/>
      <c r="D141" s="26"/>
      <c r="E141" s="27"/>
      <c r="F141" s="27"/>
      <c r="G141" s="27"/>
      <c r="H141" s="27"/>
    </row>
    <row r="142" spans="2:8">
      <c r="B142" s="15" t="s">
        <v>145</v>
      </c>
      <c r="C142" s="12"/>
      <c r="D142" s="13"/>
      <c r="E142" s="14">
        <f xml:space="preserve"> +E75 +E102 +E139 - (E140 + E141)</f>
        <v>0</v>
      </c>
      <c r="F142" s="14">
        <f xml:space="preserve"> +F75 +F102 +F139 - (F140 + F141)</f>
        <v>916</v>
      </c>
      <c r="G142" s="14">
        <f t="shared" ref="G142:G144" si="3">E142-F142</f>
        <v>-916</v>
      </c>
      <c r="H142" s="14"/>
    </row>
    <row r="143" spans="2:8">
      <c r="B143" s="15" t="s">
        <v>146</v>
      </c>
      <c r="C143" s="12"/>
      <c r="D143" s="13"/>
      <c r="E143" s="14">
        <v>8213000</v>
      </c>
      <c r="F143" s="14">
        <v>8213118</v>
      </c>
      <c r="G143" s="14">
        <f t="shared" si="3"/>
        <v>-118</v>
      </c>
      <c r="H143" s="14"/>
    </row>
    <row r="144" spans="2:8">
      <c r="B144" s="15" t="s">
        <v>147</v>
      </c>
      <c r="C144" s="12"/>
      <c r="D144" s="13"/>
      <c r="E144" s="14">
        <f xml:space="preserve"> +E142 +E143</f>
        <v>8213000</v>
      </c>
      <c r="F144" s="14">
        <f xml:space="preserve"> +F142 +F143</f>
        <v>8214034</v>
      </c>
      <c r="G144" s="14">
        <f t="shared" si="3"/>
        <v>-1034</v>
      </c>
      <c r="H144" s="14"/>
    </row>
    <row r="145" spans="2:8">
      <c r="B145" s="28"/>
      <c r="C145" s="28"/>
      <c r="D145" s="28"/>
      <c r="E145" s="28"/>
      <c r="F145" s="28"/>
      <c r="G145" s="28"/>
      <c r="H145" s="28"/>
    </row>
    <row r="146" spans="2:8">
      <c r="B146" s="28"/>
      <c r="C146" s="28"/>
      <c r="D146" s="28"/>
      <c r="E146" s="28"/>
      <c r="F146" s="28"/>
      <c r="G146" s="28"/>
      <c r="H146" s="28"/>
    </row>
    <row r="147" spans="2:8">
      <c r="B147" s="28"/>
      <c r="C147" s="28"/>
      <c r="D147" s="28"/>
      <c r="E147" s="28"/>
      <c r="F147" s="28"/>
      <c r="G147" s="28"/>
      <c r="H147" s="28"/>
    </row>
    <row r="148" spans="2:8">
      <c r="B148" s="28"/>
      <c r="C148" s="28"/>
      <c r="D148" s="28"/>
      <c r="E148" s="28"/>
      <c r="F148" s="28"/>
      <c r="G148" s="28"/>
      <c r="H148" s="28"/>
    </row>
    <row r="149" spans="2:8">
      <c r="B149" s="28"/>
      <c r="C149" s="28"/>
      <c r="D149" s="28"/>
      <c r="E149" s="28"/>
      <c r="F149" s="28"/>
      <c r="G149" s="28"/>
      <c r="H149" s="28"/>
    </row>
    <row r="150" spans="2:8">
      <c r="B150" s="28"/>
      <c r="C150" s="28"/>
      <c r="D150" s="28"/>
      <c r="E150" s="28"/>
      <c r="F150" s="28"/>
      <c r="G150" s="28"/>
      <c r="H150" s="28"/>
    </row>
    <row r="151" spans="2:8">
      <c r="B151" s="28"/>
      <c r="C151" s="28"/>
      <c r="D151" s="28"/>
      <c r="E151" s="28"/>
      <c r="F151" s="28"/>
      <c r="G151" s="28"/>
      <c r="H151" s="28"/>
    </row>
    <row r="152" spans="2:8">
      <c r="B152" s="28"/>
      <c r="C152" s="28"/>
      <c r="D152" s="28"/>
      <c r="E152" s="28"/>
      <c r="F152" s="28"/>
      <c r="G152" s="28"/>
      <c r="H152" s="28"/>
    </row>
    <row r="153" spans="2:8">
      <c r="B153" s="28"/>
      <c r="C153" s="28"/>
      <c r="D153" s="28"/>
      <c r="E153" s="28"/>
      <c r="F153" s="28"/>
      <c r="G153" s="28"/>
      <c r="H153" s="28"/>
    </row>
    <row r="154" spans="2:8">
      <c r="B154" s="28"/>
      <c r="C154" s="28"/>
      <c r="D154" s="28"/>
      <c r="E154" s="28"/>
      <c r="F154" s="28"/>
      <c r="G154" s="28"/>
      <c r="H154" s="28"/>
    </row>
  </sheetData>
  <mergeCells count="12">
    <mergeCell ref="B2:H2"/>
    <mergeCell ref="B3:H3"/>
    <mergeCell ref="B5:D5"/>
    <mergeCell ref="B6:B75"/>
    <mergeCell ref="C6:C27"/>
    <mergeCell ref="C28:C74"/>
    <mergeCell ref="B76:B102"/>
    <mergeCell ref="C76:C89"/>
    <mergeCell ref="C90:C101"/>
    <mergeCell ref="B103:B139"/>
    <mergeCell ref="C103:C120"/>
    <mergeCell ref="C121:C138"/>
  </mergeCells>
  <phoneticPr fontId="2"/>
  <pageMargins left="0.7" right="0.7" top="0.75" bottom="0.75" header="0.3" footer="0.3"/>
  <pageSetup paperSize="9" fitToHeight="0" orientation="portrait" verticalDpi="0" r:id="rId1"/>
  <headerFooter>
    <oddHeader>&amp;L静岡手をつなぐ育成の会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第一号第一様式</vt:lpstr>
      <vt:lpstr>第一号第三様式</vt:lpstr>
      <vt:lpstr>法人本部</vt:lpstr>
      <vt:lpstr>ラポール安倍川</vt:lpstr>
      <vt:lpstr>ラポール古庄</vt:lpstr>
      <vt:lpstr>ラポールたけみ</vt:lpstr>
      <vt:lpstr>ラポールあおい</vt:lpstr>
      <vt:lpstr>ラポール川原</vt:lpstr>
      <vt:lpstr>ラポール・ファーム</vt:lpstr>
      <vt:lpstr>ラポール・チャクラ</vt:lpstr>
      <vt:lpstr>ラポール・タスカ</vt:lpstr>
      <vt:lpstr>チャイム</vt:lpstr>
      <vt:lpstr>ラポールみなみ</vt:lpstr>
      <vt:lpstr>ラポール・フレンズ</vt:lpstr>
      <vt:lpstr>ラポールぽけっと</vt:lpstr>
      <vt:lpstr>チャイム!Print_Titles</vt:lpstr>
      <vt:lpstr>ラポール・タスカ!Print_Titles</vt:lpstr>
      <vt:lpstr>ラポール・チャクラ!Print_Titles</vt:lpstr>
      <vt:lpstr>ラポール・ファーム!Print_Titles</vt:lpstr>
      <vt:lpstr>ラポール・フレンズ!Print_Titles</vt:lpstr>
      <vt:lpstr>ラポールあおい!Print_Titles</vt:lpstr>
      <vt:lpstr>ラポールたけみ!Print_Titles</vt:lpstr>
      <vt:lpstr>ラポールぽけっと!Print_Titles</vt:lpstr>
      <vt:lpstr>ラポールみなみ!Print_Titles</vt:lpstr>
      <vt:lpstr>ラポール安倍川!Print_Titles</vt:lpstr>
      <vt:lpstr>ラポール古庄!Print_Titles</vt:lpstr>
      <vt:lpstr>ラポール川原!Print_Titles</vt:lpstr>
      <vt:lpstr>法人本部!Print_Titles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honbuMate01</dc:creator>
  <cp:lastModifiedBy>honbuMate01</cp:lastModifiedBy>
  <dcterms:created xsi:type="dcterms:W3CDTF">2024-06-06T00:59:13Z</dcterms:created>
  <dcterms:modified xsi:type="dcterms:W3CDTF">2024-06-06T08:18:17Z</dcterms:modified>
</cp:coreProperties>
</file>