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bu-server\法人本部掲示板\最新掲示板\決算書\2023R5年度\"/>
    </mc:Choice>
  </mc:AlternateContent>
  <xr:revisionPtr revIDLastSave="0" documentId="13_ncr:1_{FCD83E71-9FB4-4A29-A5B8-F488883D18B5}" xr6:coauthVersionLast="47" xr6:coauthVersionMax="47" xr10:uidLastSave="{00000000-0000-0000-0000-000000000000}"/>
  <bookViews>
    <workbookView xWindow="12540" yWindow="225" windowWidth="16080" windowHeight="14730" tabRatio="824" activeTab="1" xr2:uid="{ACE94820-A660-4723-9F16-3A9E976EDC19}"/>
  </bookViews>
  <sheets>
    <sheet name="第三号第一様式" sheetId="14" r:id="rId1"/>
    <sheet name="第三号第三様式" sheetId="15" r:id="rId2"/>
    <sheet name="法人本部" sheetId="1" r:id="rId3"/>
    <sheet name="ラポール安倍川" sheetId="2" r:id="rId4"/>
    <sheet name="ラポール古庄" sheetId="3" r:id="rId5"/>
    <sheet name="ラポールたけみ" sheetId="4" r:id="rId6"/>
    <sheet name="ラポールあおい" sheetId="5" r:id="rId7"/>
    <sheet name="ラポール川原" sheetId="6" r:id="rId8"/>
    <sheet name="ラポール・ファーム" sheetId="7" r:id="rId9"/>
    <sheet name="ラポール・チャクラ" sheetId="8" r:id="rId10"/>
    <sheet name="ラポール・タスカ" sheetId="9" r:id="rId11"/>
    <sheet name="チャイム" sheetId="10" r:id="rId12"/>
    <sheet name="ラポールみなみ" sheetId="11" r:id="rId13"/>
    <sheet name="ラポール・フレンズ" sheetId="12" r:id="rId14"/>
    <sheet name="ラポールぽけっと" sheetId="13" r:id="rId15"/>
  </sheets>
  <definedNames>
    <definedName name="_xlnm.Print_Titles" localSheetId="11">チャイム!$1:$4</definedName>
    <definedName name="_xlnm.Print_Titles" localSheetId="10">ラポール・タスカ!$1:$4</definedName>
    <definedName name="_xlnm.Print_Titles" localSheetId="9">ラポール・チャクラ!$1:$4</definedName>
    <definedName name="_xlnm.Print_Titles" localSheetId="8">ラポール・ファーム!$1:$4</definedName>
    <definedName name="_xlnm.Print_Titles" localSheetId="13">ラポール・フレンズ!$1:$4</definedName>
    <definedName name="_xlnm.Print_Titles" localSheetId="6">ラポールあおい!$1:$4</definedName>
    <definedName name="_xlnm.Print_Titles" localSheetId="5">ラポールたけみ!$1:$4</definedName>
    <definedName name="_xlnm.Print_Titles" localSheetId="14">ラポールぽけっと!$1:$4</definedName>
    <definedName name="_xlnm.Print_Titles" localSheetId="12">ラポールみなみ!$1:$4</definedName>
    <definedName name="_xlnm.Print_Titles" localSheetId="3">ラポール安倍川!$1:$4</definedName>
    <definedName name="_xlnm.Print_Titles" localSheetId="4">ラポール古庄!$1:$4</definedName>
    <definedName name="_xlnm.Print_Titles" localSheetId="7">ラポール川原!$1:$4</definedName>
    <definedName name="_xlnm.Print_Titles" localSheetId="2">法人本部!$1:$4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3" i="15" l="1"/>
  <c r="R83" i="15" s="1"/>
  <c r="P82" i="15"/>
  <c r="R82" i="15" s="1"/>
  <c r="R81" i="15"/>
  <c r="P81" i="15"/>
  <c r="R80" i="15"/>
  <c r="P80" i="15"/>
  <c r="P79" i="15"/>
  <c r="R79" i="15" s="1"/>
  <c r="Q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P78" i="15" s="1"/>
  <c r="R78" i="15" s="1"/>
  <c r="P77" i="15"/>
  <c r="R77" i="15" s="1"/>
  <c r="R76" i="15"/>
  <c r="P76" i="15"/>
  <c r="R75" i="15"/>
  <c r="P75" i="15"/>
  <c r="Q74" i="15"/>
  <c r="Q84" i="15" s="1"/>
  <c r="O74" i="15"/>
  <c r="O84" i="15" s="1"/>
  <c r="N74" i="15"/>
  <c r="N84" i="15" s="1"/>
  <c r="M74" i="15"/>
  <c r="M84" i="15" s="1"/>
  <c r="L74" i="15"/>
  <c r="L84" i="15" s="1"/>
  <c r="K74" i="15"/>
  <c r="K84" i="15" s="1"/>
  <c r="J74" i="15"/>
  <c r="J84" i="15" s="1"/>
  <c r="I74" i="15"/>
  <c r="I84" i="15" s="1"/>
  <c r="H74" i="15"/>
  <c r="H84" i="15" s="1"/>
  <c r="G74" i="15"/>
  <c r="G84" i="15" s="1"/>
  <c r="F74" i="15"/>
  <c r="F84" i="15" s="1"/>
  <c r="E74" i="15"/>
  <c r="E84" i="15" s="1"/>
  <c r="D74" i="15"/>
  <c r="D84" i="15" s="1"/>
  <c r="C74" i="15"/>
  <c r="P74" i="15" s="1"/>
  <c r="R74" i="15" s="1"/>
  <c r="R71" i="15"/>
  <c r="P71" i="15"/>
  <c r="R70" i="15"/>
  <c r="P70" i="15"/>
  <c r="P69" i="15"/>
  <c r="R69" i="15" s="1"/>
  <c r="P68" i="15"/>
  <c r="R68" i="15" s="1"/>
  <c r="P67" i="15"/>
  <c r="R67" i="15" s="1"/>
  <c r="P66" i="15"/>
  <c r="R66" i="15" s="1"/>
  <c r="R65" i="15"/>
  <c r="P65" i="15"/>
  <c r="R64" i="15"/>
  <c r="P64" i="15"/>
  <c r="P63" i="15"/>
  <c r="R63" i="15" s="1"/>
  <c r="P62" i="15"/>
  <c r="R62" i="15" s="1"/>
  <c r="Q61" i="15"/>
  <c r="Q72" i="15" s="1"/>
  <c r="Q85" i="15" s="1"/>
  <c r="O61" i="15"/>
  <c r="O72" i="15" s="1"/>
  <c r="O85" i="15" s="1"/>
  <c r="N61" i="15"/>
  <c r="M61" i="15"/>
  <c r="L61" i="15"/>
  <c r="K61" i="15"/>
  <c r="J61" i="15"/>
  <c r="I61" i="15"/>
  <c r="H61" i="15"/>
  <c r="G61" i="15"/>
  <c r="F61" i="15"/>
  <c r="F72" i="15" s="1"/>
  <c r="F85" i="15" s="1"/>
  <c r="E61" i="15"/>
  <c r="E72" i="15" s="1"/>
  <c r="E85" i="15" s="1"/>
  <c r="D61" i="15"/>
  <c r="D72" i="15" s="1"/>
  <c r="D85" i="15" s="1"/>
  <c r="C61" i="15"/>
  <c r="P61" i="15" s="1"/>
  <c r="R61" i="15" s="1"/>
  <c r="R60" i="15"/>
  <c r="P60" i="15"/>
  <c r="R59" i="15"/>
  <c r="P59" i="15"/>
  <c r="P58" i="15"/>
  <c r="R58" i="15" s="1"/>
  <c r="P57" i="15"/>
  <c r="R57" i="15" s="1"/>
  <c r="P56" i="15"/>
  <c r="R56" i="15" s="1"/>
  <c r="P55" i="15"/>
  <c r="R55" i="15" s="1"/>
  <c r="R54" i="15"/>
  <c r="P54" i="15"/>
  <c r="R53" i="15"/>
  <c r="P53" i="15"/>
  <c r="P52" i="15"/>
  <c r="R52" i="15" s="1"/>
  <c r="P51" i="15"/>
  <c r="R51" i="15" s="1"/>
  <c r="P50" i="15"/>
  <c r="R50" i="15" s="1"/>
  <c r="P49" i="15"/>
  <c r="R49" i="15" s="1"/>
  <c r="Q48" i="15"/>
  <c r="O48" i="15"/>
  <c r="N48" i="15"/>
  <c r="N72" i="15" s="1"/>
  <c r="M48" i="15"/>
  <c r="M72" i="15" s="1"/>
  <c r="L48" i="15"/>
  <c r="L72" i="15" s="1"/>
  <c r="K48" i="15"/>
  <c r="K72" i="15" s="1"/>
  <c r="J48" i="15"/>
  <c r="J72" i="15" s="1"/>
  <c r="I48" i="15"/>
  <c r="I72" i="15" s="1"/>
  <c r="H48" i="15"/>
  <c r="H72" i="15" s="1"/>
  <c r="G48" i="15"/>
  <c r="G72" i="15" s="1"/>
  <c r="F48" i="15"/>
  <c r="E48" i="15"/>
  <c r="D48" i="15"/>
  <c r="P48" i="15" s="1"/>
  <c r="R48" i="15" s="1"/>
  <c r="C48" i="15"/>
  <c r="P45" i="15"/>
  <c r="R45" i="15" s="1"/>
  <c r="P44" i="15"/>
  <c r="R44" i="15" s="1"/>
  <c r="R43" i="15"/>
  <c r="P43" i="15"/>
  <c r="R42" i="15"/>
  <c r="P42" i="15"/>
  <c r="P41" i="15"/>
  <c r="R41" i="15" s="1"/>
  <c r="P40" i="15"/>
  <c r="R40" i="15" s="1"/>
  <c r="P39" i="15"/>
  <c r="R39" i="15" s="1"/>
  <c r="P38" i="15"/>
  <c r="R38" i="15" s="1"/>
  <c r="R37" i="15"/>
  <c r="P37" i="15"/>
  <c r="R36" i="15"/>
  <c r="P36" i="15"/>
  <c r="P35" i="15"/>
  <c r="R35" i="15" s="1"/>
  <c r="P34" i="15"/>
  <c r="R34" i="15" s="1"/>
  <c r="P33" i="15"/>
  <c r="R33" i="15" s="1"/>
  <c r="P32" i="15"/>
  <c r="R32" i="15" s="1"/>
  <c r="Q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P31" i="15" s="1"/>
  <c r="R31" i="15" s="1"/>
  <c r="C31" i="15"/>
  <c r="P30" i="15"/>
  <c r="R30" i="15" s="1"/>
  <c r="P29" i="15"/>
  <c r="R29" i="15" s="1"/>
  <c r="P28" i="15"/>
  <c r="R28" i="15" s="1"/>
  <c r="P27" i="15"/>
  <c r="R27" i="15" s="1"/>
  <c r="Q26" i="15"/>
  <c r="O26" i="15"/>
  <c r="N26" i="15"/>
  <c r="M26" i="15"/>
  <c r="L26" i="15"/>
  <c r="K26" i="15"/>
  <c r="J26" i="15"/>
  <c r="J25" i="15" s="1"/>
  <c r="I26" i="15"/>
  <c r="I25" i="15" s="1"/>
  <c r="H26" i="15"/>
  <c r="H25" i="15" s="1"/>
  <c r="G26" i="15"/>
  <c r="G25" i="15" s="1"/>
  <c r="F26" i="15"/>
  <c r="F25" i="15" s="1"/>
  <c r="E26" i="15"/>
  <c r="D26" i="15"/>
  <c r="P26" i="15" s="1"/>
  <c r="R26" i="15" s="1"/>
  <c r="C26" i="15"/>
  <c r="Q25" i="15"/>
  <c r="Q46" i="15" s="1"/>
  <c r="O25" i="15"/>
  <c r="O46" i="15" s="1"/>
  <c r="N25" i="15"/>
  <c r="N46" i="15" s="1"/>
  <c r="M25" i="15"/>
  <c r="M46" i="15" s="1"/>
  <c r="L25" i="15"/>
  <c r="L46" i="15" s="1"/>
  <c r="K25" i="15"/>
  <c r="K46" i="15" s="1"/>
  <c r="E25" i="15"/>
  <c r="E46" i="15" s="1"/>
  <c r="D25" i="15"/>
  <c r="D46" i="15" s="1"/>
  <c r="C25" i="15"/>
  <c r="P24" i="15"/>
  <c r="R24" i="15" s="1"/>
  <c r="P23" i="15"/>
  <c r="R23" i="15" s="1"/>
  <c r="R22" i="15"/>
  <c r="P22" i="15"/>
  <c r="R21" i="15"/>
  <c r="P21" i="15"/>
  <c r="P20" i="15"/>
  <c r="R20" i="15" s="1"/>
  <c r="P19" i="15"/>
  <c r="R19" i="15" s="1"/>
  <c r="P18" i="15"/>
  <c r="R18" i="15" s="1"/>
  <c r="P17" i="15"/>
  <c r="R17" i="15" s="1"/>
  <c r="R16" i="15"/>
  <c r="P16" i="15"/>
  <c r="R15" i="15"/>
  <c r="P15" i="15"/>
  <c r="P14" i="15"/>
  <c r="R14" i="15" s="1"/>
  <c r="P13" i="15"/>
  <c r="R13" i="15" s="1"/>
  <c r="P12" i="15"/>
  <c r="R12" i="15" s="1"/>
  <c r="P11" i="15"/>
  <c r="R11" i="15" s="1"/>
  <c r="R10" i="15"/>
  <c r="P10" i="15"/>
  <c r="Q9" i="15"/>
  <c r="O9" i="15"/>
  <c r="N9" i="15"/>
  <c r="M9" i="15"/>
  <c r="L9" i="15"/>
  <c r="K9" i="15"/>
  <c r="J9" i="15"/>
  <c r="I9" i="15"/>
  <c r="H9" i="15"/>
  <c r="G9" i="15"/>
  <c r="F9" i="15"/>
  <c r="F46" i="15" s="1"/>
  <c r="E9" i="15"/>
  <c r="D9" i="15"/>
  <c r="C9" i="15"/>
  <c r="P9" i="15" s="1"/>
  <c r="R9" i="15" s="1"/>
  <c r="G85" i="15" l="1"/>
  <c r="G46" i="15"/>
  <c r="J85" i="15"/>
  <c r="H46" i="15"/>
  <c r="K85" i="15"/>
  <c r="L85" i="15"/>
  <c r="N85" i="15"/>
  <c r="H85" i="15"/>
  <c r="I85" i="15"/>
  <c r="I46" i="15"/>
  <c r="J46" i="15"/>
  <c r="M85" i="15"/>
  <c r="P25" i="15"/>
  <c r="R25" i="15" s="1"/>
  <c r="C72" i="15"/>
  <c r="C46" i="15"/>
  <c r="C84" i="15"/>
  <c r="P84" i="15" s="1"/>
  <c r="R84" i="15" s="1"/>
  <c r="P46" i="15" l="1"/>
  <c r="R46" i="15" s="1"/>
  <c r="C85" i="15"/>
  <c r="P85" i="15" s="1"/>
  <c r="R85" i="15" s="1"/>
  <c r="P72" i="15"/>
  <c r="R72" i="15" s="1"/>
  <c r="I45" i="14"/>
  <c r="E45" i="14"/>
  <c r="I44" i="14"/>
  <c r="E44" i="14"/>
  <c r="I43" i="14"/>
  <c r="E43" i="14"/>
  <c r="I42" i="14"/>
  <c r="E42" i="14"/>
  <c r="I41" i="14"/>
  <c r="E41" i="14"/>
  <c r="H40" i="14"/>
  <c r="H46" i="14" s="1"/>
  <c r="G40" i="14"/>
  <c r="I40" i="14" s="1"/>
  <c r="E40" i="14"/>
  <c r="I39" i="14"/>
  <c r="E39" i="14"/>
  <c r="I38" i="14"/>
  <c r="E38" i="14"/>
  <c r="I37" i="14"/>
  <c r="E37" i="14"/>
  <c r="H36" i="14"/>
  <c r="G36" i="14"/>
  <c r="I36" i="14" s="1"/>
  <c r="E36" i="14"/>
  <c r="E35" i="14"/>
  <c r="E34" i="14"/>
  <c r="I33" i="14"/>
  <c r="E33" i="14"/>
  <c r="I32" i="14"/>
  <c r="E32" i="14"/>
  <c r="I31" i="14"/>
  <c r="D31" i="14"/>
  <c r="C31" i="14"/>
  <c r="E31" i="14" s="1"/>
  <c r="I30" i="14"/>
  <c r="E30" i="14"/>
  <c r="I29" i="14"/>
  <c r="E29" i="14"/>
  <c r="I28" i="14"/>
  <c r="E28" i="14"/>
  <c r="I27" i="14"/>
  <c r="E27" i="14"/>
  <c r="I26" i="14"/>
  <c r="D26" i="14"/>
  <c r="D25" i="14" s="1"/>
  <c r="C26" i="14"/>
  <c r="E26" i="14" s="1"/>
  <c r="H25" i="14"/>
  <c r="I25" i="14" s="1"/>
  <c r="G25" i="14"/>
  <c r="E24" i="14"/>
  <c r="E23" i="14"/>
  <c r="E22" i="14"/>
  <c r="I21" i="14"/>
  <c r="E21" i="14"/>
  <c r="I20" i="14"/>
  <c r="E20" i="14"/>
  <c r="I19" i="14"/>
  <c r="E19" i="14"/>
  <c r="I18" i="14"/>
  <c r="E18" i="14"/>
  <c r="I17" i="14"/>
  <c r="E17" i="14"/>
  <c r="I16" i="14"/>
  <c r="E16" i="14"/>
  <c r="I15" i="14"/>
  <c r="E15" i="14"/>
  <c r="I14" i="14"/>
  <c r="E14" i="14"/>
  <c r="I13" i="14"/>
  <c r="E13" i="14"/>
  <c r="I12" i="14"/>
  <c r="E12" i="14"/>
  <c r="I11" i="14"/>
  <c r="E11" i="14"/>
  <c r="I10" i="14"/>
  <c r="E10" i="14"/>
  <c r="H9" i="14"/>
  <c r="G9" i="14"/>
  <c r="G34" i="14" s="1"/>
  <c r="D9" i="14"/>
  <c r="C9" i="14"/>
  <c r="D47" i="14" l="1"/>
  <c r="E9" i="14"/>
  <c r="I9" i="14"/>
  <c r="C25" i="14"/>
  <c r="H34" i="14"/>
  <c r="H47" i="14" s="1"/>
  <c r="G46" i="14"/>
  <c r="I46" i="14" s="1"/>
  <c r="E25" i="14" l="1"/>
  <c r="C47" i="14"/>
  <c r="E47" i="14" s="1"/>
  <c r="I34" i="14"/>
  <c r="G47" i="14"/>
  <c r="I47" i="14" s="1"/>
  <c r="E69" i="13"/>
  <c r="E68" i="13"/>
  <c r="E67" i="13"/>
  <c r="E66" i="13"/>
  <c r="E65" i="13"/>
  <c r="E64" i="13"/>
  <c r="D63" i="13"/>
  <c r="D32" i="13" s="1"/>
  <c r="D26" i="13" s="1"/>
  <c r="C63" i="13"/>
  <c r="E63" i="13" s="1"/>
  <c r="E62" i="13"/>
  <c r="E61" i="13"/>
  <c r="D60" i="13"/>
  <c r="C60" i="13"/>
  <c r="E60" i="13" s="1"/>
  <c r="E59" i="13"/>
  <c r="E58" i="13"/>
  <c r="E57" i="13"/>
  <c r="E56" i="13"/>
  <c r="E55" i="13"/>
  <c r="E54" i="13"/>
  <c r="E53" i="13"/>
  <c r="E52" i="13"/>
  <c r="I51" i="13"/>
  <c r="E51" i="13"/>
  <c r="I50" i="13"/>
  <c r="E50" i="13"/>
  <c r="I49" i="13"/>
  <c r="E49" i="13"/>
  <c r="I48" i="13"/>
  <c r="E48" i="13"/>
  <c r="I47" i="13"/>
  <c r="E47" i="13"/>
  <c r="H46" i="13"/>
  <c r="I46" i="13" s="1"/>
  <c r="G46" i="13"/>
  <c r="D46" i="13"/>
  <c r="C46" i="13"/>
  <c r="E46" i="13" s="1"/>
  <c r="I45" i="13"/>
  <c r="E45" i="13"/>
  <c r="I44" i="13"/>
  <c r="E44" i="13"/>
  <c r="I43" i="13"/>
  <c r="E43" i="13"/>
  <c r="H42" i="13"/>
  <c r="H69" i="13" s="1"/>
  <c r="G42" i="13"/>
  <c r="G69" i="13" s="1"/>
  <c r="I69" i="13" s="1"/>
  <c r="D42" i="13"/>
  <c r="C42" i="13"/>
  <c r="E42" i="13" s="1"/>
  <c r="E41" i="13"/>
  <c r="D40" i="13"/>
  <c r="C40" i="13"/>
  <c r="E40" i="13" s="1"/>
  <c r="I39" i="13"/>
  <c r="E39" i="13"/>
  <c r="I38" i="13"/>
  <c r="E38" i="13"/>
  <c r="I37" i="13"/>
  <c r="E37" i="13"/>
  <c r="I36" i="13"/>
  <c r="E36" i="13"/>
  <c r="I35" i="13"/>
  <c r="E35" i="13"/>
  <c r="I34" i="13"/>
  <c r="E34" i="13"/>
  <c r="I33" i="13"/>
  <c r="E33" i="13"/>
  <c r="I32" i="13"/>
  <c r="I31" i="13"/>
  <c r="E31" i="13"/>
  <c r="I30" i="13"/>
  <c r="E30" i="13"/>
  <c r="I29" i="13"/>
  <c r="E29" i="13"/>
  <c r="I28" i="13"/>
  <c r="E28" i="13"/>
  <c r="H27" i="13"/>
  <c r="H26" i="13" s="1"/>
  <c r="G27" i="13"/>
  <c r="I27" i="13" s="1"/>
  <c r="E27" i="13"/>
  <c r="D27" i="13"/>
  <c r="C27" i="13"/>
  <c r="G26" i="13"/>
  <c r="I26" i="13" s="1"/>
  <c r="E25" i="13"/>
  <c r="E24" i="13"/>
  <c r="E23" i="13"/>
  <c r="I22" i="13"/>
  <c r="E22" i="13"/>
  <c r="I21" i="13"/>
  <c r="E21" i="13"/>
  <c r="I20" i="13"/>
  <c r="E20" i="13"/>
  <c r="I19" i="13"/>
  <c r="E19" i="13"/>
  <c r="I18" i="13"/>
  <c r="E18" i="13"/>
  <c r="I17" i="13"/>
  <c r="E17" i="13"/>
  <c r="I16" i="13"/>
  <c r="E16" i="13"/>
  <c r="I15" i="13"/>
  <c r="E15" i="13"/>
  <c r="I14" i="13"/>
  <c r="E14" i="13"/>
  <c r="I13" i="13"/>
  <c r="E13" i="13"/>
  <c r="I12" i="13"/>
  <c r="E12" i="13"/>
  <c r="H11" i="13"/>
  <c r="H7" i="13" s="1"/>
  <c r="H40" i="13" s="1"/>
  <c r="H70" i="13" s="1"/>
  <c r="G11" i="13"/>
  <c r="I11" i="13" s="1"/>
  <c r="E11" i="13"/>
  <c r="I10" i="13"/>
  <c r="E10" i="13"/>
  <c r="I9" i="13"/>
  <c r="E9" i="13"/>
  <c r="I8" i="13"/>
  <c r="D8" i="13"/>
  <c r="D7" i="13" s="1"/>
  <c r="C8" i="13"/>
  <c r="C7" i="13" s="1"/>
  <c r="H69" i="12"/>
  <c r="E69" i="12"/>
  <c r="E68" i="12"/>
  <c r="E67" i="12"/>
  <c r="E66" i="12"/>
  <c r="E65" i="12"/>
  <c r="E64" i="12"/>
  <c r="D63" i="12"/>
  <c r="E63" i="12" s="1"/>
  <c r="C63" i="12"/>
  <c r="E62" i="12"/>
  <c r="E61" i="12"/>
  <c r="E60" i="12"/>
  <c r="D60" i="12"/>
  <c r="C60" i="12"/>
  <c r="E59" i="12"/>
  <c r="E58" i="12"/>
  <c r="E57" i="12"/>
  <c r="E56" i="12"/>
  <c r="E55" i="12"/>
  <c r="E54" i="12"/>
  <c r="E53" i="12"/>
  <c r="E52" i="12"/>
  <c r="I51" i="12"/>
  <c r="E51" i="12"/>
  <c r="I50" i="12"/>
  <c r="E50" i="12"/>
  <c r="I49" i="12"/>
  <c r="E49" i="12"/>
  <c r="I48" i="12"/>
  <c r="E48" i="12"/>
  <c r="I47" i="12"/>
  <c r="E47" i="12"/>
  <c r="H46" i="12"/>
  <c r="G46" i="12"/>
  <c r="I46" i="12" s="1"/>
  <c r="E46" i="12"/>
  <c r="D46" i="12"/>
  <c r="C46" i="12"/>
  <c r="I45" i="12"/>
  <c r="E45" i="12"/>
  <c r="I44" i="12"/>
  <c r="E44" i="12"/>
  <c r="I43" i="12"/>
  <c r="E43" i="12"/>
  <c r="H42" i="12"/>
  <c r="G42" i="12"/>
  <c r="I42" i="12" s="1"/>
  <c r="E42" i="12"/>
  <c r="D42" i="12"/>
  <c r="C42" i="12"/>
  <c r="E41" i="12"/>
  <c r="E40" i="12"/>
  <c r="D40" i="12"/>
  <c r="C40" i="12"/>
  <c r="C32" i="12" s="1"/>
  <c r="I39" i="12"/>
  <c r="E39" i="12"/>
  <c r="I38" i="12"/>
  <c r="E38" i="12"/>
  <c r="I37" i="12"/>
  <c r="E37" i="12"/>
  <c r="I36" i="12"/>
  <c r="E36" i="12"/>
  <c r="I35" i="12"/>
  <c r="E35" i="12"/>
  <c r="I34" i="12"/>
  <c r="E34" i="12"/>
  <c r="I33" i="12"/>
  <c r="E33" i="12"/>
  <c r="I32" i="12"/>
  <c r="I31" i="12"/>
  <c r="E31" i="12"/>
  <c r="I30" i="12"/>
  <c r="E30" i="12"/>
  <c r="I29" i="12"/>
  <c r="E29" i="12"/>
  <c r="I28" i="12"/>
  <c r="E28" i="12"/>
  <c r="I27" i="12"/>
  <c r="H27" i="12"/>
  <c r="G27" i="12"/>
  <c r="D27" i="12"/>
  <c r="C27" i="12"/>
  <c r="E27" i="12" s="1"/>
  <c r="H26" i="12"/>
  <c r="H40" i="12" s="1"/>
  <c r="H70" i="12" s="1"/>
  <c r="G26" i="12"/>
  <c r="G40" i="12" s="1"/>
  <c r="E25" i="12"/>
  <c r="E24" i="12"/>
  <c r="E23" i="12"/>
  <c r="I22" i="12"/>
  <c r="E22" i="12"/>
  <c r="I21" i="12"/>
  <c r="E21" i="12"/>
  <c r="I20" i="12"/>
  <c r="E20" i="12"/>
  <c r="I19" i="12"/>
  <c r="E19" i="12"/>
  <c r="I18" i="12"/>
  <c r="E18" i="12"/>
  <c r="I17" i="12"/>
  <c r="E17" i="12"/>
  <c r="I16" i="12"/>
  <c r="E16" i="12"/>
  <c r="I15" i="12"/>
  <c r="E15" i="12"/>
  <c r="I14" i="12"/>
  <c r="E14" i="12"/>
  <c r="I13" i="12"/>
  <c r="E13" i="12"/>
  <c r="I12" i="12"/>
  <c r="E12" i="12"/>
  <c r="H11" i="12"/>
  <c r="I11" i="12" s="1"/>
  <c r="G11" i="12"/>
  <c r="E11" i="12"/>
  <c r="I10" i="12"/>
  <c r="E10" i="12"/>
  <c r="I9" i="12"/>
  <c r="E9" i="12"/>
  <c r="I8" i="12"/>
  <c r="D8" i="12"/>
  <c r="D7" i="12" s="1"/>
  <c r="C8" i="12"/>
  <c r="E8" i="12" s="1"/>
  <c r="H7" i="12"/>
  <c r="I7" i="12" s="1"/>
  <c r="G7" i="12"/>
  <c r="E69" i="11"/>
  <c r="E68" i="11"/>
  <c r="E67" i="11"/>
  <c r="E66" i="11"/>
  <c r="E65" i="11"/>
  <c r="E64" i="11"/>
  <c r="D63" i="11"/>
  <c r="C63" i="11"/>
  <c r="E62" i="11"/>
  <c r="E61" i="11"/>
  <c r="D60" i="11"/>
  <c r="C60" i="11"/>
  <c r="E60" i="11" s="1"/>
  <c r="E59" i="11"/>
  <c r="E58" i="11"/>
  <c r="E57" i="11"/>
  <c r="E56" i="11"/>
  <c r="E55" i="11"/>
  <c r="E54" i="11"/>
  <c r="E53" i="11"/>
  <c r="E52" i="11"/>
  <c r="I51" i="11"/>
  <c r="E51" i="11"/>
  <c r="I50" i="11"/>
  <c r="E50" i="11"/>
  <c r="I49" i="11"/>
  <c r="E49" i="11"/>
  <c r="I48" i="11"/>
  <c r="E48" i="11"/>
  <c r="I47" i="11"/>
  <c r="E47" i="11"/>
  <c r="I46" i="11"/>
  <c r="H46" i="11"/>
  <c r="G46" i="11"/>
  <c r="D46" i="11"/>
  <c r="C46" i="11"/>
  <c r="E46" i="11" s="1"/>
  <c r="I45" i="11"/>
  <c r="E45" i="11"/>
  <c r="I44" i="11"/>
  <c r="E44" i="11"/>
  <c r="I43" i="11"/>
  <c r="E43" i="11"/>
  <c r="I42" i="11"/>
  <c r="H42" i="11"/>
  <c r="H69" i="11" s="1"/>
  <c r="G42" i="11"/>
  <c r="G69" i="11" s="1"/>
  <c r="D42" i="11"/>
  <c r="C42" i="11"/>
  <c r="E42" i="11" s="1"/>
  <c r="E41" i="11"/>
  <c r="D40" i="11"/>
  <c r="D32" i="11" s="1"/>
  <c r="C40" i="11"/>
  <c r="E40" i="11" s="1"/>
  <c r="I39" i="11"/>
  <c r="E39" i="11"/>
  <c r="I38" i="11"/>
  <c r="E38" i="11"/>
  <c r="I37" i="11"/>
  <c r="E37" i="11"/>
  <c r="I36" i="11"/>
  <c r="E36" i="11"/>
  <c r="I35" i="11"/>
  <c r="E35" i="11"/>
  <c r="I34" i="11"/>
  <c r="E34" i="11"/>
  <c r="I33" i="11"/>
  <c r="E33" i="11"/>
  <c r="I32" i="11"/>
  <c r="I31" i="11"/>
  <c r="E31" i="11"/>
  <c r="I30" i="11"/>
  <c r="E30" i="11"/>
  <c r="I29" i="11"/>
  <c r="E29" i="11"/>
  <c r="I28" i="11"/>
  <c r="E28" i="11"/>
  <c r="H27" i="11"/>
  <c r="G27" i="11"/>
  <c r="I27" i="11" s="1"/>
  <c r="D27" i="11"/>
  <c r="C27" i="11"/>
  <c r="H26" i="11"/>
  <c r="G26" i="11"/>
  <c r="I26" i="11" s="1"/>
  <c r="E25" i="11"/>
  <c r="E24" i="11"/>
  <c r="E23" i="11"/>
  <c r="I22" i="11"/>
  <c r="E22" i="11"/>
  <c r="I21" i="11"/>
  <c r="E21" i="11"/>
  <c r="I20" i="11"/>
  <c r="E20" i="11"/>
  <c r="I19" i="11"/>
  <c r="E19" i="11"/>
  <c r="I18" i="11"/>
  <c r="E18" i="11"/>
  <c r="I17" i="11"/>
  <c r="E17" i="11"/>
  <c r="I16" i="11"/>
  <c r="E16" i="11"/>
  <c r="I15" i="11"/>
  <c r="E15" i="11"/>
  <c r="I14" i="11"/>
  <c r="E14" i="11"/>
  <c r="I13" i="11"/>
  <c r="E13" i="11"/>
  <c r="I12" i="11"/>
  <c r="E12" i="11"/>
  <c r="H11" i="11"/>
  <c r="G11" i="11"/>
  <c r="I11" i="11" s="1"/>
  <c r="E11" i="11"/>
  <c r="I10" i="11"/>
  <c r="E10" i="11"/>
  <c r="I9" i="11"/>
  <c r="E9" i="11"/>
  <c r="I8" i="11"/>
  <c r="D8" i="11"/>
  <c r="E8" i="11" s="1"/>
  <c r="C8" i="11"/>
  <c r="H7" i="11"/>
  <c r="H40" i="11" s="1"/>
  <c r="H70" i="11" s="1"/>
  <c r="D7" i="11"/>
  <c r="C7" i="11"/>
  <c r="H69" i="10"/>
  <c r="E69" i="10"/>
  <c r="E68" i="10"/>
  <c r="E67" i="10"/>
  <c r="E66" i="10"/>
  <c r="E65" i="10"/>
  <c r="E64" i="10"/>
  <c r="D63" i="10"/>
  <c r="E63" i="10" s="1"/>
  <c r="C63" i="10"/>
  <c r="E62" i="10"/>
  <c r="E61" i="10"/>
  <c r="D60" i="10"/>
  <c r="C60" i="10"/>
  <c r="E60" i="10" s="1"/>
  <c r="E59" i="10"/>
  <c r="E58" i="10"/>
  <c r="E57" i="10"/>
  <c r="E56" i="10"/>
  <c r="E55" i="10"/>
  <c r="E54" i="10"/>
  <c r="E53" i="10"/>
  <c r="E52" i="10"/>
  <c r="I51" i="10"/>
  <c r="E51" i="10"/>
  <c r="I50" i="10"/>
  <c r="E50" i="10"/>
  <c r="I49" i="10"/>
  <c r="E49" i="10"/>
  <c r="I48" i="10"/>
  <c r="E48" i="10"/>
  <c r="I47" i="10"/>
  <c r="E47" i="10"/>
  <c r="H46" i="10"/>
  <c r="G46" i="10"/>
  <c r="I46" i="10" s="1"/>
  <c r="E46" i="10"/>
  <c r="D46" i="10"/>
  <c r="C46" i="10"/>
  <c r="I45" i="10"/>
  <c r="E45" i="10"/>
  <c r="I44" i="10"/>
  <c r="E44" i="10"/>
  <c r="I43" i="10"/>
  <c r="E43" i="10"/>
  <c r="H42" i="10"/>
  <c r="G42" i="10"/>
  <c r="I42" i="10" s="1"/>
  <c r="D42" i="10"/>
  <c r="D32" i="10" s="1"/>
  <c r="C42" i="10"/>
  <c r="E41" i="10"/>
  <c r="D40" i="10"/>
  <c r="E40" i="10" s="1"/>
  <c r="C40" i="10"/>
  <c r="I39" i="10"/>
  <c r="E39" i="10"/>
  <c r="I38" i="10"/>
  <c r="E38" i="10"/>
  <c r="I37" i="10"/>
  <c r="E37" i="10"/>
  <c r="I36" i="10"/>
  <c r="E36" i="10"/>
  <c r="I35" i="10"/>
  <c r="E35" i="10"/>
  <c r="I34" i="10"/>
  <c r="E34" i="10"/>
  <c r="I33" i="10"/>
  <c r="E33" i="10"/>
  <c r="I32" i="10"/>
  <c r="I31" i="10"/>
  <c r="E31" i="10"/>
  <c r="I30" i="10"/>
  <c r="E30" i="10"/>
  <c r="I29" i="10"/>
  <c r="E29" i="10"/>
  <c r="I28" i="10"/>
  <c r="E28" i="10"/>
  <c r="H27" i="10"/>
  <c r="H26" i="10" s="1"/>
  <c r="G27" i="10"/>
  <c r="G26" i="10" s="1"/>
  <c r="I26" i="10" s="1"/>
  <c r="D27" i="10"/>
  <c r="C27" i="10"/>
  <c r="E27" i="10" s="1"/>
  <c r="E25" i="10"/>
  <c r="E24" i="10"/>
  <c r="E23" i="10"/>
  <c r="I22" i="10"/>
  <c r="E22" i="10"/>
  <c r="I21" i="10"/>
  <c r="E21" i="10"/>
  <c r="I20" i="10"/>
  <c r="E20" i="10"/>
  <c r="I19" i="10"/>
  <c r="E19" i="10"/>
  <c r="I18" i="10"/>
  <c r="E18" i="10"/>
  <c r="I17" i="10"/>
  <c r="E17" i="10"/>
  <c r="I16" i="10"/>
  <c r="E16" i="10"/>
  <c r="I15" i="10"/>
  <c r="E15" i="10"/>
  <c r="I14" i="10"/>
  <c r="E14" i="10"/>
  <c r="I13" i="10"/>
  <c r="E13" i="10"/>
  <c r="I12" i="10"/>
  <c r="E12" i="10"/>
  <c r="H11" i="10"/>
  <c r="I11" i="10" s="1"/>
  <c r="G11" i="10"/>
  <c r="E11" i="10"/>
  <c r="I10" i="10"/>
  <c r="E10" i="10"/>
  <c r="I9" i="10"/>
  <c r="E9" i="10"/>
  <c r="I8" i="10"/>
  <c r="D8" i="10"/>
  <c r="C8" i="10"/>
  <c r="G7" i="10"/>
  <c r="D7" i="10"/>
  <c r="C7" i="10"/>
  <c r="E69" i="9"/>
  <c r="E68" i="9"/>
  <c r="E67" i="9"/>
  <c r="E66" i="9"/>
  <c r="E65" i="9"/>
  <c r="E64" i="9"/>
  <c r="D63" i="9"/>
  <c r="D32" i="9" s="1"/>
  <c r="D26" i="9" s="1"/>
  <c r="C63" i="9"/>
  <c r="E62" i="9"/>
  <c r="E61" i="9"/>
  <c r="D60" i="9"/>
  <c r="C60" i="9"/>
  <c r="E60" i="9" s="1"/>
  <c r="E59" i="9"/>
  <c r="E58" i="9"/>
  <c r="E57" i="9"/>
  <c r="E56" i="9"/>
  <c r="E55" i="9"/>
  <c r="E54" i="9"/>
  <c r="E53" i="9"/>
  <c r="E52" i="9"/>
  <c r="I51" i="9"/>
  <c r="E51" i="9"/>
  <c r="I50" i="9"/>
  <c r="E50" i="9"/>
  <c r="I49" i="9"/>
  <c r="E49" i="9"/>
  <c r="I48" i="9"/>
  <c r="E48" i="9"/>
  <c r="I47" i="9"/>
  <c r="E47" i="9"/>
  <c r="I46" i="9"/>
  <c r="H46" i="9"/>
  <c r="G46" i="9"/>
  <c r="D46" i="9"/>
  <c r="C46" i="9"/>
  <c r="E46" i="9" s="1"/>
  <c r="I45" i="9"/>
  <c r="E45" i="9"/>
  <c r="I44" i="9"/>
  <c r="E44" i="9"/>
  <c r="I43" i="9"/>
  <c r="E43" i="9"/>
  <c r="H42" i="9"/>
  <c r="H69" i="9" s="1"/>
  <c r="G42" i="9"/>
  <c r="D42" i="9"/>
  <c r="C42" i="9"/>
  <c r="E42" i="9" s="1"/>
  <c r="E41" i="9"/>
  <c r="D40" i="9"/>
  <c r="C40" i="9"/>
  <c r="E40" i="9" s="1"/>
  <c r="I39" i="9"/>
  <c r="E39" i="9"/>
  <c r="I38" i="9"/>
  <c r="E38" i="9"/>
  <c r="I37" i="9"/>
  <c r="E37" i="9"/>
  <c r="I36" i="9"/>
  <c r="E36" i="9"/>
  <c r="I35" i="9"/>
  <c r="E35" i="9"/>
  <c r="I34" i="9"/>
  <c r="E34" i="9"/>
  <c r="I33" i="9"/>
  <c r="E33" i="9"/>
  <c r="I32" i="9"/>
  <c r="I31" i="9"/>
  <c r="E31" i="9"/>
  <c r="I30" i="9"/>
  <c r="E30" i="9"/>
  <c r="I29" i="9"/>
  <c r="E29" i="9"/>
  <c r="I28" i="9"/>
  <c r="E28" i="9"/>
  <c r="H27" i="9"/>
  <c r="H26" i="9" s="1"/>
  <c r="G27" i="9"/>
  <c r="I27" i="9" s="1"/>
  <c r="E27" i="9"/>
  <c r="D27" i="9"/>
  <c r="C27" i="9"/>
  <c r="E25" i="9"/>
  <c r="E24" i="9"/>
  <c r="E23" i="9"/>
  <c r="I22" i="9"/>
  <c r="E22" i="9"/>
  <c r="I21" i="9"/>
  <c r="E21" i="9"/>
  <c r="I20" i="9"/>
  <c r="E20" i="9"/>
  <c r="I19" i="9"/>
  <c r="E19" i="9"/>
  <c r="I18" i="9"/>
  <c r="E18" i="9"/>
  <c r="I17" i="9"/>
  <c r="E17" i="9"/>
  <c r="I16" i="9"/>
  <c r="E16" i="9"/>
  <c r="I15" i="9"/>
  <c r="E15" i="9"/>
  <c r="I14" i="9"/>
  <c r="E14" i="9"/>
  <c r="I13" i="9"/>
  <c r="E13" i="9"/>
  <c r="I12" i="9"/>
  <c r="E12" i="9"/>
  <c r="H11" i="9"/>
  <c r="H7" i="9" s="1"/>
  <c r="H40" i="9" s="1"/>
  <c r="H70" i="9" s="1"/>
  <c r="G11" i="9"/>
  <c r="E11" i="9"/>
  <c r="I10" i="9"/>
  <c r="E10" i="9"/>
  <c r="I9" i="9"/>
  <c r="E9" i="9"/>
  <c r="I8" i="9"/>
  <c r="D8" i="9"/>
  <c r="D7" i="9" s="1"/>
  <c r="C8" i="9"/>
  <c r="C7" i="9" s="1"/>
  <c r="E7" i="9" s="1"/>
  <c r="G7" i="9"/>
  <c r="H69" i="8"/>
  <c r="G69" i="8"/>
  <c r="I69" i="8" s="1"/>
  <c r="E69" i="8"/>
  <c r="E68" i="8"/>
  <c r="E67" i="8"/>
  <c r="E66" i="8"/>
  <c r="E65" i="8"/>
  <c r="E64" i="8"/>
  <c r="E63" i="8"/>
  <c r="D63" i="8"/>
  <c r="C63" i="8"/>
  <c r="E62" i="8"/>
  <c r="E61" i="8"/>
  <c r="E60" i="8"/>
  <c r="D60" i="8"/>
  <c r="C60" i="8"/>
  <c r="E59" i="8"/>
  <c r="E58" i="8"/>
  <c r="E57" i="8"/>
  <c r="E56" i="8"/>
  <c r="E55" i="8"/>
  <c r="E54" i="8"/>
  <c r="E53" i="8"/>
  <c r="E52" i="8"/>
  <c r="I51" i="8"/>
  <c r="E51" i="8"/>
  <c r="I50" i="8"/>
  <c r="E50" i="8"/>
  <c r="I49" i="8"/>
  <c r="E49" i="8"/>
  <c r="I48" i="8"/>
  <c r="E48" i="8"/>
  <c r="I47" i="8"/>
  <c r="E47" i="8"/>
  <c r="H46" i="8"/>
  <c r="G46" i="8"/>
  <c r="I46" i="8" s="1"/>
  <c r="E46" i="8"/>
  <c r="D46" i="8"/>
  <c r="C46" i="8"/>
  <c r="I45" i="8"/>
  <c r="E45" i="8"/>
  <c r="I44" i="8"/>
  <c r="E44" i="8"/>
  <c r="I43" i="8"/>
  <c r="E43" i="8"/>
  <c r="H42" i="8"/>
  <c r="G42" i="8"/>
  <c r="I42" i="8" s="1"/>
  <c r="E42" i="8"/>
  <c r="D42" i="8"/>
  <c r="C42" i="8"/>
  <c r="E41" i="8"/>
  <c r="G40" i="8"/>
  <c r="E40" i="8"/>
  <c r="D40" i="8"/>
  <c r="C40" i="8"/>
  <c r="C32" i="8" s="1"/>
  <c r="I39" i="8"/>
  <c r="E39" i="8"/>
  <c r="I38" i="8"/>
  <c r="E38" i="8"/>
  <c r="I37" i="8"/>
  <c r="E37" i="8"/>
  <c r="I36" i="8"/>
  <c r="E36" i="8"/>
  <c r="I35" i="8"/>
  <c r="E35" i="8"/>
  <c r="I34" i="8"/>
  <c r="E34" i="8"/>
  <c r="I33" i="8"/>
  <c r="E33" i="8"/>
  <c r="I32" i="8"/>
  <c r="I31" i="8"/>
  <c r="E31" i="8"/>
  <c r="I30" i="8"/>
  <c r="E30" i="8"/>
  <c r="I29" i="8"/>
  <c r="E29" i="8"/>
  <c r="I28" i="8"/>
  <c r="E28" i="8"/>
  <c r="I27" i="8"/>
  <c r="H27" i="8"/>
  <c r="G27" i="8"/>
  <c r="D27" i="8"/>
  <c r="C27" i="8"/>
  <c r="E27" i="8" s="1"/>
  <c r="H26" i="8"/>
  <c r="I26" i="8" s="1"/>
  <c r="G26" i="8"/>
  <c r="C26" i="8"/>
  <c r="E25" i="8"/>
  <c r="E24" i="8"/>
  <c r="E23" i="8"/>
  <c r="I22" i="8"/>
  <c r="E22" i="8"/>
  <c r="I21" i="8"/>
  <c r="E21" i="8"/>
  <c r="I20" i="8"/>
  <c r="E20" i="8"/>
  <c r="I19" i="8"/>
  <c r="E19" i="8"/>
  <c r="I18" i="8"/>
  <c r="E18" i="8"/>
  <c r="I17" i="8"/>
  <c r="E17" i="8"/>
  <c r="I16" i="8"/>
  <c r="E16" i="8"/>
  <c r="I15" i="8"/>
  <c r="E15" i="8"/>
  <c r="I14" i="8"/>
  <c r="E14" i="8"/>
  <c r="I13" i="8"/>
  <c r="E13" i="8"/>
  <c r="I12" i="8"/>
  <c r="E12" i="8"/>
  <c r="H11" i="8"/>
  <c r="I11" i="8" s="1"/>
  <c r="G11" i="8"/>
  <c r="E11" i="8"/>
  <c r="I10" i="8"/>
  <c r="E10" i="8"/>
  <c r="I9" i="8"/>
  <c r="E9" i="8"/>
  <c r="I8" i="8"/>
  <c r="D8" i="8"/>
  <c r="C8" i="8"/>
  <c r="H7" i="8"/>
  <c r="I7" i="8" s="1"/>
  <c r="G7" i="8"/>
  <c r="D7" i="8"/>
  <c r="E69" i="7"/>
  <c r="E68" i="7"/>
  <c r="E67" i="7"/>
  <c r="E66" i="7"/>
  <c r="E65" i="7"/>
  <c r="E64" i="7"/>
  <c r="D63" i="7"/>
  <c r="C63" i="7"/>
  <c r="E62" i="7"/>
  <c r="E61" i="7"/>
  <c r="D60" i="7"/>
  <c r="C60" i="7"/>
  <c r="E60" i="7" s="1"/>
  <c r="E59" i="7"/>
  <c r="E58" i="7"/>
  <c r="E57" i="7"/>
  <c r="E56" i="7"/>
  <c r="E55" i="7"/>
  <c r="E54" i="7"/>
  <c r="E53" i="7"/>
  <c r="E52" i="7"/>
  <c r="I51" i="7"/>
  <c r="E51" i="7"/>
  <c r="I50" i="7"/>
  <c r="E50" i="7"/>
  <c r="I49" i="7"/>
  <c r="E49" i="7"/>
  <c r="I48" i="7"/>
  <c r="E48" i="7"/>
  <c r="I47" i="7"/>
  <c r="E47" i="7"/>
  <c r="I46" i="7"/>
  <c r="H46" i="7"/>
  <c r="G46" i="7"/>
  <c r="D46" i="7"/>
  <c r="C46" i="7"/>
  <c r="E46" i="7" s="1"/>
  <c r="I45" i="7"/>
  <c r="E45" i="7"/>
  <c r="I44" i="7"/>
  <c r="E44" i="7"/>
  <c r="I43" i="7"/>
  <c r="E43" i="7"/>
  <c r="I42" i="7"/>
  <c r="H42" i="7"/>
  <c r="H69" i="7" s="1"/>
  <c r="G42" i="7"/>
  <c r="G69" i="7" s="1"/>
  <c r="D42" i="7"/>
  <c r="C42" i="7"/>
  <c r="E42" i="7" s="1"/>
  <c r="E41" i="7"/>
  <c r="D40" i="7"/>
  <c r="C40" i="7"/>
  <c r="E40" i="7" s="1"/>
  <c r="I39" i="7"/>
  <c r="E39" i="7"/>
  <c r="I38" i="7"/>
  <c r="E38" i="7"/>
  <c r="I37" i="7"/>
  <c r="E37" i="7"/>
  <c r="I36" i="7"/>
  <c r="E36" i="7"/>
  <c r="I35" i="7"/>
  <c r="E35" i="7"/>
  <c r="I34" i="7"/>
  <c r="E34" i="7"/>
  <c r="I33" i="7"/>
  <c r="E33" i="7"/>
  <c r="I32" i="7"/>
  <c r="D32" i="7"/>
  <c r="I31" i="7"/>
  <c r="E31" i="7"/>
  <c r="I30" i="7"/>
  <c r="E30" i="7"/>
  <c r="I29" i="7"/>
  <c r="E29" i="7"/>
  <c r="I28" i="7"/>
  <c r="E28" i="7"/>
  <c r="H27" i="7"/>
  <c r="G27" i="7"/>
  <c r="I27" i="7" s="1"/>
  <c r="E27" i="7"/>
  <c r="D27" i="7"/>
  <c r="C27" i="7"/>
  <c r="H26" i="7"/>
  <c r="E25" i="7"/>
  <c r="E24" i="7"/>
  <c r="E23" i="7"/>
  <c r="I22" i="7"/>
  <c r="E22" i="7"/>
  <c r="I21" i="7"/>
  <c r="E21" i="7"/>
  <c r="I20" i="7"/>
  <c r="E20" i="7"/>
  <c r="I19" i="7"/>
  <c r="E19" i="7"/>
  <c r="I18" i="7"/>
  <c r="E18" i="7"/>
  <c r="I17" i="7"/>
  <c r="E17" i="7"/>
  <c r="I16" i="7"/>
  <c r="E16" i="7"/>
  <c r="I15" i="7"/>
  <c r="E15" i="7"/>
  <c r="I14" i="7"/>
  <c r="E14" i="7"/>
  <c r="I13" i="7"/>
  <c r="E13" i="7"/>
  <c r="I12" i="7"/>
  <c r="E12" i="7"/>
  <c r="H11" i="7"/>
  <c r="H7" i="7" s="1"/>
  <c r="H40" i="7" s="1"/>
  <c r="H70" i="7" s="1"/>
  <c r="G11" i="7"/>
  <c r="I11" i="7" s="1"/>
  <c r="E11" i="7"/>
  <c r="I10" i="7"/>
  <c r="E10" i="7"/>
  <c r="I9" i="7"/>
  <c r="E9" i="7"/>
  <c r="I8" i="7"/>
  <c r="D8" i="7"/>
  <c r="E8" i="7" s="1"/>
  <c r="C8" i="7"/>
  <c r="C7" i="7" s="1"/>
  <c r="D7" i="7"/>
  <c r="H69" i="6"/>
  <c r="G69" i="6"/>
  <c r="I69" i="6" s="1"/>
  <c r="E69" i="6"/>
  <c r="E68" i="6"/>
  <c r="E67" i="6"/>
  <c r="E66" i="6"/>
  <c r="E65" i="6"/>
  <c r="E64" i="6"/>
  <c r="D63" i="6"/>
  <c r="E63" i="6" s="1"/>
  <c r="C63" i="6"/>
  <c r="E62" i="6"/>
  <c r="E61" i="6"/>
  <c r="D60" i="6"/>
  <c r="E60" i="6" s="1"/>
  <c r="C60" i="6"/>
  <c r="E59" i="6"/>
  <c r="E58" i="6"/>
  <c r="E57" i="6"/>
  <c r="E56" i="6"/>
  <c r="E55" i="6"/>
  <c r="E54" i="6"/>
  <c r="E53" i="6"/>
  <c r="E52" i="6"/>
  <c r="I51" i="6"/>
  <c r="E51" i="6"/>
  <c r="I50" i="6"/>
  <c r="E50" i="6"/>
  <c r="I49" i="6"/>
  <c r="E49" i="6"/>
  <c r="I48" i="6"/>
  <c r="E48" i="6"/>
  <c r="I47" i="6"/>
  <c r="E47" i="6"/>
  <c r="H46" i="6"/>
  <c r="G46" i="6"/>
  <c r="I46" i="6" s="1"/>
  <c r="D46" i="6"/>
  <c r="C46" i="6"/>
  <c r="E46" i="6" s="1"/>
  <c r="I45" i="6"/>
  <c r="E45" i="6"/>
  <c r="I44" i="6"/>
  <c r="E44" i="6"/>
  <c r="I43" i="6"/>
  <c r="E43" i="6"/>
  <c r="H42" i="6"/>
  <c r="G42" i="6"/>
  <c r="I42" i="6" s="1"/>
  <c r="D42" i="6"/>
  <c r="D32" i="6" s="1"/>
  <c r="C42" i="6"/>
  <c r="E41" i="6"/>
  <c r="D40" i="6"/>
  <c r="E40" i="6" s="1"/>
  <c r="C40" i="6"/>
  <c r="I39" i="6"/>
  <c r="E39" i="6"/>
  <c r="I38" i="6"/>
  <c r="E38" i="6"/>
  <c r="I37" i="6"/>
  <c r="E37" i="6"/>
  <c r="I36" i="6"/>
  <c r="E36" i="6"/>
  <c r="I35" i="6"/>
  <c r="E35" i="6"/>
  <c r="I34" i="6"/>
  <c r="E34" i="6"/>
  <c r="I33" i="6"/>
  <c r="E33" i="6"/>
  <c r="I32" i="6"/>
  <c r="I31" i="6"/>
  <c r="E31" i="6"/>
  <c r="I30" i="6"/>
  <c r="E30" i="6"/>
  <c r="I29" i="6"/>
  <c r="E29" i="6"/>
  <c r="I28" i="6"/>
  <c r="E28" i="6"/>
  <c r="H27" i="6"/>
  <c r="H26" i="6" s="1"/>
  <c r="G27" i="6"/>
  <c r="G26" i="6" s="1"/>
  <c r="G40" i="6" s="1"/>
  <c r="D27" i="6"/>
  <c r="C27" i="6"/>
  <c r="E27" i="6" s="1"/>
  <c r="E25" i="6"/>
  <c r="E24" i="6"/>
  <c r="E23" i="6"/>
  <c r="I22" i="6"/>
  <c r="E22" i="6"/>
  <c r="I21" i="6"/>
  <c r="E21" i="6"/>
  <c r="I20" i="6"/>
  <c r="E20" i="6"/>
  <c r="I19" i="6"/>
  <c r="E19" i="6"/>
  <c r="I18" i="6"/>
  <c r="E18" i="6"/>
  <c r="I17" i="6"/>
  <c r="E17" i="6"/>
  <c r="I16" i="6"/>
  <c r="E16" i="6"/>
  <c r="I15" i="6"/>
  <c r="E15" i="6"/>
  <c r="I14" i="6"/>
  <c r="E14" i="6"/>
  <c r="I13" i="6"/>
  <c r="E13" i="6"/>
  <c r="I12" i="6"/>
  <c r="E12" i="6"/>
  <c r="I11" i="6"/>
  <c r="H11" i="6"/>
  <c r="G11" i="6"/>
  <c r="E11" i="6"/>
  <c r="I10" i="6"/>
  <c r="E10" i="6"/>
  <c r="I9" i="6"/>
  <c r="E9" i="6"/>
  <c r="I8" i="6"/>
  <c r="D8" i="6"/>
  <c r="D7" i="6" s="1"/>
  <c r="C8" i="6"/>
  <c r="E8" i="6" s="1"/>
  <c r="H7" i="6"/>
  <c r="H40" i="6" s="1"/>
  <c r="H70" i="6" s="1"/>
  <c r="G7" i="6"/>
  <c r="E69" i="5"/>
  <c r="E68" i="5"/>
  <c r="E67" i="5"/>
  <c r="E66" i="5"/>
  <c r="E65" i="5"/>
  <c r="E64" i="5"/>
  <c r="D63" i="5"/>
  <c r="C63" i="5"/>
  <c r="E63" i="5" s="1"/>
  <c r="E62" i="5"/>
  <c r="E61" i="5"/>
  <c r="D60" i="5"/>
  <c r="C60" i="5"/>
  <c r="E60" i="5" s="1"/>
  <c r="E59" i="5"/>
  <c r="E58" i="5"/>
  <c r="E57" i="5"/>
  <c r="E56" i="5"/>
  <c r="E55" i="5"/>
  <c r="E54" i="5"/>
  <c r="E53" i="5"/>
  <c r="E52" i="5"/>
  <c r="I51" i="5"/>
  <c r="E51" i="5"/>
  <c r="I50" i="5"/>
  <c r="E50" i="5"/>
  <c r="I49" i="5"/>
  <c r="E49" i="5"/>
  <c r="I48" i="5"/>
  <c r="E48" i="5"/>
  <c r="I47" i="5"/>
  <c r="E47" i="5"/>
  <c r="H46" i="5"/>
  <c r="H69" i="5" s="1"/>
  <c r="G46" i="5"/>
  <c r="I46" i="5" s="1"/>
  <c r="D46" i="5"/>
  <c r="C46" i="5"/>
  <c r="E46" i="5" s="1"/>
  <c r="I45" i="5"/>
  <c r="E45" i="5"/>
  <c r="I44" i="5"/>
  <c r="E44" i="5"/>
  <c r="I43" i="5"/>
  <c r="E43" i="5"/>
  <c r="H42" i="5"/>
  <c r="G42" i="5"/>
  <c r="D42" i="5"/>
  <c r="C42" i="5"/>
  <c r="E42" i="5" s="1"/>
  <c r="E41" i="5"/>
  <c r="D40" i="5"/>
  <c r="D32" i="5" s="1"/>
  <c r="D26" i="5" s="1"/>
  <c r="C40" i="5"/>
  <c r="E40" i="5" s="1"/>
  <c r="I39" i="5"/>
  <c r="E39" i="5"/>
  <c r="I38" i="5"/>
  <c r="E38" i="5"/>
  <c r="I37" i="5"/>
  <c r="E37" i="5"/>
  <c r="I36" i="5"/>
  <c r="E36" i="5"/>
  <c r="I35" i="5"/>
  <c r="E35" i="5"/>
  <c r="I34" i="5"/>
  <c r="E34" i="5"/>
  <c r="I33" i="5"/>
  <c r="E33" i="5"/>
  <c r="I32" i="5"/>
  <c r="I31" i="5"/>
  <c r="E31" i="5"/>
  <c r="I30" i="5"/>
  <c r="E30" i="5"/>
  <c r="I29" i="5"/>
  <c r="E29" i="5"/>
  <c r="I28" i="5"/>
  <c r="E28" i="5"/>
  <c r="H27" i="5"/>
  <c r="H26" i="5" s="1"/>
  <c r="G27" i="5"/>
  <c r="I27" i="5" s="1"/>
  <c r="E27" i="5"/>
  <c r="D27" i="5"/>
  <c r="C27" i="5"/>
  <c r="G26" i="5"/>
  <c r="E25" i="5"/>
  <c r="E24" i="5"/>
  <c r="E23" i="5"/>
  <c r="I22" i="5"/>
  <c r="E22" i="5"/>
  <c r="I21" i="5"/>
  <c r="E21" i="5"/>
  <c r="I20" i="5"/>
  <c r="E20" i="5"/>
  <c r="I19" i="5"/>
  <c r="E19" i="5"/>
  <c r="I18" i="5"/>
  <c r="E18" i="5"/>
  <c r="I17" i="5"/>
  <c r="E17" i="5"/>
  <c r="I16" i="5"/>
  <c r="E16" i="5"/>
  <c r="I15" i="5"/>
  <c r="E15" i="5"/>
  <c r="I14" i="5"/>
  <c r="E14" i="5"/>
  <c r="I13" i="5"/>
  <c r="E13" i="5"/>
  <c r="I12" i="5"/>
  <c r="E12" i="5"/>
  <c r="H11" i="5"/>
  <c r="H7" i="5" s="1"/>
  <c r="H40" i="5" s="1"/>
  <c r="G11" i="5"/>
  <c r="I11" i="5" s="1"/>
  <c r="E11" i="5"/>
  <c r="I10" i="5"/>
  <c r="E10" i="5"/>
  <c r="I9" i="5"/>
  <c r="E9" i="5"/>
  <c r="I8" i="5"/>
  <c r="D8" i="5"/>
  <c r="D7" i="5" s="1"/>
  <c r="C8" i="5"/>
  <c r="C7" i="5"/>
  <c r="E7" i="5" s="1"/>
  <c r="H70" i="4"/>
  <c r="H69" i="4"/>
  <c r="G69" i="4"/>
  <c r="I69" i="4" s="1"/>
  <c r="E69" i="4"/>
  <c r="E68" i="4"/>
  <c r="E67" i="4"/>
  <c r="E66" i="4"/>
  <c r="E65" i="4"/>
  <c r="E64" i="4"/>
  <c r="E63" i="4"/>
  <c r="D63" i="4"/>
  <c r="C63" i="4"/>
  <c r="E62" i="4"/>
  <c r="E61" i="4"/>
  <c r="E60" i="4"/>
  <c r="D60" i="4"/>
  <c r="C60" i="4"/>
  <c r="E59" i="4"/>
  <c r="E58" i="4"/>
  <c r="E57" i="4"/>
  <c r="E56" i="4"/>
  <c r="E55" i="4"/>
  <c r="E54" i="4"/>
  <c r="E53" i="4"/>
  <c r="E52" i="4"/>
  <c r="I51" i="4"/>
  <c r="E51" i="4"/>
  <c r="I50" i="4"/>
  <c r="E50" i="4"/>
  <c r="I49" i="4"/>
  <c r="E49" i="4"/>
  <c r="I48" i="4"/>
  <c r="E48" i="4"/>
  <c r="I47" i="4"/>
  <c r="E47" i="4"/>
  <c r="H46" i="4"/>
  <c r="G46" i="4"/>
  <c r="I46" i="4" s="1"/>
  <c r="E46" i="4"/>
  <c r="D46" i="4"/>
  <c r="C46" i="4"/>
  <c r="I45" i="4"/>
  <c r="E45" i="4"/>
  <c r="I44" i="4"/>
  <c r="E44" i="4"/>
  <c r="I43" i="4"/>
  <c r="E43" i="4"/>
  <c r="H42" i="4"/>
  <c r="G42" i="4"/>
  <c r="I42" i="4" s="1"/>
  <c r="E42" i="4"/>
  <c r="D42" i="4"/>
  <c r="C42" i="4"/>
  <c r="E41" i="4"/>
  <c r="H40" i="4"/>
  <c r="G40" i="4"/>
  <c r="I40" i="4" s="1"/>
  <c r="D40" i="4"/>
  <c r="D32" i="4" s="1"/>
  <c r="D26" i="4" s="1"/>
  <c r="C40" i="4"/>
  <c r="I39" i="4"/>
  <c r="E39" i="4"/>
  <c r="I38" i="4"/>
  <c r="E38" i="4"/>
  <c r="I37" i="4"/>
  <c r="E37" i="4"/>
  <c r="I36" i="4"/>
  <c r="E36" i="4"/>
  <c r="I35" i="4"/>
  <c r="E35" i="4"/>
  <c r="I34" i="4"/>
  <c r="E34" i="4"/>
  <c r="I33" i="4"/>
  <c r="E33" i="4"/>
  <c r="I32" i="4"/>
  <c r="C32" i="4"/>
  <c r="I31" i="4"/>
  <c r="E31" i="4"/>
  <c r="I30" i="4"/>
  <c r="E30" i="4"/>
  <c r="I29" i="4"/>
  <c r="E29" i="4"/>
  <c r="I28" i="4"/>
  <c r="E28" i="4"/>
  <c r="I27" i="4"/>
  <c r="H27" i="4"/>
  <c r="G27" i="4"/>
  <c r="D27" i="4"/>
  <c r="C27" i="4"/>
  <c r="E27" i="4" s="1"/>
  <c r="H26" i="4"/>
  <c r="G26" i="4"/>
  <c r="I26" i="4" s="1"/>
  <c r="C26" i="4"/>
  <c r="E26" i="4" s="1"/>
  <c r="E25" i="4"/>
  <c r="E24" i="4"/>
  <c r="E23" i="4"/>
  <c r="I22" i="4"/>
  <c r="E22" i="4"/>
  <c r="I21" i="4"/>
  <c r="E21" i="4"/>
  <c r="I20" i="4"/>
  <c r="E20" i="4"/>
  <c r="I19" i="4"/>
  <c r="E19" i="4"/>
  <c r="I18" i="4"/>
  <c r="E18" i="4"/>
  <c r="I17" i="4"/>
  <c r="E17" i="4"/>
  <c r="I16" i="4"/>
  <c r="E16" i="4"/>
  <c r="I15" i="4"/>
  <c r="E15" i="4"/>
  <c r="I14" i="4"/>
  <c r="E14" i="4"/>
  <c r="I13" i="4"/>
  <c r="E13" i="4"/>
  <c r="I12" i="4"/>
  <c r="E12" i="4"/>
  <c r="H11" i="4"/>
  <c r="G11" i="4"/>
  <c r="I11" i="4" s="1"/>
  <c r="E11" i="4"/>
  <c r="I10" i="4"/>
  <c r="E10" i="4"/>
  <c r="I9" i="4"/>
  <c r="E9" i="4"/>
  <c r="I8" i="4"/>
  <c r="D8" i="4"/>
  <c r="C8" i="4"/>
  <c r="E8" i="4" s="1"/>
  <c r="H7" i="4"/>
  <c r="G7" i="4"/>
  <c r="I7" i="4" s="1"/>
  <c r="D7" i="4"/>
  <c r="D70" i="4" s="1"/>
  <c r="C7" i="4"/>
  <c r="E69" i="3"/>
  <c r="E68" i="3"/>
  <c r="E67" i="3"/>
  <c r="E66" i="3"/>
  <c r="E65" i="3"/>
  <c r="E64" i="3"/>
  <c r="D63" i="3"/>
  <c r="C63" i="3"/>
  <c r="E63" i="3" s="1"/>
  <c r="E62" i="3"/>
  <c r="E61" i="3"/>
  <c r="D60" i="3"/>
  <c r="C60" i="3"/>
  <c r="E60" i="3" s="1"/>
  <c r="E59" i="3"/>
  <c r="E58" i="3"/>
  <c r="E57" i="3"/>
  <c r="E56" i="3"/>
  <c r="E55" i="3"/>
  <c r="E54" i="3"/>
  <c r="E53" i="3"/>
  <c r="E52" i="3"/>
  <c r="I51" i="3"/>
  <c r="E51" i="3"/>
  <c r="I50" i="3"/>
  <c r="E50" i="3"/>
  <c r="I49" i="3"/>
  <c r="E49" i="3"/>
  <c r="I48" i="3"/>
  <c r="E48" i="3"/>
  <c r="I47" i="3"/>
  <c r="E47" i="3"/>
  <c r="I46" i="3"/>
  <c r="H46" i="3"/>
  <c r="G46" i="3"/>
  <c r="D46" i="3"/>
  <c r="C46" i="3"/>
  <c r="E46" i="3" s="1"/>
  <c r="I45" i="3"/>
  <c r="E45" i="3"/>
  <c r="I44" i="3"/>
  <c r="E44" i="3"/>
  <c r="I43" i="3"/>
  <c r="E43" i="3"/>
  <c r="I42" i="3"/>
  <c r="H42" i="3"/>
  <c r="H69" i="3" s="1"/>
  <c r="G42" i="3"/>
  <c r="G69" i="3" s="1"/>
  <c r="I69" i="3" s="1"/>
  <c r="D42" i="3"/>
  <c r="C42" i="3"/>
  <c r="E42" i="3" s="1"/>
  <c r="E41" i="3"/>
  <c r="D40" i="3"/>
  <c r="C40" i="3"/>
  <c r="E40" i="3" s="1"/>
  <c r="I39" i="3"/>
  <c r="E39" i="3"/>
  <c r="I38" i="3"/>
  <c r="E38" i="3"/>
  <c r="I37" i="3"/>
  <c r="E37" i="3"/>
  <c r="I36" i="3"/>
  <c r="E36" i="3"/>
  <c r="I35" i="3"/>
  <c r="E35" i="3"/>
  <c r="I34" i="3"/>
  <c r="E34" i="3"/>
  <c r="I33" i="3"/>
  <c r="E33" i="3"/>
  <c r="I32" i="3"/>
  <c r="D32" i="3"/>
  <c r="C32" i="3"/>
  <c r="E32" i="3" s="1"/>
  <c r="I31" i="3"/>
  <c r="E31" i="3"/>
  <c r="I30" i="3"/>
  <c r="E30" i="3"/>
  <c r="I29" i="3"/>
  <c r="E29" i="3"/>
  <c r="I28" i="3"/>
  <c r="E28" i="3"/>
  <c r="H27" i="3"/>
  <c r="G27" i="3"/>
  <c r="I27" i="3" s="1"/>
  <c r="D27" i="3"/>
  <c r="D26" i="3" s="1"/>
  <c r="C27" i="3"/>
  <c r="C26" i="3" s="1"/>
  <c r="E26" i="3" s="1"/>
  <c r="H26" i="3"/>
  <c r="E25" i="3"/>
  <c r="E24" i="3"/>
  <c r="E23" i="3"/>
  <c r="I22" i="3"/>
  <c r="E22" i="3"/>
  <c r="I21" i="3"/>
  <c r="E21" i="3"/>
  <c r="I20" i="3"/>
  <c r="E20" i="3"/>
  <c r="I19" i="3"/>
  <c r="E19" i="3"/>
  <c r="I18" i="3"/>
  <c r="E18" i="3"/>
  <c r="I17" i="3"/>
  <c r="E17" i="3"/>
  <c r="I16" i="3"/>
  <c r="E16" i="3"/>
  <c r="I15" i="3"/>
  <c r="E15" i="3"/>
  <c r="I14" i="3"/>
  <c r="E14" i="3"/>
  <c r="I13" i="3"/>
  <c r="E13" i="3"/>
  <c r="I12" i="3"/>
  <c r="E12" i="3"/>
  <c r="H11" i="3"/>
  <c r="H7" i="3" s="1"/>
  <c r="H40" i="3" s="1"/>
  <c r="H70" i="3" s="1"/>
  <c r="G11" i="3"/>
  <c r="I11" i="3" s="1"/>
  <c r="E11" i="3"/>
  <c r="I10" i="3"/>
  <c r="E10" i="3"/>
  <c r="I9" i="3"/>
  <c r="E9" i="3"/>
  <c r="I8" i="3"/>
  <c r="D8" i="3"/>
  <c r="C8" i="3"/>
  <c r="E8" i="3" s="1"/>
  <c r="D7" i="3"/>
  <c r="D70" i="3" s="1"/>
  <c r="H69" i="2"/>
  <c r="E69" i="2"/>
  <c r="E68" i="2"/>
  <c r="E67" i="2"/>
  <c r="E66" i="2"/>
  <c r="E65" i="2"/>
  <c r="E64" i="2"/>
  <c r="D63" i="2"/>
  <c r="C63" i="2"/>
  <c r="E63" i="2" s="1"/>
  <c r="E62" i="2"/>
  <c r="E61" i="2"/>
  <c r="D60" i="2"/>
  <c r="C60" i="2"/>
  <c r="E60" i="2" s="1"/>
  <c r="E59" i="2"/>
  <c r="E58" i="2"/>
  <c r="E57" i="2"/>
  <c r="E56" i="2"/>
  <c r="E55" i="2"/>
  <c r="E54" i="2"/>
  <c r="E53" i="2"/>
  <c r="E52" i="2"/>
  <c r="I51" i="2"/>
  <c r="E51" i="2"/>
  <c r="I50" i="2"/>
  <c r="E50" i="2"/>
  <c r="I49" i="2"/>
  <c r="E49" i="2"/>
  <c r="I48" i="2"/>
  <c r="E48" i="2"/>
  <c r="I47" i="2"/>
  <c r="E47" i="2"/>
  <c r="H46" i="2"/>
  <c r="G46" i="2"/>
  <c r="I46" i="2" s="1"/>
  <c r="E46" i="2"/>
  <c r="D46" i="2"/>
  <c r="C46" i="2"/>
  <c r="I45" i="2"/>
  <c r="E45" i="2"/>
  <c r="I44" i="2"/>
  <c r="E44" i="2"/>
  <c r="I43" i="2"/>
  <c r="E43" i="2"/>
  <c r="H42" i="2"/>
  <c r="G42" i="2"/>
  <c r="I42" i="2" s="1"/>
  <c r="D42" i="2"/>
  <c r="E42" i="2" s="1"/>
  <c r="C42" i="2"/>
  <c r="E41" i="2"/>
  <c r="G40" i="2"/>
  <c r="D40" i="2"/>
  <c r="C40" i="2"/>
  <c r="E40" i="2" s="1"/>
  <c r="I39" i="2"/>
  <c r="E39" i="2"/>
  <c r="I38" i="2"/>
  <c r="E38" i="2"/>
  <c r="I37" i="2"/>
  <c r="E37" i="2"/>
  <c r="I36" i="2"/>
  <c r="E36" i="2"/>
  <c r="I35" i="2"/>
  <c r="E35" i="2"/>
  <c r="I34" i="2"/>
  <c r="E34" i="2"/>
  <c r="I33" i="2"/>
  <c r="E33" i="2"/>
  <c r="I32" i="2"/>
  <c r="I31" i="2"/>
  <c r="E31" i="2"/>
  <c r="I30" i="2"/>
  <c r="E30" i="2"/>
  <c r="I29" i="2"/>
  <c r="E29" i="2"/>
  <c r="I28" i="2"/>
  <c r="E28" i="2"/>
  <c r="H27" i="2"/>
  <c r="H26" i="2" s="1"/>
  <c r="G27" i="2"/>
  <c r="G26" i="2" s="1"/>
  <c r="I26" i="2" s="1"/>
  <c r="D27" i="2"/>
  <c r="C27" i="2"/>
  <c r="E27" i="2" s="1"/>
  <c r="E25" i="2"/>
  <c r="E24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H11" i="2"/>
  <c r="G11" i="2"/>
  <c r="E11" i="2"/>
  <c r="I10" i="2"/>
  <c r="E10" i="2"/>
  <c r="I9" i="2"/>
  <c r="E9" i="2"/>
  <c r="I8" i="2"/>
  <c r="D8" i="2"/>
  <c r="D7" i="2" s="1"/>
  <c r="C8" i="2"/>
  <c r="E8" i="2" s="1"/>
  <c r="H7" i="2"/>
  <c r="H40" i="2" s="1"/>
  <c r="H70" i="2" s="1"/>
  <c r="G7" i="2"/>
  <c r="H69" i="1"/>
  <c r="I69" i="1" s="1"/>
  <c r="E69" i="1"/>
  <c r="E68" i="1"/>
  <c r="E67" i="1"/>
  <c r="E66" i="1"/>
  <c r="E65" i="1"/>
  <c r="E64" i="1"/>
  <c r="D63" i="1"/>
  <c r="C63" i="1"/>
  <c r="E62" i="1"/>
  <c r="E61" i="1"/>
  <c r="D60" i="1"/>
  <c r="C60" i="1"/>
  <c r="E60" i="1" s="1"/>
  <c r="E59" i="1"/>
  <c r="E58" i="1"/>
  <c r="E57" i="1"/>
  <c r="E56" i="1"/>
  <c r="E55" i="1"/>
  <c r="E54" i="1"/>
  <c r="E53" i="1"/>
  <c r="E52" i="1"/>
  <c r="I51" i="1"/>
  <c r="E51" i="1"/>
  <c r="I50" i="1"/>
  <c r="E50" i="1"/>
  <c r="I49" i="1"/>
  <c r="E49" i="1"/>
  <c r="I48" i="1"/>
  <c r="E48" i="1"/>
  <c r="I47" i="1"/>
  <c r="E47" i="1"/>
  <c r="I46" i="1"/>
  <c r="H46" i="1"/>
  <c r="G46" i="1"/>
  <c r="D46" i="1"/>
  <c r="C46" i="1"/>
  <c r="E46" i="1" s="1"/>
  <c r="I45" i="1"/>
  <c r="E45" i="1"/>
  <c r="I44" i="1"/>
  <c r="E44" i="1"/>
  <c r="I43" i="1"/>
  <c r="E43" i="1"/>
  <c r="H42" i="1"/>
  <c r="G42" i="1"/>
  <c r="G69" i="1" s="1"/>
  <c r="D42" i="1"/>
  <c r="C42" i="1"/>
  <c r="E42" i="1" s="1"/>
  <c r="E41" i="1"/>
  <c r="D40" i="1"/>
  <c r="D32" i="1" s="1"/>
  <c r="D26" i="1" s="1"/>
  <c r="C40" i="1"/>
  <c r="E40" i="1" s="1"/>
  <c r="I39" i="1"/>
  <c r="E39" i="1"/>
  <c r="I38" i="1"/>
  <c r="E38" i="1"/>
  <c r="I37" i="1"/>
  <c r="E37" i="1"/>
  <c r="I36" i="1"/>
  <c r="E36" i="1"/>
  <c r="I35" i="1"/>
  <c r="E35" i="1"/>
  <c r="I34" i="1"/>
  <c r="E34" i="1"/>
  <c r="I33" i="1"/>
  <c r="E33" i="1"/>
  <c r="I32" i="1"/>
  <c r="I31" i="1"/>
  <c r="E31" i="1"/>
  <c r="I30" i="1"/>
  <c r="E30" i="1"/>
  <c r="I29" i="1"/>
  <c r="E29" i="1"/>
  <c r="I28" i="1"/>
  <c r="E28" i="1"/>
  <c r="H27" i="1"/>
  <c r="H26" i="1" s="1"/>
  <c r="G27" i="1"/>
  <c r="I27" i="1" s="1"/>
  <c r="E27" i="1"/>
  <c r="D27" i="1"/>
  <c r="C27" i="1"/>
  <c r="E25" i="1"/>
  <c r="E24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H11" i="1"/>
  <c r="G11" i="1"/>
  <c r="I11" i="1" s="1"/>
  <c r="E11" i="1"/>
  <c r="I10" i="1"/>
  <c r="E10" i="1"/>
  <c r="I9" i="1"/>
  <c r="E9" i="1"/>
  <c r="I8" i="1"/>
  <c r="D8" i="1"/>
  <c r="D7" i="1" s="1"/>
  <c r="C8" i="1"/>
  <c r="H7" i="1"/>
  <c r="G7" i="1"/>
  <c r="C7" i="1"/>
  <c r="E7" i="1" s="1"/>
  <c r="H70" i="5" l="1"/>
  <c r="D70" i="9"/>
  <c r="D70" i="1"/>
  <c r="D70" i="6"/>
  <c r="D70" i="5"/>
  <c r="I40" i="6"/>
  <c r="G70" i="6"/>
  <c r="I70" i="6" s="1"/>
  <c r="D70" i="13"/>
  <c r="I40" i="12"/>
  <c r="I7" i="2"/>
  <c r="E7" i="4"/>
  <c r="C70" i="4"/>
  <c r="E70" i="4" s="1"/>
  <c r="I26" i="6"/>
  <c r="C32" i="6"/>
  <c r="I40" i="8"/>
  <c r="G69" i="12"/>
  <c r="I69" i="12" s="1"/>
  <c r="H40" i="1"/>
  <c r="H70" i="1" s="1"/>
  <c r="G69" i="2"/>
  <c r="I69" i="2" s="1"/>
  <c r="E27" i="3"/>
  <c r="G7" i="5"/>
  <c r="H40" i="8"/>
  <c r="H70" i="8" s="1"/>
  <c r="E8" i="9"/>
  <c r="I27" i="10"/>
  <c r="E7" i="11"/>
  <c r="I26" i="12"/>
  <c r="C32" i="13"/>
  <c r="I42" i="13"/>
  <c r="I7" i="1"/>
  <c r="E40" i="4"/>
  <c r="D26" i="6"/>
  <c r="E42" i="6"/>
  <c r="E8" i="8"/>
  <c r="G26" i="9"/>
  <c r="I26" i="9" s="1"/>
  <c r="G69" i="9"/>
  <c r="I69" i="9" s="1"/>
  <c r="E63" i="9"/>
  <c r="E7" i="10"/>
  <c r="G7" i="11"/>
  <c r="E7" i="7"/>
  <c r="C32" i="9"/>
  <c r="E8" i="1"/>
  <c r="E8" i="5"/>
  <c r="G7" i="7"/>
  <c r="H7" i="10"/>
  <c r="G40" i="10"/>
  <c r="I26" i="5"/>
  <c r="G69" i="5"/>
  <c r="I69" i="5" s="1"/>
  <c r="C7" i="6"/>
  <c r="E32" i="12"/>
  <c r="G7" i="13"/>
  <c r="G26" i="1"/>
  <c r="I26" i="1" s="1"/>
  <c r="I27" i="2"/>
  <c r="G7" i="3"/>
  <c r="G26" i="7"/>
  <c r="I26" i="7" s="1"/>
  <c r="G70" i="8"/>
  <c r="I70" i="8" s="1"/>
  <c r="E8" i="10"/>
  <c r="C26" i="10"/>
  <c r="E26" i="10" s="1"/>
  <c r="G69" i="10"/>
  <c r="I69" i="10" s="1"/>
  <c r="D26" i="11"/>
  <c r="D70" i="11" s="1"/>
  <c r="C32" i="11"/>
  <c r="E32" i="11" s="1"/>
  <c r="I69" i="11"/>
  <c r="E63" i="11"/>
  <c r="C7" i="12"/>
  <c r="D32" i="12"/>
  <c r="D26" i="12" s="1"/>
  <c r="D70" i="12" s="1"/>
  <c r="I40" i="2"/>
  <c r="D32" i="2"/>
  <c r="D26" i="2" s="1"/>
  <c r="D70" i="2" s="1"/>
  <c r="I42" i="9"/>
  <c r="I27" i="6"/>
  <c r="E63" i="1"/>
  <c r="C7" i="2"/>
  <c r="E32" i="4"/>
  <c r="C32" i="5"/>
  <c r="I42" i="5"/>
  <c r="I11" i="9"/>
  <c r="C32" i="10"/>
  <c r="E32" i="10" s="1"/>
  <c r="E27" i="11"/>
  <c r="E7" i="13"/>
  <c r="G70" i="2"/>
  <c r="I70" i="2" s="1"/>
  <c r="C32" i="1"/>
  <c r="G26" i="3"/>
  <c r="I26" i="3" s="1"/>
  <c r="C26" i="7"/>
  <c r="G40" i="9"/>
  <c r="I7" i="9"/>
  <c r="I42" i="1"/>
  <c r="G70" i="4"/>
  <c r="I70" i="4" s="1"/>
  <c r="I7" i="6"/>
  <c r="D26" i="7"/>
  <c r="D70" i="7" s="1"/>
  <c r="C32" i="7"/>
  <c r="E32" i="7" s="1"/>
  <c r="I69" i="7"/>
  <c r="E63" i="7"/>
  <c r="C7" i="8"/>
  <c r="D32" i="8"/>
  <c r="D26" i="8" s="1"/>
  <c r="D70" i="8" s="1"/>
  <c r="D26" i="10"/>
  <c r="D70" i="10" s="1"/>
  <c r="E42" i="10"/>
  <c r="C26" i="12"/>
  <c r="E8" i="13"/>
  <c r="C32" i="2"/>
  <c r="C7" i="3"/>
  <c r="I40" i="9" l="1"/>
  <c r="G70" i="9"/>
  <c r="I70" i="9" s="1"/>
  <c r="E7" i="6"/>
  <c r="I7" i="11"/>
  <c r="G40" i="11"/>
  <c r="E32" i="13"/>
  <c r="C26" i="13"/>
  <c r="E32" i="8"/>
  <c r="C70" i="2"/>
  <c r="E70" i="2" s="1"/>
  <c r="E7" i="2"/>
  <c r="E7" i="8"/>
  <c r="C70" i="8"/>
  <c r="E70" i="8" s="1"/>
  <c r="C26" i="1"/>
  <c r="E32" i="1"/>
  <c r="H40" i="10"/>
  <c r="H70" i="10" s="1"/>
  <c r="I7" i="10"/>
  <c r="I7" i="7"/>
  <c r="G40" i="7"/>
  <c r="I40" i="10"/>
  <c r="G70" i="10"/>
  <c r="I70" i="10" s="1"/>
  <c r="G40" i="5"/>
  <c r="I7" i="5"/>
  <c r="C70" i="7"/>
  <c r="E70" i="7" s="1"/>
  <c r="E26" i="7"/>
  <c r="C70" i="10"/>
  <c r="E70" i="10" s="1"/>
  <c r="I7" i="3"/>
  <c r="G40" i="3"/>
  <c r="E26" i="8"/>
  <c r="C70" i="3"/>
  <c r="E70" i="3" s="1"/>
  <c r="E7" i="3"/>
  <c r="E7" i="12"/>
  <c r="C70" i="12"/>
  <c r="E70" i="12" s="1"/>
  <c r="E32" i="9"/>
  <c r="C26" i="9"/>
  <c r="G40" i="1"/>
  <c r="E32" i="2"/>
  <c r="G40" i="13"/>
  <c r="I7" i="13"/>
  <c r="G70" i="12"/>
  <c r="I70" i="12" s="1"/>
  <c r="E32" i="6"/>
  <c r="C26" i="6"/>
  <c r="E26" i="6" s="1"/>
  <c r="C26" i="2"/>
  <c r="E26" i="2" s="1"/>
  <c r="E26" i="12"/>
  <c r="E32" i="5"/>
  <c r="C26" i="5"/>
  <c r="C26" i="11"/>
  <c r="I40" i="1" l="1"/>
  <c r="G70" i="1"/>
  <c r="I70" i="1" s="1"/>
  <c r="C70" i="11"/>
  <c r="E70" i="11" s="1"/>
  <c r="E26" i="11"/>
  <c r="E26" i="9"/>
  <c r="C70" i="9"/>
  <c r="E70" i="9" s="1"/>
  <c r="I40" i="5"/>
  <c r="G70" i="5"/>
  <c r="I70" i="5" s="1"/>
  <c r="E26" i="13"/>
  <c r="C70" i="13"/>
  <c r="E70" i="13" s="1"/>
  <c r="G70" i="7"/>
  <c r="I70" i="7" s="1"/>
  <c r="I40" i="7"/>
  <c r="G70" i="11"/>
  <c r="I70" i="11" s="1"/>
  <c r="I40" i="11"/>
  <c r="G70" i="3"/>
  <c r="I70" i="3" s="1"/>
  <c r="I40" i="3"/>
  <c r="C70" i="6"/>
  <c r="E70" i="6" s="1"/>
  <c r="I40" i="13"/>
  <c r="G70" i="13"/>
  <c r="I70" i="13" s="1"/>
  <c r="C70" i="1"/>
  <c r="E70" i="1" s="1"/>
  <c r="E26" i="1"/>
  <c r="E26" i="5"/>
  <c r="C70" i="5"/>
  <c r="E70" i="5" s="1"/>
</calcChain>
</file>

<file path=xl/sharedStrings.xml><?xml version="1.0" encoding="utf-8"?>
<sst xmlns="http://schemas.openxmlformats.org/spreadsheetml/2006/main" count="1745" uniqueCount="148">
  <si>
    <t>第三号第四様式（第二十七条第四項関係）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</si>
  <si>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法人本部拠点区分  貸借対照表</t>
    <phoneticPr fontId="5"/>
  </si>
  <si>
    <t>令和6年3月31日現在</t>
    <phoneticPr fontId="5"/>
  </si>
  <si>
    <t>（単位：円）</t>
    <phoneticPr fontId="4"/>
  </si>
  <si>
    <t>資産の部</t>
    <phoneticPr fontId="5"/>
  </si>
  <si>
    <t>負債の部</t>
    <phoneticPr fontId="5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</si>
  <si>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</si>
  <si>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</si>
  <si>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</si>
  <si>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</si>
  <si>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</si>
  <si>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</si>
  <si>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</si>
  <si>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　現金</t>
  </si>
  <si>
    <t>　その他の未払金</t>
  </si>
  <si>
    <t>　　普通預金(一般)</t>
  </si>
  <si>
    <t>　支払手形</t>
  </si>
  <si>
    <t>　　普通預金(就労支援)</t>
  </si>
  <si>
    <t>　１年以内返済予定設備資金借入金</t>
  </si>
  <si>
    <t>　有価証券</t>
  </si>
  <si>
    <t>　　1年以内返済－借入金　福祉医療機構</t>
  </si>
  <si>
    <t>　事業未収金</t>
  </si>
  <si>
    <t>　　1年以内返済－借入金　静岡信用金庫</t>
  </si>
  <si>
    <t>　未収金</t>
  </si>
  <si>
    <t>　　1年以内返済－借入金　静岡銀行</t>
  </si>
  <si>
    <t>　未収補助金</t>
  </si>
  <si>
    <t>　未払費用</t>
  </si>
  <si>
    <t>　未収収益</t>
  </si>
  <si>
    <t>　預り金</t>
  </si>
  <si>
    <t>　商品・製品</t>
  </si>
  <si>
    <t>　職員預り金</t>
  </si>
  <si>
    <t>　原材料</t>
  </si>
  <si>
    <t>　前受金</t>
  </si>
  <si>
    <t>　立替金</t>
  </si>
  <si>
    <t>　前受収益</t>
  </si>
  <si>
    <t>　前払金</t>
  </si>
  <si>
    <t>　賞与引当金</t>
  </si>
  <si>
    <t>　前払費用</t>
  </si>
  <si>
    <t>　事業所預り金</t>
  </si>
  <si>
    <t>　仮払金</t>
  </si>
  <si>
    <t>　未払消費税</t>
  </si>
  <si>
    <t>　その他の流動資産</t>
  </si>
  <si>
    <t>　徴収不能引当金</t>
  </si>
  <si>
    <t>　本部預け預金</t>
  </si>
  <si>
    <t>固定資産</t>
  </si>
  <si>
    <t>固定負債</t>
  </si>
  <si>
    <t>基本財産</t>
  </si>
  <si>
    <t>　設備資金借入金</t>
  </si>
  <si>
    <t>　土地</t>
  </si>
  <si>
    <t>　　設備資金借入金　福祉医療機構</t>
  </si>
  <si>
    <t>　建物</t>
  </si>
  <si>
    <t>　　設備資金借入金　静岡信用金庫</t>
  </si>
  <si>
    <t>　定期預金</t>
  </si>
  <si>
    <t>　　設備資金借入金　静岡銀行</t>
  </si>
  <si>
    <t>　投資有価証券</t>
  </si>
  <si>
    <t>　長期運営資金借入金</t>
  </si>
  <si>
    <t>その他の固定資産</t>
  </si>
  <si>
    <t>　リース債務</t>
  </si>
  <si>
    <t>　役員等長期借入金</t>
  </si>
  <si>
    <t>　事業区分間長期借入金</t>
  </si>
  <si>
    <t>　構築物</t>
  </si>
  <si>
    <t>　拠点区分間長期借入金</t>
  </si>
  <si>
    <t>　車輌運搬具</t>
  </si>
  <si>
    <t>　退職給付引当金</t>
  </si>
  <si>
    <t>　器具及び備品</t>
  </si>
  <si>
    <t>　長期未払金</t>
  </si>
  <si>
    <t>　建設仮勘定</t>
  </si>
  <si>
    <t>　長期預り金</t>
  </si>
  <si>
    <t>　権利</t>
  </si>
  <si>
    <t>　その他の固定負債</t>
  </si>
  <si>
    <t>負債の部合計</t>
  </si>
  <si>
    <t>　　出資金　静岡信用/長谷</t>
  </si>
  <si>
    <t>純資産の部</t>
  </si>
  <si>
    <t>　差入保証金</t>
  </si>
  <si>
    <t>基本金</t>
  </si>
  <si>
    <t>　　敷金</t>
  </si>
  <si>
    <t>　第一号基本金</t>
  </si>
  <si>
    <t>　　建設協力金</t>
  </si>
  <si>
    <t>　第三号基本金</t>
  </si>
  <si>
    <t>　長期前払費用</t>
  </si>
  <si>
    <t>国庫補助金等特別積立金</t>
  </si>
  <si>
    <t>　施設充実積立預金</t>
  </si>
  <si>
    <t>その他の積立金</t>
  </si>
  <si>
    <t>　　施設充実積立預金　安倍川</t>
  </si>
  <si>
    <t>　施設充実積立金</t>
  </si>
  <si>
    <t>　　施設充実積立預金　古庄</t>
  </si>
  <si>
    <t>　設備等整備積立金</t>
  </si>
  <si>
    <t>　　施設充実積立預金　たけみ</t>
  </si>
  <si>
    <t>　基盤整備積立金</t>
  </si>
  <si>
    <t>　　施設充実積立預金　あおい</t>
  </si>
  <si>
    <t>次期繰越活動増減差額</t>
  </si>
  <si>
    <t>　　施設充実積立預金　川原</t>
  </si>
  <si>
    <t>（うち当期活動増減差額）</t>
  </si>
  <si>
    <t>　　施設充実積立預金　ﾌｧｰﾑ</t>
  </si>
  <si>
    <t>　　施設充実積立預金　ﾁｬｸﾗ</t>
  </si>
  <si>
    <t>　　施設充実積立預金　みなみ</t>
  </si>
  <si>
    <t>　　施設充実積立預金　ぽけっと</t>
  </si>
  <si>
    <t>　　施設充実積立預金　ベンチ</t>
  </si>
  <si>
    <t>　　施設充実積立預金　麦の会</t>
  </si>
  <si>
    <t>　　施設充実積立預金　チャイム</t>
  </si>
  <si>
    <t>　　施設充実積立預金　フレンズGH</t>
  </si>
  <si>
    <t>　設備等整備積立預金</t>
  </si>
  <si>
    <t>　　設備整備・工賃変動積立金　川原</t>
  </si>
  <si>
    <t>　　設備整備・工賃変動積立金　ﾌｧｰﾑ</t>
  </si>
  <si>
    <t>　基盤整備積立預金</t>
  </si>
  <si>
    <t>　　基盤整備積立預金　静岡信用/長谷</t>
  </si>
  <si>
    <t>　　基盤整備積立預金　静清信用/横内</t>
  </si>
  <si>
    <t>　　基盤整備積立預金　清水銀行/鷹匠町</t>
  </si>
  <si>
    <t>　　基盤整備積立預金　静岡銀行/馬渕</t>
  </si>
  <si>
    <t>　　基盤整備積立預金　三井住友/静岡</t>
  </si>
  <si>
    <t>純資産の部合計</t>
  </si>
  <si>
    <t>資産の部合計</t>
  </si>
  <si>
    <t>負債及び純資産の部合計</t>
  </si>
  <si>
    <t>ラポール安倍川拠点区分  貸借対照表</t>
    <phoneticPr fontId="5"/>
  </si>
  <si>
    <t>ラポール古庄拠点区分  貸借対照表</t>
    <phoneticPr fontId="5"/>
  </si>
  <si>
    <t>ラポールたけみ拠点区分  貸借対照表</t>
    <phoneticPr fontId="5"/>
  </si>
  <si>
    <t>ラポールあおい拠点区分  貸借対照表</t>
    <phoneticPr fontId="5"/>
  </si>
  <si>
    <t>ラポール川原拠点区分  貸借対照表</t>
    <phoneticPr fontId="5"/>
  </si>
  <si>
    <t>ラポール・ファーム拠点区分  貸借対照表</t>
    <phoneticPr fontId="5"/>
  </si>
  <si>
    <t>ラポール・チャクラ拠点区分  貸借対照表</t>
    <phoneticPr fontId="5"/>
  </si>
  <si>
    <t>ラポール・タスカ拠点区分  貸借対照表</t>
    <phoneticPr fontId="5"/>
  </si>
  <si>
    <t>チャイム拠点区分  貸借対照表</t>
    <phoneticPr fontId="5"/>
  </si>
  <si>
    <t>ラポールみなみ拠点区分  貸借対照表</t>
    <phoneticPr fontId="5"/>
  </si>
  <si>
    <t>ラポール・フレンズ拠点区分  貸借対照表</t>
    <phoneticPr fontId="5"/>
  </si>
  <si>
    <t>ラポールぽけっと拠点区分  貸借対照表</t>
    <phoneticPr fontId="5"/>
  </si>
  <si>
    <t>第三号第一様式（第二十七条第四項関係）</t>
    <phoneticPr fontId="4"/>
  </si>
  <si>
    <t>法人単位貸借対照表</t>
    <phoneticPr fontId="5"/>
  </si>
  <si>
    <t>第三号第三様式（第二十七条第四項関係）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</si>
  <si>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社会福祉事業区分  貸借対照表内訳表</t>
    <phoneticPr fontId="5"/>
  </si>
  <si>
    <t>勘定科目</t>
    <rPh sb="0" eb="2">
      <t>カンジョウ</t>
    </rPh>
    <rPh sb="2" eb="4">
      <t>カモク</t>
    </rPh>
    <phoneticPr fontId="5"/>
  </si>
  <si>
    <t>法人本部</t>
    <phoneticPr fontId="5"/>
  </si>
  <si>
    <t>ラポール安倍川</t>
    <phoneticPr fontId="5"/>
  </si>
  <si>
    <t>ラポール古庄</t>
    <phoneticPr fontId="5"/>
  </si>
  <si>
    <t>ラポールたけみ</t>
    <phoneticPr fontId="5"/>
  </si>
  <si>
    <t>ラポールあおい</t>
    <phoneticPr fontId="5"/>
  </si>
  <si>
    <t>ラポール川原</t>
    <phoneticPr fontId="5"/>
  </si>
  <si>
    <t>ラポール・ファーム</t>
    <phoneticPr fontId="5"/>
  </si>
  <si>
    <t>ラポール・チャクラ</t>
    <phoneticPr fontId="5"/>
  </si>
  <si>
    <t>ラポール・タスカ</t>
    <phoneticPr fontId="5"/>
  </si>
  <si>
    <t>チャイム</t>
    <phoneticPr fontId="5"/>
  </si>
  <si>
    <t>ラポールみなみ</t>
    <phoneticPr fontId="5"/>
  </si>
  <si>
    <t>ラポール・フレンズ</t>
    <phoneticPr fontId="5"/>
  </si>
  <si>
    <t>ラポールぽけっと</t>
    <phoneticPr fontId="5"/>
  </si>
  <si>
    <t>合計</t>
    <rPh sb="0" eb="2">
      <t>ゴウケイ</t>
    </rPh>
    <phoneticPr fontId="3"/>
  </si>
  <si>
    <t>内部取引消去</t>
    <rPh sb="0" eb="2">
      <t>ナイブ</t>
    </rPh>
    <rPh sb="2" eb="4">
      <t>トリヒキ</t>
    </rPh>
    <rPh sb="4" eb="6">
      <t>ショウキョ</t>
    </rPh>
    <phoneticPr fontId="3"/>
  </si>
  <si>
    <t>事業区分計</t>
    <rPh sb="0" eb="2">
      <t>ジギョウ</t>
    </rPh>
    <rPh sb="2" eb="4">
      <t>クブン</t>
    </rPh>
    <rPh sb="4" eb="5">
      <t>ケイ</t>
    </rPh>
    <phoneticPr fontId="3"/>
  </si>
  <si>
    <t>資産の部</t>
  </si>
  <si>
    <t>負債の部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</si>
</sst>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>
    <font>
      <sz val="11"/>
      <color theme="1"/>
      <name val="Yu Gothic"/>
      <family val="2"/>
      <charset val="128"/>
    </font>
    <font>
      <sz val="10"/>
      <color theme="1"/>
      <name val="Meiryo UI"/>
      <family val="3"/>
      <charset val="128"/>
    </font>
    <font>
      <sz val="6"/>
      <name val="Yu Gothic"/>
      <family val="2"/>
      <charset val="128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horizontal="left" vertical="top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8" fillId="0" borderId="4" xfId="2" applyFont="1" applyBorder="1" applyAlignment="1">
      <alignment horizontal="center" vertical="center" shrinkToFit="1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horizontal="left" vertical="top" shrinkToFit="1"/>
    </xf>
    <xf numFmtId="176" fontId="10" fillId="0" borderId="4" xfId="1" applyNumberFormat="1" applyFont="1" applyBorder="1" applyAlignment="1" applyProtection="1">
      <alignment vertical="top" shrinkToFit="1"/>
      <protection locked="0"/>
    </xf>
    <xf numFmtId="0" fontId="8" fillId="0" borderId="5" xfId="1" applyFont="1" applyBorder="1" applyAlignment="1">
      <alignment horizontal="left" vertical="top" shrinkToFit="1"/>
    </xf>
    <xf numFmtId="176" fontId="10" fillId="0" borderId="5" xfId="1" applyNumberFormat="1" applyFont="1" applyBorder="1" applyAlignment="1" applyProtection="1">
      <alignment vertical="top" shrinkToFit="1"/>
      <protection locked="0"/>
    </xf>
    <xf numFmtId="0" fontId="8" fillId="0" borderId="6" xfId="1" applyFont="1" applyBorder="1" applyAlignment="1">
      <alignment horizontal="left" vertical="top" shrinkToFit="1"/>
    </xf>
    <xf numFmtId="176" fontId="10" fillId="0" borderId="6" xfId="1" applyNumberFormat="1" applyFont="1" applyBorder="1" applyAlignment="1" applyProtection="1">
      <alignment vertical="top" shrinkToFit="1"/>
      <protection locked="0"/>
    </xf>
    <xf numFmtId="0" fontId="8" fillId="0" borderId="7" xfId="1" applyFont="1" applyBorder="1" applyAlignment="1">
      <alignment horizontal="left" vertical="top" shrinkToFit="1"/>
    </xf>
    <xf numFmtId="176" fontId="10" fillId="0" borderId="7" xfId="1" applyNumberFormat="1" applyFont="1" applyBorder="1" applyAlignment="1" applyProtection="1">
      <alignment vertical="top" shrinkToFit="1"/>
      <protection locked="0"/>
    </xf>
    <xf numFmtId="0" fontId="8" fillId="0" borderId="4" xfId="1" applyFont="1" applyBorder="1" applyAlignment="1">
      <alignment vertical="center" shrinkToFit="1"/>
    </xf>
    <xf numFmtId="176" fontId="10" fillId="0" borderId="4" xfId="1" applyNumberFormat="1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0" fillId="0" borderId="4" xfId="0" applyNumberFormat="1" applyFont="1" applyBorder="1" applyProtection="1">
      <alignment vertical="center"/>
      <protection locked="0"/>
    </xf>
    <xf numFmtId="176" fontId="10" fillId="0" borderId="5" xfId="0" applyNumberFormat="1" applyFont="1" applyBorder="1" applyProtection="1">
      <alignment vertical="center"/>
      <protection locked="0"/>
    </xf>
    <xf numFmtId="176" fontId="10" fillId="0" borderId="6" xfId="0" applyNumberFormat="1" applyFont="1" applyBorder="1" applyProtection="1">
      <alignment vertical="center"/>
      <protection locked="0"/>
    </xf>
    <xf numFmtId="176" fontId="10" fillId="0" borderId="7" xfId="0" applyNumberFormat="1" applyFont="1" applyBorder="1" applyProtection="1">
      <alignment vertical="center"/>
      <protection locked="0"/>
    </xf>
    <xf numFmtId="49" fontId="8" fillId="0" borderId="4" xfId="2" applyNumberFormat="1" applyFont="1" applyBorder="1" applyAlignment="1">
      <alignment horizontal="center" vertical="center" wrapText="1" shrinkToFit="1"/>
    </xf>
    <xf numFmtId="49" fontId="8" fillId="0" borderId="4" xfId="2" applyNumberFormat="1" applyFont="1" applyBorder="1" applyAlignment="1">
      <alignment horizontal="center" vertical="center" wrapText="1"/>
    </xf>
    <xf numFmtId="176" fontId="10" fillId="0" borderId="4" xfId="1" applyNumberFormat="1" applyFont="1" applyBorder="1" applyAlignment="1" applyProtection="1">
      <alignment vertical="center"/>
      <protection locked="0"/>
    </xf>
    <xf numFmtId="0" fontId="8" fillId="0" borderId="4" xfId="1" applyFont="1" applyBorder="1">
      <alignment horizontal="left" vertical="top"/>
    </xf>
    <xf numFmtId="176" fontId="10" fillId="0" borderId="4" xfId="1" applyNumberFormat="1" applyFont="1" applyBorder="1" applyAlignment="1" applyProtection="1">
      <alignment vertical="top"/>
      <protection locked="0"/>
    </xf>
    <xf numFmtId="0" fontId="8" fillId="0" borderId="5" xfId="1" applyFont="1" applyBorder="1">
      <alignment horizontal="left" vertical="top"/>
    </xf>
    <xf numFmtId="176" fontId="10" fillId="0" borderId="5" xfId="1" applyNumberFormat="1" applyFont="1" applyBorder="1" applyAlignment="1" applyProtection="1">
      <alignment vertical="top"/>
      <protection locked="0"/>
    </xf>
    <xf numFmtId="0" fontId="8" fillId="0" borderId="6" xfId="1" applyFont="1" applyBorder="1">
      <alignment horizontal="left" vertical="top"/>
    </xf>
    <xf numFmtId="176" fontId="10" fillId="0" borderId="6" xfId="1" applyNumberFormat="1" applyFont="1" applyBorder="1" applyAlignment="1" applyProtection="1">
      <alignment vertical="top"/>
      <protection locked="0"/>
    </xf>
    <xf numFmtId="0" fontId="8" fillId="0" borderId="7" xfId="1" applyFont="1" applyBorder="1">
      <alignment horizontal="left" vertical="top"/>
    </xf>
    <xf numFmtId="176" fontId="10" fillId="0" borderId="7" xfId="1" applyNumberFormat="1" applyFont="1" applyBorder="1" applyAlignment="1" applyProtection="1">
      <alignment vertical="top"/>
      <protection locked="0"/>
    </xf>
  </cellXfs>
  <cellStyles count="3">
    <cellStyle name="標準" xfId="0" builtinId="0"/>
    <cellStyle name="標準 2" xfId="1" xr:uid="{E37427A5-2614-494C-B7FC-61677E69F014}"/>
    <cellStyle name="標準 3" xfId="2" xr:uid="{E8982B89-E3FD-4027-A817-E57D8B77D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BC48B-8AF9-4C8C-A303-BC3FAEA2A448}">
  <dimension ref="B1:I47"/>
  <sheetViews>
    <sheetView topLeftCell="F1" workbookViewId="0">
      <selection activeCell="F6" sqref="F6"/>
    </sheetView>
  </sheetViews>
  <sheetFormatPr defaultRowHeight="18.75"/>
  <cols>
    <col min="1" max="1" width="2.875" customWidth="1"/>
    <col min="2" max="2" width="35.5" customWidth="1"/>
    <col min="3" max="5" width="20.75" customWidth="1"/>
    <col min="6" max="6" width="35.5" customWidth="1"/>
    <col min="7" max="9" width="20.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 ht="21">
      <c r="B2" s="2"/>
      <c r="C2" s="1"/>
      <c r="D2" s="1"/>
      <c r="E2" s="1"/>
      <c r="F2" s="1"/>
      <c r="G2" s="1"/>
      <c r="H2" s="3"/>
      <c r="I2" s="3" t="s">
        <v>125</v>
      </c>
    </row>
    <row r="3" spans="2:9" ht="21">
      <c r="B3" s="18" t="s">
        <v>126</v>
      </c>
      <c r="C3" s="18"/>
      <c r="D3" s="18"/>
      <c r="E3" s="18"/>
      <c r="F3" s="18"/>
      <c r="G3" s="18"/>
      <c r="H3" s="18"/>
      <c r="I3" s="18"/>
    </row>
    <row r="4" spans="2:9" ht="21">
      <c r="B4" s="26"/>
      <c r="C4" s="2"/>
      <c r="D4" s="1"/>
      <c r="E4" s="1"/>
      <c r="F4" s="1"/>
      <c r="G4" s="1"/>
      <c r="H4" s="1"/>
      <c r="I4" s="1"/>
    </row>
    <row r="5" spans="2:9" ht="21">
      <c r="B5" s="19" t="s">
        <v>2</v>
      </c>
      <c r="C5" s="19"/>
      <c r="D5" s="19"/>
      <c r="E5" s="19"/>
      <c r="F5" s="19"/>
      <c r="G5" s="19"/>
      <c r="H5" s="19"/>
      <c r="I5" s="19"/>
    </row>
    <row r="6" spans="2:9">
      <c r="B6" s="4"/>
      <c r="C6" s="1"/>
      <c r="D6" s="1"/>
      <c r="E6" s="1"/>
      <c r="F6" s="1"/>
      <c r="G6" s="1"/>
      <c r="H6" s="1"/>
      <c r="I6" s="5" t="s">
        <v>3</v>
      </c>
    </row>
    <row r="7" spans="2:9">
      <c r="B7" s="20" t="s">
        <v>4</v>
      </c>
      <c r="C7" s="21"/>
      <c r="D7" s="21"/>
      <c r="E7" s="22"/>
      <c r="F7" s="20" t="s">
        <v>5</v>
      </c>
      <c r="G7" s="21"/>
      <c r="H7" s="21"/>
      <c r="I7" s="22"/>
    </row>
    <row r="8" spans="2:9">
      <c r="B8" s="6"/>
      <c r="C8" s="6" t="s">
        <v>6</v>
      </c>
      <c r="D8" s="6" t="s">
        <v>7</v>
      </c>
      <c r="E8" s="6" t="s">
        <v>8</v>
      </c>
      <c r="F8" s="7"/>
      <c r="G8" s="6" t="s">
        <v>6</v>
      </c>
      <c r="H8" s="6" t="s">
        <v>7</v>
      </c>
      <c r="I8" s="6" t="s">
        <v>8</v>
      </c>
    </row>
    <row r="9" spans="2:9">
      <c r="B9" s="8" t="s">
        <v>9</v>
      </c>
      <c r="C9" s="9">
        <f>+C10+C11+C12+C13+C14+C15+C16+C17+C18+C19+C20+C21+C22-ABS(C23)+C24</f>
        <v>134850762</v>
      </c>
      <c r="D9" s="27">
        <f>+D10+D11+D12+D13+D14+D15+D16+D17+D18+D19+D20+D21+D22-ABS(D23)+D24</f>
        <v>126712414</v>
      </c>
      <c r="E9" s="9">
        <f>C9-D9</f>
        <v>8138348</v>
      </c>
      <c r="F9" s="8" t="s">
        <v>10</v>
      </c>
      <c r="G9" s="9">
        <f>+G10+G11+G12+G13+G14+G15+G16+G17+G18+G19+G20+G21</f>
        <v>48416907</v>
      </c>
      <c r="H9" s="27">
        <f>+H10+H11+H12+H13+H14+H15+H16+H17+H18+H19+H20+H21</f>
        <v>31035549</v>
      </c>
      <c r="I9" s="9">
        <f>G9-H9</f>
        <v>17381358</v>
      </c>
    </row>
    <row r="10" spans="2:9">
      <c r="B10" s="10" t="s">
        <v>11</v>
      </c>
      <c r="C10" s="11">
        <v>59470084</v>
      </c>
      <c r="D10" s="28">
        <v>59769114</v>
      </c>
      <c r="E10" s="11">
        <f t="shared" ref="E10:E47" si="0">C10-D10</f>
        <v>-299030</v>
      </c>
      <c r="F10" s="12" t="s">
        <v>12</v>
      </c>
      <c r="G10" s="13"/>
      <c r="H10" s="29"/>
      <c r="I10" s="13">
        <f t="shared" ref="I10:I47" si="1">G10-H10</f>
        <v>0</v>
      </c>
    </row>
    <row r="11" spans="2:9">
      <c r="B11" s="12" t="s">
        <v>19</v>
      </c>
      <c r="C11" s="13"/>
      <c r="D11" s="29"/>
      <c r="E11" s="13">
        <f t="shared" si="0"/>
        <v>0</v>
      </c>
      <c r="F11" s="12" t="s">
        <v>14</v>
      </c>
      <c r="G11" s="13">
        <v>19058</v>
      </c>
      <c r="H11" s="29">
        <v>94860</v>
      </c>
      <c r="I11" s="13">
        <f t="shared" si="1"/>
        <v>-75802</v>
      </c>
    </row>
    <row r="12" spans="2:9">
      <c r="B12" s="12" t="s">
        <v>21</v>
      </c>
      <c r="C12" s="13">
        <v>61821573</v>
      </c>
      <c r="D12" s="29">
        <v>67722191</v>
      </c>
      <c r="E12" s="13">
        <f t="shared" si="0"/>
        <v>-5900618</v>
      </c>
      <c r="F12" s="12" t="s">
        <v>16</v>
      </c>
      <c r="G12" s="13"/>
      <c r="H12" s="29"/>
      <c r="I12" s="13">
        <f t="shared" si="1"/>
        <v>0</v>
      </c>
    </row>
    <row r="13" spans="2:9">
      <c r="B13" s="12" t="s">
        <v>23</v>
      </c>
      <c r="C13" s="13">
        <v>137216</v>
      </c>
      <c r="D13" s="29">
        <v>32300</v>
      </c>
      <c r="E13" s="13">
        <f t="shared" si="0"/>
        <v>104916</v>
      </c>
      <c r="F13" s="12" t="s">
        <v>18</v>
      </c>
      <c r="G13" s="13">
        <v>13068000</v>
      </c>
      <c r="H13" s="29">
        <v>13548000</v>
      </c>
      <c r="I13" s="13">
        <f t="shared" si="1"/>
        <v>-480000</v>
      </c>
    </row>
    <row r="14" spans="2:9">
      <c r="B14" s="12" t="s">
        <v>25</v>
      </c>
      <c r="C14" s="13">
        <v>1494800</v>
      </c>
      <c r="D14" s="29"/>
      <c r="E14" s="13">
        <f t="shared" si="0"/>
        <v>1494800</v>
      </c>
      <c r="F14" s="12" t="s">
        <v>26</v>
      </c>
      <c r="G14" s="13">
        <v>3755715</v>
      </c>
      <c r="H14" s="29">
        <v>1213596</v>
      </c>
      <c r="I14" s="13">
        <f t="shared" si="1"/>
        <v>2542119</v>
      </c>
    </row>
    <row r="15" spans="2:9">
      <c r="B15" s="12" t="s">
        <v>27</v>
      </c>
      <c r="C15" s="13">
        <v>1282798</v>
      </c>
      <c r="D15" s="29">
        <v>1006134</v>
      </c>
      <c r="E15" s="13">
        <f t="shared" si="0"/>
        <v>276664</v>
      </c>
      <c r="F15" s="12" t="s">
        <v>28</v>
      </c>
      <c r="G15" s="13">
        <v>221897</v>
      </c>
      <c r="H15" s="29">
        <v>294481</v>
      </c>
      <c r="I15" s="13">
        <f t="shared" si="1"/>
        <v>-72584</v>
      </c>
    </row>
    <row r="16" spans="2:9">
      <c r="B16" s="12" t="s">
        <v>29</v>
      </c>
      <c r="C16" s="13">
        <v>1986047</v>
      </c>
      <c r="D16" s="29">
        <v>1746836</v>
      </c>
      <c r="E16" s="13">
        <f t="shared" si="0"/>
        <v>239211</v>
      </c>
      <c r="F16" s="12" t="s">
        <v>30</v>
      </c>
      <c r="G16" s="13">
        <v>3452350</v>
      </c>
      <c r="H16" s="29">
        <v>936510</v>
      </c>
      <c r="I16" s="13">
        <f t="shared" si="1"/>
        <v>2515840</v>
      </c>
    </row>
    <row r="17" spans="2:9">
      <c r="B17" s="12" t="s">
        <v>31</v>
      </c>
      <c r="C17" s="13">
        <v>581837</v>
      </c>
      <c r="D17" s="29">
        <v>576637</v>
      </c>
      <c r="E17" s="13">
        <f t="shared" si="0"/>
        <v>5200</v>
      </c>
      <c r="F17" s="12" t="s">
        <v>32</v>
      </c>
      <c r="G17" s="13"/>
      <c r="H17" s="29"/>
      <c r="I17" s="13">
        <f t="shared" si="1"/>
        <v>0</v>
      </c>
    </row>
    <row r="18" spans="2:9">
      <c r="B18" s="12" t="s">
        <v>33</v>
      </c>
      <c r="C18" s="13"/>
      <c r="D18" s="29">
        <v>11000</v>
      </c>
      <c r="E18" s="13">
        <f t="shared" si="0"/>
        <v>-11000</v>
      </c>
      <c r="F18" s="12" t="s">
        <v>34</v>
      </c>
      <c r="G18" s="13"/>
      <c r="H18" s="29"/>
      <c r="I18" s="13">
        <f t="shared" si="1"/>
        <v>0</v>
      </c>
    </row>
    <row r="19" spans="2:9">
      <c r="B19" s="12" t="s">
        <v>35</v>
      </c>
      <c r="C19" s="13"/>
      <c r="D19" s="29"/>
      <c r="E19" s="13">
        <f t="shared" si="0"/>
        <v>0</v>
      </c>
      <c r="F19" s="12" t="s">
        <v>36</v>
      </c>
      <c r="G19" s="13">
        <v>19588380</v>
      </c>
      <c r="H19" s="29">
        <v>19130800</v>
      </c>
      <c r="I19" s="13">
        <f t="shared" si="1"/>
        <v>457580</v>
      </c>
    </row>
    <row r="20" spans="2:9">
      <c r="B20" s="12" t="s">
        <v>37</v>
      </c>
      <c r="C20" s="13">
        <v>738000</v>
      </c>
      <c r="D20" s="29">
        <v>738000</v>
      </c>
      <c r="E20" s="13">
        <f t="shared" si="0"/>
        <v>0</v>
      </c>
      <c r="F20" s="12" t="s">
        <v>38</v>
      </c>
      <c r="G20" s="13">
        <v>7318407</v>
      </c>
      <c r="H20" s="29">
        <v>-4919798</v>
      </c>
      <c r="I20" s="13">
        <f t="shared" si="1"/>
        <v>12238205</v>
      </c>
    </row>
    <row r="21" spans="2:9">
      <c r="B21" s="12" t="s">
        <v>39</v>
      </c>
      <c r="C21" s="13">
        <v>20000</v>
      </c>
      <c r="D21" s="29">
        <v>30000</v>
      </c>
      <c r="E21" s="13">
        <f t="shared" si="0"/>
        <v>-10000</v>
      </c>
      <c r="F21" s="12" t="s">
        <v>40</v>
      </c>
      <c r="G21" s="13">
        <v>993100</v>
      </c>
      <c r="H21" s="29">
        <v>737100</v>
      </c>
      <c r="I21" s="13">
        <f t="shared" si="1"/>
        <v>256000</v>
      </c>
    </row>
    <row r="22" spans="2:9">
      <c r="B22" s="12" t="s">
        <v>41</v>
      </c>
      <c r="C22" s="13"/>
      <c r="D22" s="29"/>
      <c r="E22" s="13">
        <f t="shared" si="0"/>
        <v>0</v>
      </c>
      <c r="F22" s="12"/>
      <c r="G22" s="13"/>
      <c r="H22" s="13"/>
      <c r="I22" s="13"/>
    </row>
    <row r="23" spans="2:9">
      <c r="B23" s="12" t="s">
        <v>42</v>
      </c>
      <c r="C23" s="13"/>
      <c r="D23" s="29"/>
      <c r="E23" s="13">
        <f t="shared" si="0"/>
        <v>0</v>
      </c>
      <c r="F23" s="12"/>
      <c r="G23" s="13"/>
      <c r="H23" s="13"/>
      <c r="I23" s="13"/>
    </row>
    <row r="24" spans="2:9">
      <c r="B24" s="12" t="s">
        <v>43</v>
      </c>
      <c r="C24" s="13">
        <v>7318407</v>
      </c>
      <c r="D24" s="29">
        <v>-4919798</v>
      </c>
      <c r="E24" s="13">
        <f t="shared" si="0"/>
        <v>12238205</v>
      </c>
      <c r="F24" s="12"/>
      <c r="G24" s="13"/>
      <c r="H24" s="13"/>
      <c r="I24" s="13"/>
    </row>
    <row r="25" spans="2:9">
      <c r="B25" s="8" t="s">
        <v>44</v>
      </c>
      <c r="C25" s="9">
        <f>+C26 +C31</f>
        <v>471752158</v>
      </c>
      <c r="D25" s="27">
        <f>+D26 +D31</f>
        <v>487320030</v>
      </c>
      <c r="E25" s="9">
        <f t="shared" si="0"/>
        <v>-15567872</v>
      </c>
      <c r="F25" s="8" t="s">
        <v>45</v>
      </c>
      <c r="G25" s="9">
        <f>+G26+G27+G28+G29+G30+G31+G32+G33</f>
        <v>128538000</v>
      </c>
      <c r="H25" s="27">
        <f>+H26+H27+H28+H29+H30+H31+H32+H33</f>
        <v>141606000</v>
      </c>
      <c r="I25" s="9">
        <f t="shared" si="1"/>
        <v>-13068000</v>
      </c>
    </row>
    <row r="26" spans="2:9">
      <c r="B26" s="8" t="s">
        <v>46</v>
      </c>
      <c r="C26" s="9">
        <f>+C27+C28+C29+C30</f>
        <v>227688951</v>
      </c>
      <c r="D26" s="27">
        <f>+D27+D28+D29+D30</f>
        <v>237116220</v>
      </c>
      <c r="E26" s="9">
        <f t="shared" si="0"/>
        <v>-9427269</v>
      </c>
      <c r="F26" s="12" t="s">
        <v>47</v>
      </c>
      <c r="G26" s="13">
        <v>128538000</v>
      </c>
      <c r="H26" s="29">
        <v>141606000</v>
      </c>
      <c r="I26" s="13">
        <f t="shared" si="1"/>
        <v>-13068000</v>
      </c>
    </row>
    <row r="27" spans="2:9">
      <c r="B27" s="10" t="s">
        <v>48</v>
      </c>
      <c r="C27" s="11">
        <v>57299000</v>
      </c>
      <c r="D27" s="28">
        <v>57299000</v>
      </c>
      <c r="E27" s="11">
        <f t="shared" si="0"/>
        <v>0</v>
      </c>
      <c r="F27" s="12" t="s">
        <v>55</v>
      </c>
      <c r="G27" s="13"/>
      <c r="H27" s="29"/>
      <c r="I27" s="13">
        <f t="shared" si="1"/>
        <v>0</v>
      </c>
    </row>
    <row r="28" spans="2:9">
      <c r="B28" s="12" t="s">
        <v>50</v>
      </c>
      <c r="C28" s="13">
        <v>167389951</v>
      </c>
      <c r="D28" s="29">
        <v>176817220</v>
      </c>
      <c r="E28" s="13">
        <f t="shared" si="0"/>
        <v>-9427269</v>
      </c>
      <c r="F28" s="12" t="s">
        <v>57</v>
      </c>
      <c r="G28" s="13"/>
      <c r="H28" s="29"/>
      <c r="I28" s="13">
        <f t="shared" si="1"/>
        <v>0</v>
      </c>
    </row>
    <row r="29" spans="2:9">
      <c r="B29" s="12" t="s">
        <v>52</v>
      </c>
      <c r="C29" s="13">
        <v>3000000</v>
      </c>
      <c r="D29" s="29">
        <v>3000000</v>
      </c>
      <c r="E29" s="13">
        <f t="shared" si="0"/>
        <v>0</v>
      </c>
      <c r="F29" s="12" t="s">
        <v>58</v>
      </c>
      <c r="G29" s="13"/>
      <c r="H29" s="29"/>
      <c r="I29" s="13">
        <f t="shared" si="1"/>
        <v>0</v>
      </c>
    </row>
    <row r="30" spans="2:9">
      <c r="B30" s="12" t="s">
        <v>54</v>
      </c>
      <c r="C30" s="13"/>
      <c r="D30" s="29"/>
      <c r="E30" s="13">
        <f t="shared" si="0"/>
        <v>0</v>
      </c>
      <c r="F30" s="12" t="s">
        <v>63</v>
      </c>
      <c r="G30" s="13"/>
      <c r="H30" s="29"/>
      <c r="I30" s="13">
        <f t="shared" si="1"/>
        <v>0</v>
      </c>
    </row>
    <row r="31" spans="2:9">
      <c r="B31" s="8" t="s">
        <v>56</v>
      </c>
      <c r="C31" s="9">
        <f>+C32+C33+C34+C35+C36+C37+C38+C39+C40+C41+C42+C43+C44-ABS(C45)</f>
        <v>244063207</v>
      </c>
      <c r="D31" s="27">
        <f>+D32+D33+D34+D35+D36+D37+D38+D39+D40+D41+D42+D43+D44-ABS(D45)</f>
        <v>250203810</v>
      </c>
      <c r="E31" s="9">
        <f t="shared" si="0"/>
        <v>-6140603</v>
      </c>
      <c r="F31" s="12" t="s">
        <v>65</v>
      </c>
      <c r="G31" s="13"/>
      <c r="H31" s="29"/>
      <c r="I31" s="13">
        <f t="shared" si="1"/>
        <v>0</v>
      </c>
    </row>
    <row r="32" spans="2:9">
      <c r="B32" s="10" t="s">
        <v>48</v>
      </c>
      <c r="C32" s="11">
        <v>131842630</v>
      </c>
      <c r="D32" s="28">
        <v>131842630</v>
      </c>
      <c r="E32" s="11">
        <f t="shared" si="0"/>
        <v>0</v>
      </c>
      <c r="F32" s="12" t="s">
        <v>67</v>
      </c>
      <c r="G32" s="13"/>
      <c r="H32" s="29"/>
      <c r="I32" s="13">
        <f t="shared" si="1"/>
        <v>0</v>
      </c>
    </row>
    <row r="33" spans="2:9">
      <c r="B33" s="12" t="s">
        <v>50</v>
      </c>
      <c r="C33" s="13">
        <v>26082133</v>
      </c>
      <c r="D33" s="29">
        <v>28332736</v>
      </c>
      <c r="E33" s="13">
        <f t="shared" si="0"/>
        <v>-2250603</v>
      </c>
      <c r="F33" s="12" t="s">
        <v>69</v>
      </c>
      <c r="G33" s="13"/>
      <c r="H33" s="29"/>
      <c r="I33" s="13">
        <f t="shared" si="1"/>
        <v>0</v>
      </c>
    </row>
    <row r="34" spans="2:9">
      <c r="B34" s="12" t="s">
        <v>60</v>
      </c>
      <c r="C34" s="13">
        <v>4402653</v>
      </c>
      <c r="D34" s="29">
        <v>4056964</v>
      </c>
      <c r="E34" s="13">
        <f t="shared" si="0"/>
        <v>345689</v>
      </c>
      <c r="F34" s="8" t="s">
        <v>70</v>
      </c>
      <c r="G34" s="9">
        <f>+G9 +G25</f>
        <v>176954907</v>
      </c>
      <c r="H34" s="9">
        <f>+H9 +H25</f>
        <v>172641549</v>
      </c>
      <c r="I34" s="9">
        <f t="shared" si="1"/>
        <v>4313358</v>
      </c>
    </row>
    <row r="35" spans="2:9">
      <c r="B35" s="12" t="s">
        <v>62</v>
      </c>
      <c r="C35" s="13">
        <v>873834</v>
      </c>
      <c r="D35" s="29">
        <v>3239828</v>
      </c>
      <c r="E35" s="13">
        <f t="shared" si="0"/>
        <v>-2365994</v>
      </c>
      <c r="F35" s="23" t="s">
        <v>72</v>
      </c>
      <c r="G35" s="24"/>
      <c r="H35" s="24"/>
      <c r="I35" s="25"/>
    </row>
    <row r="36" spans="2:9">
      <c r="B36" s="12" t="s">
        <v>64</v>
      </c>
      <c r="C36" s="13">
        <v>7446345</v>
      </c>
      <c r="D36" s="29">
        <v>7330686</v>
      </c>
      <c r="E36" s="13">
        <f t="shared" si="0"/>
        <v>115659</v>
      </c>
      <c r="F36" s="10" t="s">
        <v>74</v>
      </c>
      <c r="G36" s="11">
        <f>+G37+G38</f>
        <v>153682216</v>
      </c>
      <c r="H36" s="28">
        <f>+H37+H38</f>
        <v>153682216</v>
      </c>
      <c r="I36" s="11">
        <f t="shared" si="1"/>
        <v>0</v>
      </c>
    </row>
    <row r="37" spans="2:9">
      <c r="B37" s="12" t="s">
        <v>66</v>
      </c>
      <c r="C37" s="13"/>
      <c r="D37" s="29"/>
      <c r="E37" s="13">
        <f t="shared" si="0"/>
        <v>0</v>
      </c>
      <c r="F37" s="12" t="s">
        <v>76</v>
      </c>
      <c r="G37" s="13">
        <v>123638458</v>
      </c>
      <c r="H37" s="29">
        <v>123638458</v>
      </c>
      <c r="I37" s="13">
        <f t="shared" si="1"/>
        <v>0</v>
      </c>
    </row>
    <row r="38" spans="2:9">
      <c r="B38" s="12" t="s">
        <v>68</v>
      </c>
      <c r="C38" s="13">
        <v>96240</v>
      </c>
      <c r="D38" s="29">
        <v>96240</v>
      </c>
      <c r="E38" s="13">
        <f t="shared" si="0"/>
        <v>0</v>
      </c>
      <c r="F38" s="12" t="s">
        <v>78</v>
      </c>
      <c r="G38" s="13">
        <v>30043758</v>
      </c>
      <c r="H38" s="29">
        <v>30043758</v>
      </c>
      <c r="I38" s="13">
        <f t="shared" si="1"/>
        <v>0</v>
      </c>
    </row>
    <row r="39" spans="2:9">
      <c r="B39" s="12" t="s">
        <v>54</v>
      </c>
      <c r="C39" s="13">
        <v>200000</v>
      </c>
      <c r="D39" s="29">
        <v>200000</v>
      </c>
      <c r="E39" s="13">
        <f t="shared" si="0"/>
        <v>0</v>
      </c>
      <c r="F39" s="12" t="s">
        <v>80</v>
      </c>
      <c r="G39" s="13">
        <v>16298645</v>
      </c>
      <c r="H39" s="29">
        <v>17510759</v>
      </c>
      <c r="I39" s="13">
        <f t="shared" si="1"/>
        <v>-1212114</v>
      </c>
    </row>
    <row r="40" spans="2:9">
      <c r="B40" s="12" t="s">
        <v>73</v>
      </c>
      <c r="C40" s="13">
        <v>4722000</v>
      </c>
      <c r="D40" s="29">
        <v>4722000</v>
      </c>
      <c r="E40" s="13">
        <f t="shared" si="0"/>
        <v>0</v>
      </c>
      <c r="F40" s="12" t="s">
        <v>82</v>
      </c>
      <c r="G40" s="13">
        <f>+G41+G42+G43</f>
        <v>67001310</v>
      </c>
      <c r="H40" s="29">
        <f>+H41+H42+H43</f>
        <v>68521310</v>
      </c>
      <c r="I40" s="13">
        <f t="shared" si="1"/>
        <v>-1520000</v>
      </c>
    </row>
    <row r="41" spans="2:9">
      <c r="B41" s="12" t="s">
        <v>79</v>
      </c>
      <c r="C41" s="13">
        <v>1396062</v>
      </c>
      <c r="D41" s="29">
        <v>1861416</v>
      </c>
      <c r="E41" s="13">
        <f t="shared" si="0"/>
        <v>-465354</v>
      </c>
      <c r="F41" s="12" t="s">
        <v>84</v>
      </c>
      <c r="G41" s="13">
        <v>22684760</v>
      </c>
      <c r="H41" s="29">
        <v>24204760</v>
      </c>
      <c r="I41" s="13">
        <f t="shared" si="1"/>
        <v>-1520000</v>
      </c>
    </row>
    <row r="42" spans="2:9">
      <c r="B42" s="12" t="s">
        <v>81</v>
      </c>
      <c r="C42" s="13">
        <v>22684760</v>
      </c>
      <c r="D42" s="29">
        <v>24204760</v>
      </c>
      <c r="E42" s="13">
        <f t="shared" si="0"/>
        <v>-1520000</v>
      </c>
      <c r="F42" s="12" t="s">
        <v>86</v>
      </c>
      <c r="G42" s="13">
        <v>1500000</v>
      </c>
      <c r="H42" s="29">
        <v>1500000</v>
      </c>
      <c r="I42" s="13">
        <f t="shared" si="1"/>
        <v>0</v>
      </c>
    </row>
    <row r="43" spans="2:9">
      <c r="B43" s="12" t="s">
        <v>101</v>
      </c>
      <c r="C43" s="13">
        <v>1500000</v>
      </c>
      <c r="D43" s="29">
        <v>1500000</v>
      </c>
      <c r="E43" s="13">
        <f t="shared" si="0"/>
        <v>0</v>
      </c>
      <c r="F43" s="12" t="s">
        <v>88</v>
      </c>
      <c r="G43" s="13">
        <v>42816550</v>
      </c>
      <c r="H43" s="29">
        <v>42816550</v>
      </c>
      <c r="I43" s="13">
        <f t="shared" si="1"/>
        <v>0</v>
      </c>
    </row>
    <row r="44" spans="2:9">
      <c r="B44" s="12" t="s">
        <v>104</v>
      </c>
      <c r="C44" s="13">
        <v>42816550</v>
      </c>
      <c r="D44" s="29">
        <v>42816550</v>
      </c>
      <c r="E44" s="13">
        <f t="shared" si="0"/>
        <v>0</v>
      </c>
      <c r="F44" s="12" t="s">
        <v>90</v>
      </c>
      <c r="G44" s="13">
        <v>192665842</v>
      </c>
      <c r="H44" s="29">
        <v>201676610</v>
      </c>
      <c r="I44" s="13">
        <f t="shared" si="1"/>
        <v>-9010768</v>
      </c>
    </row>
    <row r="45" spans="2:9">
      <c r="B45" s="12" t="s">
        <v>42</v>
      </c>
      <c r="C45" s="13"/>
      <c r="D45" s="29"/>
      <c r="E45" s="13">
        <f t="shared" si="0"/>
        <v>0</v>
      </c>
      <c r="F45" s="14" t="s">
        <v>92</v>
      </c>
      <c r="G45" s="15">
        <v>-10530768</v>
      </c>
      <c r="H45" s="30">
        <v>118483</v>
      </c>
      <c r="I45" s="15">
        <f t="shared" si="1"/>
        <v>-10649251</v>
      </c>
    </row>
    <row r="46" spans="2:9">
      <c r="B46" s="14"/>
      <c r="C46" s="15"/>
      <c r="D46" s="15"/>
      <c r="E46" s="15"/>
      <c r="F46" s="8" t="s">
        <v>110</v>
      </c>
      <c r="G46" s="9">
        <f>+G36 +G39 +G40 +G44</f>
        <v>429648013</v>
      </c>
      <c r="H46" s="9">
        <f>+H36 +H39 +H40 +H44</f>
        <v>441390895</v>
      </c>
      <c r="I46" s="9">
        <f t="shared" si="1"/>
        <v>-11742882</v>
      </c>
    </row>
    <row r="47" spans="2:9">
      <c r="B47" s="8" t="s">
        <v>111</v>
      </c>
      <c r="C47" s="9">
        <f>+C9 +C25</f>
        <v>606602920</v>
      </c>
      <c r="D47" s="9">
        <f>+D9 +D25</f>
        <v>614032444</v>
      </c>
      <c r="E47" s="9">
        <f t="shared" si="0"/>
        <v>-7429524</v>
      </c>
      <c r="F47" s="16" t="s">
        <v>112</v>
      </c>
      <c r="G47" s="17">
        <f>+G34 +G46</f>
        <v>606602920</v>
      </c>
      <c r="H47" s="17">
        <f>+H34 +H46</f>
        <v>614032444</v>
      </c>
      <c r="I47" s="17">
        <f t="shared" si="1"/>
        <v>-7429524</v>
      </c>
    </row>
  </sheetData>
  <mergeCells count="5">
    <mergeCell ref="B3:I3"/>
    <mergeCell ref="B5:I5"/>
    <mergeCell ref="B7:E7"/>
    <mergeCell ref="F7:I7"/>
    <mergeCell ref="F35:I35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C01B-9B64-4A55-BBAF-4B6BFA3A7BE9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119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6234277</v>
      </c>
      <c r="D7" s="9">
        <f>+D8+D12+D13+D14+D15+D16+D17+D18+D19+D20+D21+D22+D23-ABS(D24)+D25</f>
        <v>6209023</v>
      </c>
      <c r="E7" s="9">
        <f>C7-D7</f>
        <v>25254</v>
      </c>
      <c r="F7" s="8" t="s">
        <v>10</v>
      </c>
      <c r="G7" s="9">
        <f>+G8+G9+G10+G11+G15+G16+G17+G18+G19+G20+G21+G22</f>
        <v>1760653</v>
      </c>
      <c r="H7" s="9">
        <f>+H8+H9+H10+H11+H15+H16+H17+H18+H19+H20+H21+H22</f>
        <v>1510083</v>
      </c>
      <c r="I7" s="9">
        <f>G7-H7</f>
        <v>250570</v>
      </c>
    </row>
    <row r="8" spans="1:9">
      <c r="A8" s="1"/>
      <c r="B8" s="10" t="s">
        <v>11</v>
      </c>
      <c r="C8" s="11">
        <f>+C9+C10+C11</f>
        <v>283123</v>
      </c>
      <c r="D8" s="11">
        <f>+D9+D10+D11</f>
        <v>344436</v>
      </c>
      <c r="E8" s="11">
        <f t="shared" ref="E8:E70" si="0">C8-D8</f>
        <v>-61313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40000</v>
      </c>
      <c r="D9" s="13">
        <v>40000</v>
      </c>
      <c r="E9" s="13">
        <f t="shared" si="0"/>
        <v>0</v>
      </c>
      <c r="F9" s="12" t="s">
        <v>14</v>
      </c>
      <c r="G9" s="13"/>
      <c r="H9" s="13"/>
      <c r="I9" s="13">
        <f t="shared" si="1"/>
        <v>0</v>
      </c>
    </row>
    <row r="10" spans="1:9">
      <c r="A10" s="1"/>
      <c r="B10" s="12" t="s">
        <v>15</v>
      </c>
      <c r="C10" s="13">
        <v>243123</v>
      </c>
      <c r="D10" s="13">
        <v>304436</v>
      </c>
      <c r="E10" s="13">
        <f t="shared" si="0"/>
        <v>-61313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0</v>
      </c>
      <c r="H11" s="13">
        <f>+H12+H13+H14</f>
        <v>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6790451</v>
      </c>
      <c r="D13" s="13">
        <v>7288358</v>
      </c>
      <c r="E13" s="13">
        <f t="shared" si="0"/>
        <v>-497907</v>
      </c>
      <c r="F13" s="12" t="s">
        <v>22</v>
      </c>
      <c r="G13" s="13"/>
      <c r="H13" s="13"/>
      <c r="I13" s="13">
        <f t="shared" si="1"/>
        <v>0</v>
      </c>
    </row>
    <row r="14" spans="1:9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>
        <v>38000</v>
      </c>
      <c r="D15" s="13"/>
      <c r="E15" s="13">
        <f t="shared" si="0"/>
        <v>38000</v>
      </c>
      <c r="F15" s="12" t="s">
        <v>26</v>
      </c>
      <c r="G15" s="13">
        <v>115310</v>
      </c>
      <c r="H15" s="13">
        <v>97374</v>
      </c>
      <c r="I15" s="13">
        <f t="shared" si="1"/>
        <v>17936</v>
      </c>
    </row>
    <row r="16" spans="1:9">
      <c r="A16" s="1"/>
      <c r="B16" s="12" t="s">
        <v>27</v>
      </c>
      <c r="C16" s="13">
        <v>31589</v>
      </c>
      <c r="D16" s="13">
        <v>42344</v>
      </c>
      <c r="E16" s="13">
        <f t="shared" si="0"/>
        <v>-10755</v>
      </c>
      <c r="F16" s="12" t="s">
        <v>28</v>
      </c>
      <c r="G16" s="13"/>
      <c r="H16" s="13"/>
      <c r="I16" s="13">
        <f t="shared" si="1"/>
        <v>0</v>
      </c>
    </row>
    <row r="17" spans="1:9">
      <c r="A17" s="1"/>
      <c r="B17" s="12" t="s">
        <v>29</v>
      </c>
      <c r="C17" s="13">
        <v>74900</v>
      </c>
      <c r="D17" s="13">
        <v>90426</v>
      </c>
      <c r="E17" s="13">
        <f t="shared" si="0"/>
        <v>-15526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1556000</v>
      </c>
      <c r="H20" s="13">
        <v>1345700</v>
      </c>
      <c r="I20" s="13">
        <f t="shared" si="1"/>
        <v>210300</v>
      </c>
    </row>
    <row r="21" spans="1:9">
      <c r="A21" s="1"/>
      <c r="B21" s="12" t="s">
        <v>37</v>
      </c>
      <c r="C21" s="13">
        <v>118400</v>
      </c>
      <c r="D21" s="13">
        <v>118400</v>
      </c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>
        <v>89343</v>
      </c>
      <c r="H22" s="13">
        <v>67009</v>
      </c>
      <c r="I22" s="13">
        <f t="shared" si="1"/>
        <v>22334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-1102186</v>
      </c>
      <c r="D25" s="13">
        <v>-1674941</v>
      </c>
      <c r="E25" s="13">
        <f t="shared" si="0"/>
        <v>572755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24119175</v>
      </c>
      <c r="D26" s="9">
        <f>+D27 +D32</f>
        <v>25474282</v>
      </c>
      <c r="E26" s="9">
        <f t="shared" si="0"/>
        <v>-1355107</v>
      </c>
      <c r="F26" s="8" t="s">
        <v>45</v>
      </c>
      <c r="G26" s="9">
        <f>+G27+G31+G32+G33+G34+G35+G36+G37+G38+G39</f>
        <v>0</v>
      </c>
      <c r="H26" s="9">
        <f>+H27+H31+H32+H33+H34+H35+H36+H37+H38+H39</f>
        <v>0</v>
      </c>
      <c r="I26" s="9">
        <f t="shared" ref="I26:I40" si="2">G26-H26</f>
        <v>0</v>
      </c>
    </row>
    <row r="27" spans="1:9">
      <c r="A27" s="1"/>
      <c r="B27" s="8" t="s">
        <v>46</v>
      </c>
      <c r="C27" s="9">
        <f>+C28+C29+C30+C31</f>
        <v>17022986</v>
      </c>
      <c r="D27" s="9">
        <f>+D28+D29+D30+D31</f>
        <v>18096030</v>
      </c>
      <c r="E27" s="9">
        <f t="shared" si="0"/>
        <v>-1073044</v>
      </c>
      <c r="F27" s="12" t="s">
        <v>47</v>
      </c>
      <c r="G27" s="13">
        <f>+G28+G29+G30</f>
        <v>0</v>
      </c>
      <c r="H27" s="13">
        <f>+H28+H29+H30</f>
        <v>0</v>
      </c>
      <c r="I27" s="13">
        <f t="shared" si="2"/>
        <v>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>
        <v>17022986</v>
      </c>
      <c r="D29" s="13">
        <v>18096030</v>
      </c>
      <c r="E29" s="13">
        <f t="shared" si="0"/>
        <v>-1073044</v>
      </c>
      <c r="F29" s="12" t="s">
        <v>51</v>
      </c>
      <c r="G29" s="13"/>
      <c r="H29" s="13"/>
      <c r="I29" s="13">
        <f t="shared" si="2"/>
        <v>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7096189</v>
      </c>
      <c r="D32" s="9">
        <f>+D33+D34+D35+D36+D37+D38+D39+D40+D42+D45+D46+D60+D63-ABS(D69)</f>
        <v>7378252</v>
      </c>
      <c r="E32" s="9">
        <f t="shared" si="0"/>
        <v>-282063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>
        <v>2178406</v>
      </c>
      <c r="D34" s="13">
        <v>2285598</v>
      </c>
      <c r="E34" s="13">
        <f t="shared" si="0"/>
        <v>-107192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/>
      <c r="D35" s="13"/>
      <c r="E35" s="13">
        <f t="shared" si="0"/>
        <v>0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1</v>
      </c>
      <c r="D36" s="13">
        <v>1</v>
      </c>
      <c r="E36" s="13">
        <f t="shared" si="0"/>
        <v>0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903782</v>
      </c>
      <c r="D37" s="13">
        <v>1078653</v>
      </c>
      <c r="E37" s="13">
        <f t="shared" si="0"/>
        <v>-174871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1760653</v>
      </c>
      <c r="H40" s="9">
        <f>+H7 +H26</f>
        <v>1510083</v>
      </c>
      <c r="I40" s="9">
        <f t="shared" si="2"/>
        <v>250570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1814000</v>
      </c>
      <c r="D42" s="13">
        <f>+D43+D44</f>
        <v>1814000</v>
      </c>
      <c r="E42" s="13">
        <f t="shared" si="0"/>
        <v>0</v>
      </c>
      <c r="F42" s="10" t="s">
        <v>74</v>
      </c>
      <c r="G42" s="11">
        <f>+G43+G44</f>
        <v>37318261</v>
      </c>
      <c r="H42" s="11">
        <f>+H43+H44</f>
        <v>37318261</v>
      </c>
      <c r="I42" s="11">
        <f t="shared" ref="I42:I51" si="3">G42-H42</f>
        <v>0</v>
      </c>
    </row>
    <row r="43" spans="1:9">
      <c r="A43" s="1"/>
      <c r="B43" s="12" t="s">
        <v>75</v>
      </c>
      <c r="C43" s="13">
        <v>1814000</v>
      </c>
      <c r="D43" s="13">
        <v>1814000</v>
      </c>
      <c r="E43" s="13">
        <f t="shared" si="0"/>
        <v>0</v>
      </c>
      <c r="F43" s="12" t="s">
        <v>76</v>
      </c>
      <c r="G43" s="13">
        <v>33118646</v>
      </c>
      <c r="H43" s="13">
        <v>33118646</v>
      </c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4199615</v>
      </c>
      <c r="H44" s="13">
        <v>4199615</v>
      </c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/>
      <c r="H45" s="13">
        <v>15864</v>
      </c>
      <c r="I45" s="13">
        <f t="shared" si="3"/>
        <v>-15864</v>
      </c>
    </row>
    <row r="46" spans="1:9">
      <c r="A46" s="1"/>
      <c r="B46" s="12" t="s">
        <v>81</v>
      </c>
      <c r="C46" s="13">
        <f>+C47+C48+C49+C50+C51+C52+C53+C54+C55+C56+C57+C58+C59</f>
        <v>2200000</v>
      </c>
      <c r="D46" s="13">
        <f>+D47+D48+D49+D50+D51+D52+D53+D54+D55+D56+D57+D58+D59</f>
        <v>2200000</v>
      </c>
      <c r="E46" s="13">
        <f t="shared" si="0"/>
        <v>0</v>
      </c>
      <c r="F46" s="12" t="s">
        <v>82</v>
      </c>
      <c r="G46" s="13">
        <f>+G47+G48+G49</f>
        <v>2200000</v>
      </c>
      <c r="H46" s="13">
        <f>+H47+H48+H49</f>
        <v>2200000</v>
      </c>
      <c r="I46" s="13">
        <f t="shared" si="3"/>
        <v>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>
        <v>2200000</v>
      </c>
      <c r="H47" s="13">
        <v>2200000</v>
      </c>
      <c r="I47" s="13">
        <f t="shared" si="3"/>
        <v>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/>
      <c r="H48" s="13"/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-10925462</v>
      </c>
      <c r="H50" s="13">
        <v>-9360903</v>
      </c>
      <c r="I50" s="13">
        <f t="shared" si="3"/>
        <v>-1564559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-1564559</v>
      </c>
      <c r="H51" s="13">
        <v>-474793</v>
      </c>
      <c r="I51" s="13">
        <f t="shared" si="3"/>
        <v>-1089766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>
        <v>2200000</v>
      </c>
      <c r="D53" s="13">
        <v>2200000</v>
      </c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28592799</v>
      </c>
      <c r="H69" s="9">
        <f>+H42 +H45 +H46 +H50</f>
        <v>30173222</v>
      </c>
      <c r="I69" s="9">
        <f t="shared" ref="I69:I70" si="4">G69-H69</f>
        <v>-1580423</v>
      </c>
    </row>
    <row r="70" spans="1:9">
      <c r="A70" s="1"/>
      <c r="B70" s="8" t="s">
        <v>111</v>
      </c>
      <c r="C70" s="9">
        <f>+C7 +C26</f>
        <v>30353452</v>
      </c>
      <c r="D70" s="9">
        <f>+D7 +D26</f>
        <v>31683305</v>
      </c>
      <c r="E70" s="9">
        <f t="shared" si="0"/>
        <v>-1329853</v>
      </c>
      <c r="F70" s="16" t="s">
        <v>112</v>
      </c>
      <c r="G70" s="17">
        <f>+G40 +G69</f>
        <v>30353452</v>
      </c>
      <c r="H70" s="17">
        <f>+H40 +H69</f>
        <v>31683305</v>
      </c>
      <c r="I70" s="17">
        <f t="shared" si="4"/>
        <v>-1329853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E7BD-5081-47B8-8B73-6A7AF5ABEA69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120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10289320</v>
      </c>
      <c r="D7" s="9">
        <f>+D8+D12+D13+D14+D15+D16+D17+D18+D19+D20+D21+D22+D23-ABS(D24)+D25</f>
        <v>10358700</v>
      </c>
      <c r="E7" s="9">
        <f>C7-D7</f>
        <v>-69380</v>
      </c>
      <c r="F7" s="8" t="s">
        <v>10</v>
      </c>
      <c r="G7" s="9">
        <f>+G8+G9+G10+G11+G15+G16+G17+G18+G19+G20+G21+G22</f>
        <v>2347529</v>
      </c>
      <c r="H7" s="9">
        <f>+H8+H9+H10+H11+H15+H16+H17+H18+H19+H20+H21+H22</f>
        <v>2295169</v>
      </c>
      <c r="I7" s="9">
        <f>G7-H7</f>
        <v>52360</v>
      </c>
    </row>
    <row r="8" spans="1:9">
      <c r="A8" s="1"/>
      <c r="B8" s="10" t="s">
        <v>11</v>
      </c>
      <c r="C8" s="11">
        <f>+C9+C10+C11</f>
        <v>695245</v>
      </c>
      <c r="D8" s="11">
        <f>+D9+D10+D11</f>
        <v>3792615</v>
      </c>
      <c r="E8" s="11">
        <f t="shared" ref="E8:E70" si="0">C8-D8</f>
        <v>-3097370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157395</v>
      </c>
      <c r="D9" s="13">
        <v>145760</v>
      </c>
      <c r="E9" s="13">
        <f t="shared" si="0"/>
        <v>11635</v>
      </c>
      <c r="F9" s="12" t="s">
        <v>14</v>
      </c>
      <c r="G9" s="13"/>
      <c r="H9" s="13"/>
      <c r="I9" s="13">
        <f t="shared" si="1"/>
        <v>0</v>
      </c>
    </row>
    <row r="10" spans="1:9">
      <c r="A10" s="1"/>
      <c r="B10" s="12" t="s">
        <v>15</v>
      </c>
      <c r="C10" s="13">
        <v>537850</v>
      </c>
      <c r="D10" s="13">
        <v>3646855</v>
      </c>
      <c r="E10" s="13">
        <f t="shared" si="0"/>
        <v>-3109005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0</v>
      </c>
      <c r="H11" s="13">
        <f>+H12+H13+H14</f>
        <v>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6407499</v>
      </c>
      <c r="D13" s="13">
        <v>6896259</v>
      </c>
      <c r="E13" s="13">
        <f t="shared" si="0"/>
        <v>-488760</v>
      </c>
      <c r="F13" s="12" t="s">
        <v>22</v>
      </c>
      <c r="G13" s="13"/>
      <c r="H13" s="13"/>
      <c r="I13" s="13">
        <f t="shared" si="1"/>
        <v>0</v>
      </c>
    </row>
    <row r="14" spans="1:9">
      <c r="A14" s="1"/>
      <c r="B14" s="12" t="s">
        <v>23</v>
      </c>
      <c r="C14" s="13">
        <v>32300</v>
      </c>
      <c r="D14" s="13">
        <v>32300</v>
      </c>
      <c r="E14" s="13">
        <f t="shared" si="0"/>
        <v>0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>
        <v>56000</v>
      </c>
      <c r="D15" s="13"/>
      <c r="E15" s="13">
        <f t="shared" si="0"/>
        <v>56000</v>
      </c>
      <c r="F15" s="12" t="s">
        <v>26</v>
      </c>
      <c r="G15" s="13">
        <v>130798</v>
      </c>
      <c r="H15" s="13">
        <v>132842</v>
      </c>
      <c r="I15" s="13">
        <f t="shared" si="1"/>
        <v>-2044</v>
      </c>
    </row>
    <row r="16" spans="1:9">
      <c r="A16" s="1"/>
      <c r="B16" s="12" t="s">
        <v>27</v>
      </c>
      <c r="C16" s="13">
        <v>201997</v>
      </c>
      <c r="D16" s="13">
        <v>297077</v>
      </c>
      <c r="E16" s="13">
        <f t="shared" si="0"/>
        <v>-95080</v>
      </c>
      <c r="F16" s="12" t="s">
        <v>28</v>
      </c>
      <c r="G16" s="13"/>
      <c r="H16" s="13"/>
      <c r="I16" s="13">
        <f t="shared" si="1"/>
        <v>0</v>
      </c>
    </row>
    <row r="17" spans="1:9">
      <c r="A17" s="1"/>
      <c r="B17" s="12" t="s">
        <v>29</v>
      </c>
      <c r="C17" s="13">
        <v>57820</v>
      </c>
      <c r="D17" s="13">
        <v>62363</v>
      </c>
      <c r="E17" s="13">
        <f t="shared" si="0"/>
        <v>-4543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>
        <v>37257</v>
      </c>
      <c r="D18" s="13">
        <v>112333</v>
      </c>
      <c r="E18" s="13">
        <f t="shared" si="0"/>
        <v>-75076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2032800</v>
      </c>
      <c r="H20" s="13">
        <v>1989900</v>
      </c>
      <c r="I20" s="13">
        <f t="shared" si="1"/>
        <v>42900</v>
      </c>
    </row>
    <row r="21" spans="1:9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>
        <v>30000</v>
      </c>
      <c r="E22" s="13">
        <f t="shared" si="0"/>
        <v>-30000</v>
      </c>
      <c r="F22" s="12" t="s">
        <v>40</v>
      </c>
      <c r="G22" s="13">
        <v>183931</v>
      </c>
      <c r="H22" s="13">
        <v>172427</v>
      </c>
      <c r="I22" s="13">
        <f t="shared" si="1"/>
        <v>11504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2801202</v>
      </c>
      <c r="D25" s="13">
        <v>-864247</v>
      </c>
      <c r="E25" s="13">
        <f t="shared" si="0"/>
        <v>3665449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71767049</v>
      </c>
      <c r="D26" s="9">
        <f>+D27 +D32</f>
        <v>72517427</v>
      </c>
      <c r="E26" s="9">
        <f t="shared" si="0"/>
        <v>-750378</v>
      </c>
      <c r="F26" s="8" t="s">
        <v>45</v>
      </c>
      <c r="G26" s="9">
        <f>+G27+G31+G32+G33+G34+G35+G36+G37+G38+G39</f>
        <v>0</v>
      </c>
      <c r="H26" s="9">
        <f>+H27+H31+H32+H33+H34+H35+H36+H37+H38+H39</f>
        <v>0</v>
      </c>
      <c r="I26" s="9">
        <f t="shared" ref="I26:I40" si="2">G26-H26</f>
        <v>0</v>
      </c>
    </row>
    <row r="27" spans="1:9">
      <c r="A27" s="1"/>
      <c r="B27" s="8" t="s">
        <v>46</v>
      </c>
      <c r="C27" s="9">
        <f>+C28+C29+C30+C31</f>
        <v>66021546</v>
      </c>
      <c r="D27" s="9">
        <f>+D28+D29+D30+D31</f>
        <v>66461339</v>
      </c>
      <c r="E27" s="9">
        <f t="shared" si="0"/>
        <v>-439793</v>
      </c>
      <c r="F27" s="12" t="s">
        <v>47</v>
      </c>
      <c r="G27" s="13">
        <f>+G28+G29+G30</f>
        <v>0</v>
      </c>
      <c r="H27" s="13">
        <f>+H28+H29+H30</f>
        <v>0</v>
      </c>
      <c r="I27" s="13">
        <f t="shared" si="2"/>
        <v>0</v>
      </c>
    </row>
    <row r="28" spans="1:9">
      <c r="A28" s="1"/>
      <c r="B28" s="10" t="s">
        <v>48</v>
      </c>
      <c r="C28" s="11">
        <v>57299000</v>
      </c>
      <c r="D28" s="11">
        <v>57299000</v>
      </c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>
        <v>8722546</v>
      </c>
      <c r="D29" s="13">
        <v>9162339</v>
      </c>
      <c r="E29" s="13">
        <f t="shared" si="0"/>
        <v>-439793</v>
      </c>
      <c r="F29" s="12" t="s">
        <v>51</v>
      </c>
      <c r="G29" s="13"/>
      <c r="H29" s="13"/>
      <c r="I29" s="13">
        <f t="shared" si="2"/>
        <v>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5745503</v>
      </c>
      <c r="D32" s="9">
        <f>+D33+D34+D35+D36+D37+D38+D39+D40+D42+D45+D46+D60+D63-ABS(D69)</f>
        <v>6056088</v>
      </c>
      <c r="E32" s="9">
        <f t="shared" si="0"/>
        <v>-310585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>
        <v>2681202</v>
      </c>
      <c r="D34" s="13">
        <v>2866874</v>
      </c>
      <c r="E34" s="13">
        <f t="shared" si="0"/>
        <v>-185672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>
        <v>1068042</v>
      </c>
      <c r="D35" s="13">
        <v>1001044</v>
      </c>
      <c r="E35" s="13">
        <f t="shared" si="0"/>
        <v>66998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4</v>
      </c>
      <c r="D36" s="13">
        <v>118539</v>
      </c>
      <c r="E36" s="13">
        <f t="shared" si="0"/>
        <v>-118535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1996255</v>
      </c>
      <c r="D37" s="13">
        <v>1769631</v>
      </c>
      <c r="E37" s="13">
        <f t="shared" si="0"/>
        <v>226624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2347529</v>
      </c>
      <c r="H40" s="9">
        <f>+H7 +H26</f>
        <v>2295169</v>
      </c>
      <c r="I40" s="9">
        <f t="shared" si="2"/>
        <v>52360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0</v>
      </c>
      <c r="D42" s="13">
        <f>+D43+D44</f>
        <v>0</v>
      </c>
      <c r="E42" s="13">
        <f t="shared" si="0"/>
        <v>0</v>
      </c>
      <c r="F42" s="10" t="s">
        <v>74</v>
      </c>
      <c r="G42" s="11">
        <f>+G43+G44</f>
        <v>18161949</v>
      </c>
      <c r="H42" s="11">
        <f>+H43+H44</f>
        <v>18161949</v>
      </c>
      <c r="I42" s="11">
        <f t="shared" ref="I42:I51" si="3">G42-H42</f>
        <v>0</v>
      </c>
    </row>
    <row r="43" spans="1:9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>
        <v>16000000</v>
      </c>
      <c r="H43" s="13">
        <v>16000000</v>
      </c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2161949</v>
      </c>
      <c r="H44" s="13">
        <v>2161949</v>
      </c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2252220</v>
      </c>
      <c r="H45" s="13">
        <v>2521096</v>
      </c>
      <c r="I45" s="13">
        <f t="shared" si="3"/>
        <v>-268876</v>
      </c>
    </row>
    <row r="46" spans="1:9">
      <c r="A46" s="1"/>
      <c r="B46" s="12" t="s">
        <v>81</v>
      </c>
      <c r="C46" s="13">
        <f>+C47+C48+C49+C50+C51+C52+C53+C54+C55+C56+C57+C58+C59</f>
        <v>0</v>
      </c>
      <c r="D46" s="13">
        <f>+D47+D48+D49+D50+D51+D52+D53+D54+D55+D56+D57+D58+D59</f>
        <v>300000</v>
      </c>
      <c r="E46" s="13">
        <f t="shared" si="0"/>
        <v>-300000</v>
      </c>
      <c r="F46" s="12" t="s">
        <v>82</v>
      </c>
      <c r="G46" s="13">
        <f>+G47+G48+G49</f>
        <v>0</v>
      </c>
      <c r="H46" s="13">
        <f>+H47+H48+H49</f>
        <v>300000</v>
      </c>
      <c r="I46" s="13">
        <f t="shared" si="3"/>
        <v>-300000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/>
      <c r="H47" s="13">
        <v>300000</v>
      </c>
      <c r="I47" s="13">
        <f t="shared" si="3"/>
        <v>-300000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/>
      <c r="H48" s="13"/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59294671</v>
      </c>
      <c r="H50" s="13">
        <v>59597913</v>
      </c>
      <c r="I50" s="13">
        <f t="shared" si="3"/>
        <v>-303242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-603242</v>
      </c>
      <c r="H51" s="13">
        <v>1288837</v>
      </c>
      <c r="I51" s="13">
        <f t="shared" si="3"/>
        <v>-1892079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>
        <v>300000</v>
      </c>
      <c r="E56" s="13">
        <f t="shared" si="0"/>
        <v>-300000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79708840</v>
      </c>
      <c r="H69" s="9">
        <f>+H42 +H45 +H46 +H50</f>
        <v>80580958</v>
      </c>
      <c r="I69" s="9">
        <f t="shared" ref="I69:I70" si="4">G69-H69</f>
        <v>-872118</v>
      </c>
    </row>
    <row r="70" spans="1:9">
      <c r="A70" s="1"/>
      <c r="B70" s="8" t="s">
        <v>111</v>
      </c>
      <c r="C70" s="9">
        <f>+C7 +C26</f>
        <v>82056369</v>
      </c>
      <c r="D70" s="9">
        <f>+D7 +D26</f>
        <v>82876127</v>
      </c>
      <c r="E70" s="9">
        <f t="shared" si="0"/>
        <v>-819758</v>
      </c>
      <c r="F70" s="16" t="s">
        <v>112</v>
      </c>
      <c r="G70" s="17">
        <f>+G40 +G69</f>
        <v>82056369</v>
      </c>
      <c r="H70" s="17">
        <f>+H40 +H69</f>
        <v>82876127</v>
      </c>
      <c r="I70" s="17">
        <f t="shared" si="4"/>
        <v>-819758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775F-7761-4140-84AC-DBB4B7698598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121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1125921</v>
      </c>
      <c r="D7" s="9">
        <f>+D8+D12+D13+D14+D15+D16+D17+D18+D19+D20+D21+D22+D23-ABS(D24)+D25</f>
        <v>1122238</v>
      </c>
      <c r="E7" s="9">
        <f>C7-D7</f>
        <v>3683</v>
      </c>
      <c r="F7" s="8" t="s">
        <v>10</v>
      </c>
      <c r="G7" s="9">
        <f>+G8+G9+G10+G11+G15+G16+G17+G18+G19+G20+G21+G22</f>
        <v>844620</v>
      </c>
      <c r="H7" s="9">
        <f>+H8+H9+H10+H11+H15+H16+H17+H18+H19+H20+H21+H22</f>
        <v>829650</v>
      </c>
      <c r="I7" s="9">
        <f>G7-H7</f>
        <v>14970</v>
      </c>
    </row>
    <row r="8" spans="1:9">
      <c r="A8" s="1"/>
      <c r="B8" s="10" t="s">
        <v>11</v>
      </c>
      <c r="C8" s="11">
        <f>+C9+C10+C11</f>
        <v>144419</v>
      </c>
      <c r="D8" s="11">
        <f>+D9+D10+D11</f>
        <v>105548</v>
      </c>
      <c r="E8" s="11">
        <f t="shared" ref="E8:E70" si="0">C8-D8</f>
        <v>38871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30000</v>
      </c>
      <c r="D9" s="13">
        <v>30000</v>
      </c>
      <c r="E9" s="13">
        <f t="shared" si="0"/>
        <v>0</v>
      </c>
      <c r="F9" s="12" t="s">
        <v>14</v>
      </c>
      <c r="G9" s="13"/>
      <c r="H9" s="13"/>
      <c r="I9" s="13">
        <f t="shared" si="1"/>
        <v>0</v>
      </c>
    </row>
    <row r="10" spans="1:9">
      <c r="A10" s="1"/>
      <c r="B10" s="12" t="s">
        <v>15</v>
      </c>
      <c r="C10" s="13">
        <v>114419</v>
      </c>
      <c r="D10" s="13">
        <v>75548</v>
      </c>
      <c r="E10" s="13">
        <f t="shared" si="0"/>
        <v>38871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0</v>
      </c>
      <c r="H11" s="13">
        <f>+H12+H13+H14</f>
        <v>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2331739</v>
      </c>
      <c r="D13" s="13">
        <v>1944026</v>
      </c>
      <c r="E13" s="13">
        <f t="shared" si="0"/>
        <v>387713</v>
      </c>
      <c r="F13" s="12" t="s">
        <v>22</v>
      </c>
      <c r="G13" s="13"/>
      <c r="H13" s="13"/>
      <c r="I13" s="13">
        <f t="shared" si="1"/>
        <v>0</v>
      </c>
    </row>
    <row r="14" spans="1:9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/>
      <c r="D15" s="13"/>
      <c r="E15" s="13">
        <f t="shared" si="0"/>
        <v>0</v>
      </c>
      <c r="F15" s="12" t="s">
        <v>26</v>
      </c>
      <c r="G15" s="13">
        <v>6240</v>
      </c>
      <c r="H15" s="13">
        <v>3250</v>
      </c>
      <c r="I15" s="13">
        <f t="shared" si="1"/>
        <v>2990</v>
      </c>
    </row>
    <row r="16" spans="1:9">
      <c r="A16" s="1"/>
      <c r="B16" s="12" t="s">
        <v>27</v>
      </c>
      <c r="C16" s="13"/>
      <c r="D16" s="13"/>
      <c r="E16" s="13">
        <f t="shared" si="0"/>
        <v>0</v>
      </c>
      <c r="F16" s="12" t="s">
        <v>28</v>
      </c>
      <c r="G16" s="13"/>
      <c r="H16" s="13"/>
      <c r="I16" s="13">
        <f t="shared" si="1"/>
        <v>0</v>
      </c>
    </row>
    <row r="17" spans="1:9">
      <c r="A17" s="1"/>
      <c r="B17" s="12" t="s">
        <v>29</v>
      </c>
      <c r="C17" s="13"/>
      <c r="D17" s="13"/>
      <c r="E17" s="13">
        <f t="shared" si="0"/>
        <v>0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838380</v>
      </c>
      <c r="H20" s="13">
        <v>826400</v>
      </c>
      <c r="I20" s="13">
        <f t="shared" si="1"/>
        <v>11980</v>
      </c>
    </row>
    <row r="21" spans="1:9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/>
      <c r="H22" s="13"/>
      <c r="I22" s="13">
        <f t="shared" si="1"/>
        <v>0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-1350237</v>
      </c>
      <c r="D25" s="13">
        <v>-927336</v>
      </c>
      <c r="E25" s="13">
        <f t="shared" si="0"/>
        <v>-422901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500003</v>
      </c>
      <c r="D26" s="9">
        <f>+D27 +D32</f>
        <v>500003</v>
      </c>
      <c r="E26" s="9">
        <f t="shared" si="0"/>
        <v>0</v>
      </c>
      <c r="F26" s="8" t="s">
        <v>45</v>
      </c>
      <c r="G26" s="9">
        <f>+G27+G31+G32+G33+G34+G35+G36+G37+G38+G39</f>
        <v>0</v>
      </c>
      <c r="H26" s="9">
        <f>+H27+H31+H32+H33+H34+H35+H36+H37+H38+H39</f>
        <v>0</v>
      </c>
      <c r="I26" s="9">
        <f t="shared" ref="I26:I40" si="2">G26-H26</f>
        <v>0</v>
      </c>
    </row>
    <row r="27" spans="1:9">
      <c r="A27" s="1"/>
      <c r="B27" s="8" t="s">
        <v>46</v>
      </c>
      <c r="C27" s="9">
        <f>+C28+C29+C30+C31</f>
        <v>0</v>
      </c>
      <c r="D27" s="9">
        <f>+D28+D29+D30+D31</f>
        <v>0</v>
      </c>
      <c r="E27" s="9">
        <f t="shared" si="0"/>
        <v>0</v>
      </c>
      <c r="F27" s="12" t="s">
        <v>47</v>
      </c>
      <c r="G27" s="13">
        <f>+G28+G29+G30</f>
        <v>0</v>
      </c>
      <c r="H27" s="13">
        <f>+H28+H29+H30</f>
        <v>0</v>
      </c>
      <c r="I27" s="13">
        <f t="shared" si="2"/>
        <v>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/>
      <c r="D29" s="13"/>
      <c r="E29" s="13">
        <f t="shared" si="0"/>
        <v>0</v>
      </c>
      <c r="F29" s="12" t="s">
        <v>51</v>
      </c>
      <c r="G29" s="13"/>
      <c r="H29" s="13"/>
      <c r="I29" s="13">
        <f t="shared" si="2"/>
        <v>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500003</v>
      </c>
      <c r="D32" s="9">
        <f>+D33+D34+D35+D36+D37+D38+D39+D40+D42+D45+D46+D60+D63-ABS(D69)</f>
        <v>500003</v>
      </c>
      <c r="E32" s="9">
        <f t="shared" si="0"/>
        <v>0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/>
      <c r="D34" s="13"/>
      <c r="E34" s="13">
        <f t="shared" si="0"/>
        <v>0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/>
      <c r="D35" s="13"/>
      <c r="E35" s="13">
        <f t="shared" si="0"/>
        <v>0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2</v>
      </c>
      <c r="D36" s="13">
        <v>2</v>
      </c>
      <c r="E36" s="13">
        <f t="shared" si="0"/>
        <v>0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1</v>
      </c>
      <c r="D37" s="13">
        <v>1</v>
      </c>
      <c r="E37" s="13">
        <f t="shared" si="0"/>
        <v>0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844620</v>
      </c>
      <c r="H40" s="9">
        <f>+H7 +H26</f>
        <v>829650</v>
      </c>
      <c r="I40" s="9">
        <f t="shared" si="2"/>
        <v>14970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0</v>
      </c>
      <c r="D42" s="13">
        <f>+D43+D44</f>
        <v>0</v>
      </c>
      <c r="E42" s="13">
        <f t="shared" si="0"/>
        <v>0</v>
      </c>
      <c r="F42" s="10" t="s">
        <v>74</v>
      </c>
      <c r="G42" s="11">
        <f>+G43+G44</f>
        <v>0</v>
      </c>
      <c r="H42" s="11">
        <f>+H43+H44</f>
        <v>0</v>
      </c>
      <c r="I42" s="11">
        <f t="shared" ref="I42:I51" si="3">G42-H42</f>
        <v>0</v>
      </c>
    </row>
    <row r="43" spans="1:9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/>
      <c r="H43" s="13"/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/>
      <c r="H44" s="13"/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/>
      <c r="H45" s="13"/>
      <c r="I45" s="13">
        <f t="shared" si="3"/>
        <v>0</v>
      </c>
    </row>
    <row r="46" spans="1:9">
      <c r="A46" s="1"/>
      <c r="B46" s="12" t="s">
        <v>81</v>
      </c>
      <c r="C46" s="13">
        <f>+C47+C48+C49+C50+C51+C52+C53+C54+C55+C56+C57+C58+C59</f>
        <v>500000</v>
      </c>
      <c r="D46" s="13">
        <f>+D47+D48+D49+D50+D51+D52+D53+D54+D55+D56+D57+D58+D59</f>
        <v>500000</v>
      </c>
      <c r="E46" s="13">
        <f t="shared" si="0"/>
        <v>0</v>
      </c>
      <c r="F46" s="12" t="s">
        <v>82</v>
      </c>
      <c r="G46" s="13">
        <f>+G47+G48+G49</f>
        <v>500000</v>
      </c>
      <c r="H46" s="13">
        <f>+H47+H48+H49</f>
        <v>500000</v>
      </c>
      <c r="I46" s="13">
        <f t="shared" si="3"/>
        <v>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>
        <v>500000</v>
      </c>
      <c r="H47" s="13">
        <v>500000</v>
      </c>
      <c r="I47" s="13">
        <f t="shared" si="3"/>
        <v>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/>
      <c r="H48" s="13"/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281304</v>
      </c>
      <c r="H50" s="13">
        <v>292591</v>
      </c>
      <c r="I50" s="13">
        <f t="shared" si="3"/>
        <v>-11287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-11287</v>
      </c>
      <c r="H51" s="13">
        <v>-36561</v>
      </c>
      <c r="I51" s="13">
        <f t="shared" si="3"/>
        <v>25274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>
        <v>500000</v>
      </c>
      <c r="D58" s="13">
        <v>500000</v>
      </c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781304</v>
      </c>
      <c r="H69" s="9">
        <f>+H42 +H45 +H46 +H50</f>
        <v>792591</v>
      </c>
      <c r="I69" s="9">
        <f t="shared" ref="I69:I70" si="4">G69-H69</f>
        <v>-11287</v>
      </c>
    </row>
    <row r="70" spans="1:9">
      <c r="A70" s="1"/>
      <c r="B70" s="8" t="s">
        <v>111</v>
      </c>
      <c r="C70" s="9">
        <f>+C7 +C26</f>
        <v>1625924</v>
      </c>
      <c r="D70" s="9">
        <f>+D7 +D26</f>
        <v>1622241</v>
      </c>
      <c r="E70" s="9">
        <f t="shared" si="0"/>
        <v>3683</v>
      </c>
      <c r="F70" s="16" t="s">
        <v>112</v>
      </c>
      <c r="G70" s="17">
        <f>+G40 +G69</f>
        <v>1625924</v>
      </c>
      <c r="H70" s="17">
        <f>+H40 +H69</f>
        <v>1622241</v>
      </c>
      <c r="I70" s="17">
        <f t="shared" si="4"/>
        <v>3683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70CE-EB81-412B-9099-BF2B9D6E10ED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122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5238708</v>
      </c>
      <c r="D7" s="9">
        <f>+D8+D12+D13+D14+D15+D16+D17+D18+D19+D20+D21+D22+D23-ABS(D24)+D25</f>
        <v>5014764</v>
      </c>
      <c r="E7" s="9">
        <f>C7-D7</f>
        <v>223944</v>
      </c>
      <c r="F7" s="8" t="s">
        <v>10</v>
      </c>
      <c r="G7" s="9">
        <f>+G8+G9+G10+G11+G15+G16+G17+G18+G19+G20+G21+G22</f>
        <v>4233283</v>
      </c>
      <c r="H7" s="9">
        <f>+H8+H9+H10+H11+H15+H16+H17+H18+H19+H20+H21+H22</f>
        <v>4134740</v>
      </c>
      <c r="I7" s="9">
        <f>G7-H7</f>
        <v>98543</v>
      </c>
    </row>
    <row r="8" spans="1:9">
      <c r="A8" s="1"/>
      <c r="B8" s="10" t="s">
        <v>11</v>
      </c>
      <c r="C8" s="11">
        <f>+C9+C10+C11</f>
        <v>570130</v>
      </c>
      <c r="D8" s="11">
        <f>+D9+D10+D11</f>
        <v>517142</v>
      </c>
      <c r="E8" s="11">
        <f t="shared" ref="E8:E70" si="0">C8-D8</f>
        <v>52988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6206</v>
      </c>
      <c r="D9" s="13">
        <v>18984</v>
      </c>
      <c r="E9" s="13">
        <f t="shared" si="0"/>
        <v>-12778</v>
      </c>
      <c r="F9" s="12" t="s">
        <v>14</v>
      </c>
      <c r="G9" s="13">
        <v>19058</v>
      </c>
      <c r="H9" s="13">
        <v>7641</v>
      </c>
      <c r="I9" s="13">
        <f t="shared" si="1"/>
        <v>11417</v>
      </c>
    </row>
    <row r="10" spans="1:9">
      <c r="A10" s="1"/>
      <c r="B10" s="12" t="s">
        <v>15</v>
      </c>
      <c r="C10" s="13">
        <v>563924</v>
      </c>
      <c r="D10" s="13">
        <v>498158</v>
      </c>
      <c r="E10" s="13">
        <f t="shared" si="0"/>
        <v>65766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3000000</v>
      </c>
      <c r="H11" s="13">
        <f>+H12+H13+H14</f>
        <v>3000000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3525161</v>
      </c>
      <c r="D13" s="13">
        <v>3590974</v>
      </c>
      <c r="E13" s="13">
        <f t="shared" si="0"/>
        <v>-65813</v>
      </c>
      <c r="F13" s="12" t="s">
        <v>22</v>
      </c>
      <c r="G13" s="13">
        <v>3000000</v>
      </c>
      <c r="H13" s="13">
        <v>3000000</v>
      </c>
      <c r="I13" s="13">
        <f t="shared" si="1"/>
        <v>0</v>
      </c>
    </row>
    <row r="14" spans="1:9">
      <c r="A14" s="1"/>
      <c r="B14" s="12" t="s">
        <v>23</v>
      </c>
      <c r="C14" s="13">
        <v>9846</v>
      </c>
      <c r="D14" s="13"/>
      <c r="E14" s="13">
        <f t="shared" si="0"/>
        <v>9846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>
        <v>5000</v>
      </c>
      <c r="D15" s="13"/>
      <c r="E15" s="13">
        <f t="shared" si="0"/>
        <v>5000</v>
      </c>
      <c r="F15" s="12" t="s">
        <v>26</v>
      </c>
      <c r="G15" s="13">
        <v>67764</v>
      </c>
      <c r="H15" s="13">
        <v>68716</v>
      </c>
      <c r="I15" s="13">
        <f t="shared" si="1"/>
        <v>-952</v>
      </c>
    </row>
    <row r="16" spans="1:9">
      <c r="A16" s="1"/>
      <c r="B16" s="12" t="s">
        <v>27</v>
      </c>
      <c r="C16" s="13">
        <v>108049</v>
      </c>
      <c r="D16" s="13">
        <v>42733</v>
      </c>
      <c r="E16" s="13">
        <f t="shared" si="0"/>
        <v>65316</v>
      </c>
      <c r="F16" s="12" t="s">
        <v>28</v>
      </c>
      <c r="G16" s="13">
        <v>2640</v>
      </c>
      <c r="H16" s="13"/>
      <c r="I16" s="13">
        <f t="shared" si="1"/>
        <v>2640</v>
      </c>
    </row>
    <row r="17" spans="1:9">
      <c r="A17" s="1"/>
      <c r="B17" s="12" t="s">
        <v>29</v>
      </c>
      <c r="C17" s="13">
        <v>513576</v>
      </c>
      <c r="D17" s="13">
        <v>368263</v>
      </c>
      <c r="E17" s="13">
        <f t="shared" si="0"/>
        <v>145313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1048000</v>
      </c>
      <c r="H20" s="13">
        <v>1027500</v>
      </c>
      <c r="I20" s="13">
        <f t="shared" si="1"/>
        <v>20500</v>
      </c>
    </row>
    <row r="21" spans="1:9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>
        <v>20000</v>
      </c>
      <c r="D22" s="13"/>
      <c r="E22" s="13">
        <f t="shared" si="0"/>
        <v>20000</v>
      </c>
      <c r="F22" s="12" t="s">
        <v>40</v>
      </c>
      <c r="G22" s="13">
        <v>95821</v>
      </c>
      <c r="H22" s="13">
        <v>30883</v>
      </c>
      <c r="I22" s="13">
        <f t="shared" si="1"/>
        <v>64938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486946</v>
      </c>
      <c r="D25" s="13">
        <v>495652</v>
      </c>
      <c r="E25" s="13">
        <f t="shared" si="0"/>
        <v>-8706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41026778</v>
      </c>
      <c r="D26" s="9">
        <f>+D27 +D32</f>
        <v>42710680</v>
      </c>
      <c r="E26" s="9">
        <f t="shared" si="0"/>
        <v>-1683902</v>
      </c>
      <c r="F26" s="8" t="s">
        <v>45</v>
      </c>
      <c r="G26" s="9">
        <f>+G27+G31+G32+G33+G34+G35+G36+G37+G38+G39</f>
        <v>28000000</v>
      </c>
      <c r="H26" s="9">
        <f>+H27+H31+H32+H33+H34+H35+H36+H37+H38+H39</f>
        <v>31000000</v>
      </c>
      <c r="I26" s="9">
        <f t="shared" ref="I26:I40" si="2">G26-H26</f>
        <v>-3000000</v>
      </c>
    </row>
    <row r="27" spans="1:9">
      <c r="A27" s="1"/>
      <c r="B27" s="8" t="s">
        <v>46</v>
      </c>
      <c r="C27" s="9">
        <f>+C28+C29+C30+C31</f>
        <v>0</v>
      </c>
      <c r="D27" s="9">
        <f>+D28+D29+D30+D31</f>
        <v>0</v>
      </c>
      <c r="E27" s="9">
        <f t="shared" si="0"/>
        <v>0</v>
      </c>
      <c r="F27" s="12" t="s">
        <v>47</v>
      </c>
      <c r="G27" s="13">
        <f>+G28+G29+G30</f>
        <v>28000000</v>
      </c>
      <c r="H27" s="13">
        <f>+H28+H29+H30</f>
        <v>31000000</v>
      </c>
      <c r="I27" s="13">
        <f t="shared" si="2"/>
        <v>-3000000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/>
      <c r="D29" s="13"/>
      <c r="E29" s="13">
        <f t="shared" si="0"/>
        <v>0</v>
      </c>
      <c r="F29" s="12" t="s">
        <v>51</v>
      </c>
      <c r="G29" s="13">
        <v>28000000</v>
      </c>
      <c r="H29" s="13">
        <v>31000000</v>
      </c>
      <c r="I29" s="13">
        <f t="shared" si="2"/>
        <v>-3000000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41026778</v>
      </c>
      <c r="D32" s="9">
        <f>+D33+D34+D35+D36+D37+D38+D39+D40+D42+D45+D46+D60+D63-ABS(D69)</f>
        <v>42710680</v>
      </c>
      <c r="E32" s="9">
        <f t="shared" si="0"/>
        <v>-1683902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>
        <v>31342630</v>
      </c>
      <c r="D33" s="11">
        <v>31342630</v>
      </c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>
        <v>7316868</v>
      </c>
      <c r="D34" s="13">
        <v>8648207</v>
      </c>
      <c r="E34" s="13">
        <f t="shared" si="0"/>
        <v>-1331339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/>
      <c r="D35" s="13"/>
      <c r="E35" s="13">
        <f t="shared" si="0"/>
        <v>0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1</v>
      </c>
      <c r="D36" s="13">
        <v>1</v>
      </c>
      <c r="E36" s="13">
        <f t="shared" si="0"/>
        <v>0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512279</v>
      </c>
      <c r="D37" s="13">
        <v>864842</v>
      </c>
      <c r="E37" s="13">
        <f t="shared" si="0"/>
        <v>-352563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32233283</v>
      </c>
      <c r="H40" s="9">
        <f>+H7 +H26</f>
        <v>35134740</v>
      </c>
      <c r="I40" s="9">
        <f t="shared" si="2"/>
        <v>-2901457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0</v>
      </c>
      <c r="D42" s="13">
        <f>+D43+D44</f>
        <v>0</v>
      </c>
      <c r="E42" s="13">
        <f t="shared" si="0"/>
        <v>0</v>
      </c>
      <c r="F42" s="10" t="s">
        <v>74</v>
      </c>
      <c r="G42" s="11">
        <f>+G43+G44</f>
        <v>2161299</v>
      </c>
      <c r="H42" s="11">
        <f>+H43+H44</f>
        <v>2161299</v>
      </c>
      <c r="I42" s="11">
        <f t="shared" ref="I42:I51" si="3">G42-H42</f>
        <v>0</v>
      </c>
    </row>
    <row r="43" spans="1:9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/>
      <c r="H43" s="13"/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2161299</v>
      </c>
      <c r="H44" s="13">
        <v>2161299</v>
      </c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351189</v>
      </c>
      <c r="H45" s="13">
        <v>505826</v>
      </c>
      <c r="I45" s="13">
        <f t="shared" si="3"/>
        <v>-154637</v>
      </c>
    </row>
    <row r="46" spans="1:9">
      <c r="A46" s="1"/>
      <c r="B46" s="12" t="s">
        <v>81</v>
      </c>
      <c r="C46" s="13">
        <f>+C47+C48+C49+C50+C51+C52+C53+C54+C55+C56+C57+C58+C59</f>
        <v>1855000</v>
      </c>
      <c r="D46" s="13">
        <f>+D47+D48+D49+D50+D51+D52+D53+D54+D55+D56+D57+D58+D59</f>
        <v>1855000</v>
      </c>
      <c r="E46" s="13">
        <f t="shared" si="0"/>
        <v>0</v>
      </c>
      <c r="F46" s="12" t="s">
        <v>82</v>
      </c>
      <c r="G46" s="13">
        <f>+G47+G48+G49</f>
        <v>1855000</v>
      </c>
      <c r="H46" s="13">
        <f>+H47+H48+H49</f>
        <v>1855000</v>
      </c>
      <c r="I46" s="13">
        <f t="shared" si="3"/>
        <v>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>
        <v>1855000</v>
      </c>
      <c r="H47" s="13">
        <v>1855000</v>
      </c>
      <c r="I47" s="13">
        <f t="shared" si="3"/>
        <v>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/>
      <c r="H48" s="13"/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9664715</v>
      </c>
      <c r="H50" s="13">
        <v>8068579</v>
      </c>
      <c r="I50" s="13">
        <f t="shared" si="3"/>
        <v>1596136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1596136</v>
      </c>
      <c r="H51" s="13">
        <v>1690602</v>
      </c>
      <c r="I51" s="13">
        <f t="shared" si="3"/>
        <v>-94466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>
        <v>1855000</v>
      </c>
      <c r="D54" s="13">
        <v>1855000</v>
      </c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14032203</v>
      </c>
      <c r="H69" s="9">
        <f>+H42 +H45 +H46 +H50</f>
        <v>12590704</v>
      </c>
      <c r="I69" s="9">
        <f t="shared" ref="I69:I70" si="4">G69-H69</f>
        <v>1441499</v>
      </c>
    </row>
    <row r="70" spans="1:9">
      <c r="A70" s="1"/>
      <c r="B70" s="8" t="s">
        <v>111</v>
      </c>
      <c r="C70" s="9">
        <f>+C7 +C26</f>
        <v>46265486</v>
      </c>
      <c r="D70" s="9">
        <f>+D7 +D26</f>
        <v>47725444</v>
      </c>
      <c r="E70" s="9">
        <f t="shared" si="0"/>
        <v>-1459958</v>
      </c>
      <c r="F70" s="16" t="s">
        <v>112</v>
      </c>
      <c r="G70" s="17">
        <f>+G40 +G69</f>
        <v>46265486</v>
      </c>
      <c r="H70" s="17">
        <f>+H40 +H69</f>
        <v>47725444</v>
      </c>
      <c r="I70" s="17">
        <f t="shared" si="4"/>
        <v>-1459958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253F3-2DB2-4D2D-8931-ED6C6C04FAF6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123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-36546</v>
      </c>
      <c r="D7" s="9">
        <f>+D8+D12+D13+D14+D15+D16+D17+D18+D19+D20+D21+D22+D23-ABS(D24)+D25</f>
        <v>26910</v>
      </c>
      <c r="E7" s="9">
        <f>C7-D7</f>
        <v>-63456</v>
      </c>
      <c r="F7" s="8" t="s">
        <v>10</v>
      </c>
      <c r="G7" s="9">
        <f>+G8+G9+G10+G11+G15+G16+G17+G18+G19+G20+G21+G22</f>
        <v>354846</v>
      </c>
      <c r="H7" s="9">
        <f>+H8+H9+H10+H11+H15+H16+H17+H18+H19+H20+H21+H22</f>
        <v>410859</v>
      </c>
      <c r="I7" s="9">
        <f>G7-H7</f>
        <v>-56013</v>
      </c>
    </row>
    <row r="8" spans="1:9">
      <c r="A8" s="1"/>
      <c r="B8" s="10" t="s">
        <v>11</v>
      </c>
      <c r="C8" s="11">
        <f>+C9+C10+C11</f>
        <v>698920</v>
      </c>
      <c r="D8" s="11">
        <f>+D9+D10+D11</f>
        <v>2292557</v>
      </c>
      <c r="E8" s="11">
        <f t="shared" ref="E8:E70" si="0">C8-D8</f>
        <v>-1593637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9818</v>
      </c>
      <c r="D9" s="13">
        <v>20000</v>
      </c>
      <c r="E9" s="13">
        <f t="shared" si="0"/>
        <v>-10182</v>
      </c>
      <c r="F9" s="12" t="s">
        <v>14</v>
      </c>
      <c r="G9" s="13"/>
      <c r="H9" s="13"/>
      <c r="I9" s="13">
        <f t="shared" si="1"/>
        <v>0</v>
      </c>
    </row>
    <row r="10" spans="1:9">
      <c r="A10" s="1"/>
      <c r="B10" s="12" t="s">
        <v>15</v>
      </c>
      <c r="C10" s="13">
        <v>689102</v>
      </c>
      <c r="D10" s="13">
        <v>2272557</v>
      </c>
      <c r="E10" s="13">
        <f t="shared" si="0"/>
        <v>-1583455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0</v>
      </c>
      <c r="H11" s="13">
        <f>+H12+H13+H14</f>
        <v>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875851</v>
      </c>
      <c r="D13" s="13">
        <v>1360283</v>
      </c>
      <c r="E13" s="13">
        <f t="shared" si="0"/>
        <v>-484432</v>
      </c>
      <c r="F13" s="12" t="s">
        <v>22</v>
      </c>
      <c r="G13" s="13"/>
      <c r="H13" s="13"/>
      <c r="I13" s="13">
        <f t="shared" si="1"/>
        <v>0</v>
      </c>
    </row>
    <row r="14" spans="1:9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>
        <v>2000</v>
      </c>
      <c r="D15" s="13"/>
      <c r="E15" s="13">
        <f t="shared" si="0"/>
        <v>2000</v>
      </c>
      <c r="F15" s="12" t="s">
        <v>26</v>
      </c>
      <c r="G15" s="13">
        <v>18846</v>
      </c>
      <c r="H15" s="13">
        <v>17459</v>
      </c>
      <c r="I15" s="13">
        <f t="shared" si="1"/>
        <v>1387</v>
      </c>
    </row>
    <row r="16" spans="1:9">
      <c r="A16" s="1"/>
      <c r="B16" s="12" t="s">
        <v>27</v>
      </c>
      <c r="C16" s="13"/>
      <c r="D16" s="13"/>
      <c r="E16" s="13">
        <f t="shared" si="0"/>
        <v>0</v>
      </c>
      <c r="F16" s="12" t="s">
        <v>28</v>
      </c>
      <c r="G16" s="13">
        <v>130000</v>
      </c>
      <c r="H16" s="13">
        <v>195000</v>
      </c>
      <c r="I16" s="13">
        <f t="shared" si="1"/>
        <v>-65000</v>
      </c>
    </row>
    <row r="17" spans="1:9">
      <c r="A17" s="1"/>
      <c r="B17" s="12" t="s">
        <v>29</v>
      </c>
      <c r="C17" s="13"/>
      <c r="D17" s="13"/>
      <c r="E17" s="13">
        <f t="shared" si="0"/>
        <v>0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206000</v>
      </c>
      <c r="H20" s="13">
        <v>198400</v>
      </c>
      <c r="I20" s="13">
        <f t="shared" si="1"/>
        <v>7600</v>
      </c>
    </row>
    <row r="21" spans="1:9">
      <c r="A21" s="1"/>
      <c r="B21" s="12" t="s">
        <v>37</v>
      </c>
      <c r="C21" s="13">
        <v>71600</v>
      </c>
      <c r="D21" s="13">
        <v>71600</v>
      </c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/>
      <c r="H22" s="13"/>
      <c r="I22" s="13">
        <f t="shared" si="1"/>
        <v>0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-1684917</v>
      </c>
      <c r="D25" s="13">
        <v>-3697530</v>
      </c>
      <c r="E25" s="13">
        <f t="shared" si="0"/>
        <v>2012613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1077265</v>
      </c>
      <c r="D26" s="9">
        <f>+D27 +D32</f>
        <v>210678</v>
      </c>
      <c r="E26" s="9">
        <f t="shared" si="0"/>
        <v>866587</v>
      </c>
      <c r="F26" s="8" t="s">
        <v>45</v>
      </c>
      <c r="G26" s="9">
        <f>+G27+G31+G32+G33+G34+G35+G36+G37+G38+G39</f>
        <v>0</v>
      </c>
      <c r="H26" s="9">
        <f>+H27+H31+H32+H33+H34+H35+H36+H37+H38+H39</f>
        <v>0</v>
      </c>
      <c r="I26" s="9">
        <f t="shared" ref="I26:I40" si="2">G26-H26</f>
        <v>0</v>
      </c>
    </row>
    <row r="27" spans="1:9">
      <c r="A27" s="1"/>
      <c r="B27" s="8" t="s">
        <v>46</v>
      </c>
      <c r="C27" s="9">
        <f>+C28+C29+C30+C31</f>
        <v>0</v>
      </c>
      <c r="D27" s="9">
        <f>+D28+D29+D30+D31</f>
        <v>0</v>
      </c>
      <c r="E27" s="9">
        <f t="shared" si="0"/>
        <v>0</v>
      </c>
      <c r="F27" s="12" t="s">
        <v>47</v>
      </c>
      <c r="G27" s="13">
        <f>+G28+G29+G30</f>
        <v>0</v>
      </c>
      <c r="H27" s="13">
        <f>+H28+H29+H30</f>
        <v>0</v>
      </c>
      <c r="I27" s="13">
        <f t="shared" si="2"/>
        <v>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/>
      <c r="D29" s="13"/>
      <c r="E29" s="13">
        <f t="shared" si="0"/>
        <v>0</v>
      </c>
      <c r="F29" s="12" t="s">
        <v>51</v>
      </c>
      <c r="G29" s="13"/>
      <c r="H29" s="13"/>
      <c r="I29" s="13">
        <f t="shared" si="2"/>
        <v>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1077265</v>
      </c>
      <c r="D32" s="9">
        <f>+D33+D34+D35+D36+D37+D38+D39+D40+D42+D45+D46+D60+D63-ABS(D69)</f>
        <v>210678</v>
      </c>
      <c r="E32" s="9">
        <f t="shared" si="0"/>
        <v>866587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/>
      <c r="D34" s="13"/>
      <c r="E34" s="13">
        <f t="shared" si="0"/>
        <v>0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>
        <v>938623</v>
      </c>
      <c r="D35" s="13"/>
      <c r="E35" s="13">
        <f t="shared" si="0"/>
        <v>938623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/>
      <c r="D36" s="13"/>
      <c r="E36" s="13">
        <f t="shared" si="0"/>
        <v>0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138642</v>
      </c>
      <c r="D37" s="13">
        <v>210678</v>
      </c>
      <c r="E37" s="13">
        <f t="shared" si="0"/>
        <v>-72036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354846</v>
      </c>
      <c r="H40" s="9">
        <f>+H7 +H26</f>
        <v>410859</v>
      </c>
      <c r="I40" s="9">
        <f t="shared" si="2"/>
        <v>-56013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0</v>
      </c>
      <c r="D42" s="13">
        <f>+D43+D44</f>
        <v>0</v>
      </c>
      <c r="E42" s="13">
        <f t="shared" si="0"/>
        <v>0</v>
      </c>
      <c r="F42" s="10" t="s">
        <v>74</v>
      </c>
      <c r="G42" s="11">
        <f>+G43+G44</f>
        <v>0</v>
      </c>
      <c r="H42" s="11">
        <f>+H43+H44</f>
        <v>0</v>
      </c>
      <c r="I42" s="11">
        <f t="shared" ref="I42:I51" si="3">G42-H42</f>
        <v>0</v>
      </c>
    </row>
    <row r="43" spans="1:9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/>
      <c r="H43" s="13"/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/>
      <c r="H44" s="13"/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/>
      <c r="H45" s="13"/>
      <c r="I45" s="13">
        <f t="shared" si="3"/>
        <v>0</v>
      </c>
    </row>
    <row r="46" spans="1:9">
      <c r="A46" s="1"/>
      <c r="B46" s="12" t="s">
        <v>81</v>
      </c>
      <c r="C46" s="13">
        <f>+C47+C48+C49+C50+C51+C52+C53+C54+C55+C56+C57+C58+C59</f>
        <v>0</v>
      </c>
      <c r="D46" s="13">
        <f>+D47+D48+D49+D50+D51+D52+D53+D54+D55+D56+D57+D58+D59</f>
        <v>0</v>
      </c>
      <c r="E46" s="13">
        <f t="shared" si="0"/>
        <v>0</v>
      </c>
      <c r="F46" s="12" t="s">
        <v>82</v>
      </c>
      <c r="G46" s="13">
        <f>+G47+G48+G49</f>
        <v>0</v>
      </c>
      <c r="H46" s="13">
        <f>+H47+H48+H49</f>
        <v>0</v>
      </c>
      <c r="I46" s="13">
        <f t="shared" si="3"/>
        <v>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/>
      <c r="H47" s="13"/>
      <c r="I47" s="13">
        <f t="shared" si="3"/>
        <v>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/>
      <c r="H48" s="13"/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685873</v>
      </c>
      <c r="H50" s="13">
        <v>-173271</v>
      </c>
      <c r="I50" s="13">
        <f t="shared" si="3"/>
        <v>859144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859144</v>
      </c>
      <c r="H51" s="13">
        <v>-13059</v>
      </c>
      <c r="I51" s="13">
        <f t="shared" si="3"/>
        <v>872203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685873</v>
      </c>
      <c r="H69" s="9">
        <f>+H42 +H45 +H46 +H50</f>
        <v>-173271</v>
      </c>
      <c r="I69" s="9">
        <f t="shared" ref="I69:I70" si="4">G69-H69</f>
        <v>859144</v>
      </c>
    </row>
    <row r="70" spans="1:9">
      <c r="A70" s="1"/>
      <c r="B70" s="8" t="s">
        <v>111</v>
      </c>
      <c r="C70" s="9">
        <f>+C7 +C26</f>
        <v>1040719</v>
      </c>
      <c r="D70" s="9">
        <f>+D7 +D26</f>
        <v>237588</v>
      </c>
      <c r="E70" s="9">
        <f t="shared" si="0"/>
        <v>803131</v>
      </c>
      <c r="F70" s="16" t="s">
        <v>112</v>
      </c>
      <c r="G70" s="17">
        <f>+G40 +G69</f>
        <v>1040719</v>
      </c>
      <c r="H70" s="17">
        <f>+H40 +H69</f>
        <v>237588</v>
      </c>
      <c r="I70" s="17">
        <f t="shared" si="4"/>
        <v>803131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97B9-0430-4221-83E5-FF832B033655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124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5049511</v>
      </c>
      <c r="D7" s="9">
        <f>+D8+D12+D13+D14+D15+D16+D17+D18+D19+D20+D21+D22+D23-ABS(D24)+D25</f>
        <v>5095291</v>
      </c>
      <c r="E7" s="9">
        <f>C7-D7</f>
        <v>-45780</v>
      </c>
      <c r="F7" s="8" t="s">
        <v>10</v>
      </c>
      <c r="G7" s="9">
        <f>+G8+G9+G10+G11+G15+G16+G17+G18+G19+G20+G21+G22</f>
        <v>1403805</v>
      </c>
      <c r="H7" s="9">
        <f>+H8+H9+H10+H11+H15+H16+H17+H18+H19+H20+H21+H22</f>
        <v>1384215</v>
      </c>
      <c r="I7" s="9">
        <f>G7-H7</f>
        <v>19590</v>
      </c>
    </row>
    <row r="8" spans="1:9">
      <c r="A8" s="1"/>
      <c r="B8" s="10" t="s">
        <v>11</v>
      </c>
      <c r="C8" s="11">
        <f>+C9+C10+C11</f>
        <v>400171</v>
      </c>
      <c r="D8" s="11">
        <f>+D9+D10+D11</f>
        <v>364310</v>
      </c>
      <c r="E8" s="11">
        <f t="shared" ref="E8:E70" si="0">C8-D8</f>
        <v>35861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140000</v>
      </c>
      <c r="D9" s="13">
        <v>140000</v>
      </c>
      <c r="E9" s="13">
        <f t="shared" si="0"/>
        <v>0</v>
      </c>
      <c r="F9" s="12" t="s">
        <v>14</v>
      </c>
      <c r="G9" s="13"/>
      <c r="H9" s="13">
        <v>46417</v>
      </c>
      <c r="I9" s="13">
        <f t="shared" si="1"/>
        <v>-46417</v>
      </c>
    </row>
    <row r="10" spans="1:9">
      <c r="A10" s="1"/>
      <c r="B10" s="12" t="s">
        <v>15</v>
      </c>
      <c r="C10" s="13">
        <v>260171</v>
      </c>
      <c r="D10" s="13">
        <v>224310</v>
      </c>
      <c r="E10" s="13">
        <f t="shared" si="0"/>
        <v>35861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0</v>
      </c>
      <c r="H11" s="13">
        <f>+H12+H13+H14</f>
        <v>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2810649</v>
      </c>
      <c r="D13" s="13">
        <v>2472552</v>
      </c>
      <c r="E13" s="13">
        <f t="shared" si="0"/>
        <v>338097</v>
      </c>
      <c r="F13" s="12" t="s">
        <v>22</v>
      </c>
      <c r="G13" s="13"/>
      <c r="H13" s="13"/>
      <c r="I13" s="13">
        <f t="shared" si="1"/>
        <v>0</v>
      </c>
    </row>
    <row r="14" spans="1:9">
      <c r="A14" s="1"/>
      <c r="B14" s="12" t="s">
        <v>23</v>
      </c>
      <c r="C14" s="13">
        <v>7600</v>
      </c>
      <c r="D14" s="13"/>
      <c r="E14" s="13">
        <f t="shared" si="0"/>
        <v>7600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>
        <v>4000</v>
      </c>
      <c r="D15" s="13"/>
      <c r="E15" s="13">
        <f t="shared" si="0"/>
        <v>4000</v>
      </c>
      <c r="F15" s="12" t="s">
        <v>26</v>
      </c>
      <c r="G15" s="13">
        <v>75296</v>
      </c>
      <c r="H15" s="13">
        <v>89054</v>
      </c>
      <c r="I15" s="13">
        <f t="shared" si="1"/>
        <v>-13758</v>
      </c>
    </row>
    <row r="16" spans="1:9">
      <c r="A16" s="1"/>
      <c r="B16" s="12" t="s">
        <v>27</v>
      </c>
      <c r="C16" s="13">
        <v>28130</v>
      </c>
      <c r="D16" s="13">
        <v>28030</v>
      </c>
      <c r="E16" s="13">
        <f t="shared" si="0"/>
        <v>100</v>
      </c>
      <c r="F16" s="12" t="s">
        <v>28</v>
      </c>
      <c r="G16" s="13"/>
      <c r="H16" s="13"/>
      <c r="I16" s="13">
        <f t="shared" si="1"/>
        <v>0</v>
      </c>
    </row>
    <row r="17" spans="1:9">
      <c r="A17" s="1"/>
      <c r="B17" s="12" t="s">
        <v>29</v>
      </c>
      <c r="C17" s="13">
        <v>11312</v>
      </c>
      <c r="D17" s="13">
        <v>22169</v>
      </c>
      <c r="E17" s="13">
        <f t="shared" si="0"/>
        <v>-10857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>
        <v>46752</v>
      </c>
      <c r="D18" s="13">
        <v>63632</v>
      </c>
      <c r="E18" s="13">
        <f t="shared" si="0"/>
        <v>-16880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1239100</v>
      </c>
      <c r="H20" s="13">
        <v>1201400</v>
      </c>
      <c r="I20" s="13">
        <f t="shared" si="1"/>
        <v>37700</v>
      </c>
    </row>
    <row r="21" spans="1:9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>
        <v>89409</v>
      </c>
      <c r="H22" s="13">
        <v>47344</v>
      </c>
      <c r="I22" s="13">
        <f t="shared" si="1"/>
        <v>42065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1740897</v>
      </c>
      <c r="D25" s="13">
        <v>2144598</v>
      </c>
      <c r="E25" s="13">
        <f t="shared" si="0"/>
        <v>-403701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119416</v>
      </c>
      <c r="D26" s="9">
        <f>+D27 +D32</f>
        <v>193526</v>
      </c>
      <c r="E26" s="9">
        <f t="shared" si="0"/>
        <v>-74110</v>
      </c>
      <c r="F26" s="8" t="s">
        <v>45</v>
      </c>
      <c r="G26" s="9">
        <f>+G27+G31+G32+G33+G34+G35+G36+G37+G38+G39</f>
        <v>0</v>
      </c>
      <c r="H26" s="9">
        <f>+H27+H31+H32+H33+H34+H35+H36+H37+H38+H39</f>
        <v>0</v>
      </c>
      <c r="I26" s="9">
        <f t="shared" ref="I26:I40" si="2">G26-H26</f>
        <v>0</v>
      </c>
    </row>
    <row r="27" spans="1:9">
      <c r="A27" s="1"/>
      <c r="B27" s="8" t="s">
        <v>46</v>
      </c>
      <c r="C27" s="9">
        <f>+C28+C29+C30+C31</f>
        <v>0</v>
      </c>
      <c r="D27" s="9">
        <f>+D28+D29+D30+D31</f>
        <v>0</v>
      </c>
      <c r="E27" s="9">
        <f t="shared" si="0"/>
        <v>0</v>
      </c>
      <c r="F27" s="12" t="s">
        <v>47</v>
      </c>
      <c r="G27" s="13">
        <f>+G28+G29+G30</f>
        <v>0</v>
      </c>
      <c r="H27" s="13">
        <f>+H28+H29+H30</f>
        <v>0</v>
      </c>
      <c r="I27" s="13">
        <f t="shared" si="2"/>
        <v>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/>
      <c r="D29" s="13"/>
      <c r="E29" s="13">
        <f t="shared" si="0"/>
        <v>0</v>
      </c>
      <c r="F29" s="12" t="s">
        <v>51</v>
      </c>
      <c r="G29" s="13"/>
      <c r="H29" s="13"/>
      <c r="I29" s="13">
        <f t="shared" si="2"/>
        <v>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119416</v>
      </c>
      <c r="D32" s="9">
        <f>+D33+D34+D35+D36+D37+D38+D39+D40+D42+D45+D46+D60+D63-ABS(D69)</f>
        <v>193526</v>
      </c>
      <c r="E32" s="9">
        <f t="shared" si="0"/>
        <v>-74110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/>
      <c r="D34" s="13"/>
      <c r="E34" s="13">
        <f t="shared" si="0"/>
        <v>0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/>
      <c r="D35" s="13"/>
      <c r="E35" s="13">
        <f t="shared" si="0"/>
        <v>0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1</v>
      </c>
      <c r="D36" s="13">
        <v>1</v>
      </c>
      <c r="E36" s="13">
        <f t="shared" si="0"/>
        <v>0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111415</v>
      </c>
      <c r="D37" s="13">
        <v>185525</v>
      </c>
      <c r="E37" s="13">
        <f t="shared" si="0"/>
        <v>-74110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1403805</v>
      </c>
      <c r="H40" s="9">
        <f>+H7 +H26</f>
        <v>1384215</v>
      </c>
      <c r="I40" s="9">
        <f t="shared" si="2"/>
        <v>19590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8000</v>
      </c>
      <c r="D42" s="13">
        <f>+D43+D44</f>
        <v>8000</v>
      </c>
      <c r="E42" s="13">
        <f t="shared" si="0"/>
        <v>0</v>
      </c>
      <c r="F42" s="10" t="s">
        <v>74</v>
      </c>
      <c r="G42" s="11">
        <f>+G43+G44</f>
        <v>2201252</v>
      </c>
      <c r="H42" s="11">
        <f>+H43+H44</f>
        <v>2201252</v>
      </c>
      <c r="I42" s="11">
        <f t="shared" ref="I42:I51" si="3">G42-H42</f>
        <v>0</v>
      </c>
    </row>
    <row r="43" spans="1:9">
      <c r="A43" s="1"/>
      <c r="B43" s="12" t="s">
        <v>75</v>
      </c>
      <c r="C43" s="13">
        <v>8000</v>
      </c>
      <c r="D43" s="13">
        <v>8000</v>
      </c>
      <c r="E43" s="13">
        <f t="shared" si="0"/>
        <v>0</v>
      </c>
      <c r="F43" s="12" t="s">
        <v>76</v>
      </c>
      <c r="G43" s="13"/>
      <c r="H43" s="13"/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2201252</v>
      </c>
      <c r="H44" s="13">
        <v>2201252</v>
      </c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29025</v>
      </c>
      <c r="H45" s="13">
        <v>60088</v>
      </c>
      <c r="I45" s="13">
        <f t="shared" si="3"/>
        <v>-31063</v>
      </c>
    </row>
    <row r="46" spans="1:9">
      <c r="A46" s="1"/>
      <c r="B46" s="12" t="s">
        <v>81</v>
      </c>
      <c r="C46" s="13">
        <f>+C47+C48+C49+C50+C51+C52+C53+C54+C55+C56+C57+C58+C59</f>
        <v>0</v>
      </c>
      <c r="D46" s="13">
        <f>+D47+D48+D49+D50+D51+D52+D53+D54+D55+D56+D57+D58+D59</f>
        <v>0</v>
      </c>
      <c r="E46" s="13">
        <f t="shared" si="0"/>
        <v>0</v>
      </c>
      <c r="F46" s="12" t="s">
        <v>82</v>
      </c>
      <c r="G46" s="13">
        <f>+G47+G48+G49</f>
        <v>0</v>
      </c>
      <c r="H46" s="13">
        <f>+H47+H48+H49</f>
        <v>0</v>
      </c>
      <c r="I46" s="13">
        <f t="shared" si="3"/>
        <v>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/>
      <c r="H47" s="13"/>
      <c r="I47" s="13">
        <f t="shared" si="3"/>
        <v>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/>
      <c r="H48" s="13"/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1534845</v>
      </c>
      <c r="H50" s="13">
        <v>1643262</v>
      </c>
      <c r="I50" s="13">
        <f t="shared" si="3"/>
        <v>-108417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-108417</v>
      </c>
      <c r="H51" s="13">
        <v>-265838</v>
      </c>
      <c r="I51" s="13">
        <f t="shared" si="3"/>
        <v>157421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3765122</v>
      </c>
      <c r="H69" s="9">
        <f>+H42 +H45 +H46 +H50</f>
        <v>3904602</v>
      </c>
      <c r="I69" s="9">
        <f t="shared" ref="I69:I70" si="4">G69-H69</f>
        <v>-139480</v>
      </c>
    </row>
    <row r="70" spans="1:9">
      <c r="A70" s="1"/>
      <c r="B70" s="8" t="s">
        <v>111</v>
      </c>
      <c r="C70" s="9">
        <f>+C7 +C26</f>
        <v>5168927</v>
      </c>
      <c r="D70" s="9">
        <f>+D7 +D26</f>
        <v>5288817</v>
      </c>
      <c r="E70" s="9">
        <f t="shared" si="0"/>
        <v>-119890</v>
      </c>
      <c r="F70" s="16" t="s">
        <v>112</v>
      </c>
      <c r="G70" s="17">
        <f>+G40 +G69</f>
        <v>5168927</v>
      </c>
      <c r="H70" s="17">
        <f>+H40 +H69</f>
        <v>5288817</v>
      </c>
      <c r="I70" s="17">
        <f t="shared" si="4"/>
        <v>-119890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49DF-3D1F-4450-A23F-AF80C52252F2}">
  <dimension ref="B1:R85"/>
  <sheetViews>
    <sheetView tabSelected="1" workbookViewId="0">
      <selection activeCell="B7" sqref="B7"/>
    </sheetView>
  </sheetViews>
  <sheetFormatPr defaultRowHeight="18.75"/>
  <cols>
    <col min="1" max="1" width="2.875" customWidth="1"/>
    <col min="2" max="2" width="49.5" customWidth="1"/>
    <col min="3" max="18" width="20.75" customWidth="1"/>
  </cols>
  <sheetData>
    <row r="1" spans="2:18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3"/>
      <c r="R2" s="3" t="s">
        <v>127</v>
      </c>
    </row>
    <row r="3" spans="2:18" ht="21">
      <c r="B3" s="18" t="s">
        <v>128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2:18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1"/>
      <c r="R4" s="1"/>
    </row>
    <row r="5" spans="2:18" ht="21">
      <c r="B5" s="19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2:18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  <c r="Q6" s="1"/>
      <c r="R6" s="4" t="s">
        <v>3</v>
      </c>
    </row>
    <row r="7" spans="2:18">
      <c r="B7" s="31" t="s">
        <v>129</v>
      </c>
      <c r="C7" s="32" t="s">
        <v>130</v>
      </c>
      <c r="D7" s="32" t="s">
        <v>131</v>
      </c>
      <c r="E7" s="32" t="s">
        <v>132</v>
      </c>
      <c r="F7" s="32" t="s">
        <v>133</v>
      </c>
      <c r="G7" s="32" t="s">
        <v>134</v>
      </c>
      <c r="H7" s="32" t="s">
        <v>135</v>
      </c>
      <c r="I7" s="32" t="s">
        <v>136</v>
      </c>
      <c r="J7" s="32" t="s">
        <v>137</v>
      </c>
      <c r="K7" s="32" t="s">
        <v>138</v>
      </c>
      <c r="L7" s="32" t="s">
        <v>139</v>
      </c>
      <c r="M7" s="32" t="s">
        <v>140</v>
      </c>
      <c r="N7" s="32" t="s">
        <v>141</v>
      </c>
      <c r="O7" s="32" t="s">
        <v>142</v>
      </c>
      <c r="P7" s="31" t="s">
        <v>143</v>
      </c>
      <c r="Q7" s="31" t="s">
        <v>144</v>
      </c>
      <c r="R7" s="31" t="s">
        <v>145</v>
      </c>
    </row>
    <row r="8" spans="2:18">
      <c r="B8" s="7" t="s">
        <v>146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2:18">
      <c r="B9" s="34" t="s">
        <v>9</v>
      </c>
      <c r="C9" s="35">
        <f t="shared" ref="C9:O9" si="0">+C10+C11+C12+C13+C14+C15+C16+C17+C18+C19+C20+C21+C22-ABS(C23)+C24</f>
        <v>56273188</v>
      </c>
      <c r="D9" s="35">
        <f t="shared" si="0"/>
        <v>13862210</v>
      </c>
      <c r="E9" s="35">
        <f t="shared" si="0"/>
        <v>7263474</v>
      </c>
      <c r="F9" s="35">
        <f t="shared" si="0"/>
        <v>6204313</v>
      </c>
      <c r="G9" s="35">
        <f t="shared" si="0"/>
        <v>5930442</v>
      </c>
      <c r="H9" s="35">
        <f t="shared" si="0"/>
        <v>8755519</v>
      </c>
      <c r="I9" s="35">
        <f t="shared" si="0"/>
        <v>8660425</v>
      </c>
      <c r="J9" s="35">
        <f t="shared" si="0"/>
        <v>6234277</v>
      </c>
      <c r="K9" s="35">
        <f t="shared" si="0"/>
        <v>10289320</v>
      </c>
      <c r="L9" s="35">
        <f t="shared" si="0"/>
        <v>1125921</v>
      </c>
      <c r="M9" s="35">
        <f t="shared" si="0"/>
        <v>5238708</v>
      </c>
      <c r="N9" s="35">
        <f t="shared" si="0"/>
        <v>-36546</v>
      </c>
      <c r="O9" s="35">
        <f t="shared" si="0"/>
        <v>5049511</v>
      </c>
      <c r="P9" s="35">
        <f t="shared" ref="P9:P72" si="1">+C9+D9+E9+F9+G9+H9+I9+J9+K9+L9+M9+N9+O9</f>
        <v>134850762</v>
      </c>
      <c r="Q9" s="35">
        <f>+Q10+Q11+Q12+Q13+Q14+Q15+Q16+Q17+Q18+Q19+Q20+Q21+Q22-ABS(Q23)+Q24</f>
        <v>0</v>
      </c>
      <c r="R9" s="35">
        <f t="shared" ref="R9:R72" si="2">P9-ABS(Q9)</f>
        <v>134850762</v>
      </c>
    </row>
    <row r="10" spans="2:18">
      <c r="B10" s="36" t="s">
        <v>11</v>
      </c>
      <c r="C10" s="37">
        <v>54841388</v>
      </c>
      <c r="D10" s="37">
        <v>278657</v>
      </c>
      <c r="E10" s="37">
        <v>363888</v>
      </c>
      <c r="F10" s="37">
        <v>100392</v>
      </c>
      <c r="G10" s="37">
        <v>210063</v>
      </c>
      <c r="H10" s="37">
        <v>220013</v>
      </c>
      <c r="I10" s="37">
        <v>663675</v>
      </c>
      <c r="J10" s="37">
        <v>283123</v>
      </c>
      <c r="K10" s="37">
        <v>695245</v>
      </c>
      <c r="L10" s="37">
        <v>144419</v>
      </c>
      <c r="M10" s="37">
        <v>570130</v>
      </c>
      <c r="N10" s="37">
        <v>698920</v>
      </c>
      <c r="O10" s="37">
        <v>400171</v>
      </c>
      <c r="P10" s="37">
        <f t="shared" si="1"/>
        <v>59470084</v>
      </c>
      <c r="Q10" s="37"/>
      <c r="R10" s="37">
        <f t="shared" si="2"/>
        <v>59470084</v>
      </c>
    </row>
    <row r="11" spans="2:18">
      <c r="B11" s="38" t="s">
        <v>19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>
        <f t="shared" si="1"/>
        <v>0</v>
      </c>
      <c r="Q11" s="39"/>
      <c r="R11" s="39">
        <f t="shared" si="2"/>
        <v>0</v>
      </c>
    </row>
    <row r="12" spans="2:18">
      <c r="B12" s="38" t="s">
        <v>21</v>
      </c>
      <c r="C12" s="39"/>
      <c r="D12" s="39">
        <v>8278235</v>
      </c>
      <c r="E12" s="39">
        <v>6986298</v>
      </c>
      <c r="F12" s="39">
        <v>5241884</v>
      </c>
      <c r="G12" s="39">
        <v>4738513</v>
      </c>
      <c r="H12" s="39">
        <v>6517783</v>
      </c>
      <c r="I12" s="39">
        <v>7317510</v>
      </c>
      <c r="J12" s="39">
        <v>6790451</v>
      </c>
      <c r="K12" s="39">
        <v>6407499</v>
      </c>
      <c r="L12" s="39">
        <v>2331739</v>
      </c>
      <c r="M12" s="39">
        <v>3525161</v>
      </c>
      <c r="N12" s="39">
        <v>875851</v>
      </c>
      <c r="O12" s="39">
        <v>2810649</v>
      </c>
      <c r="P12" s="39">
        <f t="shared" si="1"/>
        <v>61821573</v>
      </c>
      <c r="Q12" s="39"/>
      <c r="R12" s="39">
        <f t="shared" si="2"/>
        <v>61821573</v>
      </c>
    </row>
    <row r="13" spans="2:18">
      <c r="B13" s="38" t="s">
        <v>23</v>
      </c>
      <c r="C13" s="39"/>
      <c r="D13" s="39"/>
      <c r="E13" s="39">
        <v>30660</v>
      </c>
      <c r="F13" s="39"/>
      <c r="G13" s="39"/>
      <c r="H13" s="39">
        <v>32410</v>
      </c>
      <c r="I13" s="39">
        <v>24400</v>
      </c>
      <c r="J13" s="39"/>
      <c r="K13" s="39">
        <v>32300</v>
      </c>
      <c r="L13" s="39"/>
      <c r="M13" s="39">
        <v>9846</v>
      </c>
      <c r="N13" s="39"/>
      <c r="O13" s="39">
        <v>7600</v>
      </c>
      <c r="P13" s="39">
        <f t="shared" si="1"/>
        <v>137216</v>
      </c>
      <c r="Q13" s="39"/>
      <c r="R13" s="39">
        <f t="shared" si="2"/>
        <v>137216</v>
      </c>
    </row>
    <row r="14" spans="2:18">
      <c r="B14" s="38" t="s">
        <v>25</v>
      </c>
      <c r="C14" s="39">
        <v>1233800</v>
      </c>
      <c r="D14" s="39">
        <v>38000</v>
      </c>
      <c r="E14" s="39">
        <v>18000</v>
      </c>
      <c r="F14" s="39">
        <v>29000</v>
      </c>
      <c r="G14" s="39">
        <v>39000</v>
      </c>
      <c r="H14" s="39">
        <v>9000</v>
      </c>
      <c r="I14" s="39">
        <v>23000</v>
      </c>
      <c r="J14" s="39">
        <v>38000</v>
      </c>
      <c r="K14" s="39">
        <v>56000</v>
      </c>
      <c r="L14" s="39"/>
      <c r="M14" s="39">
        <v>5000</v>
      </c>
      <c r="N14" s="39">
        <v>2000</v>
      </c>
      <c r="O14" s="39">
        <v>4000</v>
      </c>
      <c r="P14" s="39">
        <f t="shared" si="1"/>
        <v>1494800</v>
      </c>
      <c r="Q14" s="39"/>
      <c r="R14" s="39">
        <f t="shared" si="2"/>
        <v>1494800</v>
      </c>
    </row>
    <row r="15" spans="2:18">
      <c r="B15" s="38" t="s">
        <v>27</v>
      </c>
      <c r="C15" s="39"/>
      <c r="D15" s="39">
        <v>14400</v>
      </c>
      <c r="E15" s="39">
        <v>21175</v>
      </c>
      <c r="F15" s="39"/>
      <c r="G15" s="39"/>
      <c r="H15" s="39">
        <v>671722</v>
      </c>
      <c r="I15" s="39">
        <v>205736</v>
      </c>
      <c r="J15" s="39">
        <v>31589</v>
      </c>
      <c r="K15" s="39">
        <v>201997</v>
      </c>
      <c r="L15" s="39"/>
      <c r="M15" s="39">
        <v>108049</v>
      </c>
      <c r="N15" s="39"/>
      <c r="O15" s="39">
        <v>28130</v>
      </c>
      <c r="P15" s="39">
        <f t="shared" si="1"/>
        <v>1282798</v>
      </c>
      <c r="Q15" s="39"/>
      <c r="R15" s="39">
        <f t="shared" si="2"/>
        <v>1282798</v>
      </c>
    </row>
    <row r="16" spans="2:18">
      <c r="B16" s="38" t="s">
        <v>29</v>
      </c>
      <c r="C16" s="39"/>
      <c r="D16" s="39">
        <v>426293</v>
      </c>
      <c r="E16" s="39">
        <v>229635</v>
      </c>
      <c r="F16" s="39">
        <v>117831</v>
      </c>
      <c r="G16" s="39"/>
      <c r="H16" s="39">
        <v>440342</v>
      </c>
      <c r="I16" s="39">
        <v>114338</v>
      </c>
      <c r="J16" s="39">
        <v>74900</v>
      </c>
      <c r="K16" s="39">
        <v>57820</v>
      </c>
      <c r="L16" s="39"/>
      <c r="M16" s="39">
        <v>513576</v>
      </c>
      <c r="N16" s="39"/>
      <c r="O16" s="39">
        <v>11312</v>
      </c>
      <c r="P16" s="39">
        <f t="shared" si="1"/>
        <v>1986047</v>
      </c>
      <c r="Q16" s="39"/>
      <c r="R16" s="39">
        <f t="shared" si="2"/>
        <v>1986047</v>
      </c>
    </row>
    <row r="17" spans="2:18">
      <c r="B17" s="38" t="s">
        <v>31</v>
      </c>
      <c r="C17" s="39"/>
      <c r="D17" s="39">
        <v>63712</v>
      </c>
      <c r="E17" s="39">
        <v>116939</v>
      </c>
      <c r="F17" s="39">
        <v>2750</v>
      </c>
      <c r="G17" s="39"/>
      <c r="H17" s="39">
        <v>266571</v>
      </c>
      <c r="I17" s="39">
        <v>47856</v>
      </c>
      <c r="J17" s="39"/>
      <c r="K17" s="39">
        <v>37257</v>
      </c>
      <c r="L17" s="39"/>
      <c r="M17" s="39"/>
      <c r="N17" s="39"/>
      <c r="O17" s="39">
        <v>46752</v>
      </c>
      <c r="P17" s="39">
        <f t="shared" si="1"/>
        <v>581837</v>
      </c>
      <c r="Q17" s="39"/>
      <c r="R17" s="39">
        <f t="shared" si="2"/>
        <v>581837</v>
      </c>
    </row>
    <row r="18" spans="2:18">
      <c r="B18" s="38" t="s">
        <v>33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>
        <f t="shared" si="1"/>
        <v>0</v>
      </c>
      <c r="Q18" s="39"/>
      <c r="R18" s="39">
        <f t="shared" si="2"/>
        <v>0</v>
      </c>
    </row>
    <row r="19" spans="2:18">
      <c r="B19" s="38" t="s">
        <v>35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>
        <f t="shared" si="1"/>
        <v>0</v>
      </c>
      <c r="Q19" s="39"/>
      <c r="R19" s="39">
        <f t="shared" si="2"/>
        <v>0</v>
      </c>
    </row>
    <row r="20" spans="2:18">
      <c r="B20" s="38" t="s">
        <v>37</v>
      </c>
      <c r="C20" s="39">
        <v>198000</v>
      </c>
      <c r="D20" s="39"/>
      <c r="E20" s="39"/>
      <c r="F20" s="39"/>
      <c r="G20" s="39"/>
      <c r="H20" s="39">
        <v>320000</v>
      </c>
      <c r="I20" s="39">
        <v>30000</v>
      </c>
      <c r="J20" s="39">
        <v>118400</v>
      </c>
      <c r="K20" s="39"/>
      <c r="L20" s="39"/>
      <c r="M20" s="39"/>
      <c r="N20" s="39">
        <v>71600</v>
      </c>
      <c r="O20" s="39"/>
      <c r="P20" s="39">
        <f t="shared" si="1"/>
        <v>738000</v>
      </c>
      <c r="Q20" s="39"/>
      <c r="R20" s="39">
        <f t="shared" si="2"/>
        <v>738000</v>
      </c>
    </row>
    <row r="21" spans="2:18">
      <c r="B21" s="38" t="s">
        <v>39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>
        <v>20000</v>
      </c>
      <c r="N21" s="39"/>
      <c r="O21" s="39"/>
      <c r="P21" s="39">
        <f t="shared" si="1"/>
        <v>20000</v>
      </c>
      <c r="Q21" s="39"/>
      <c r="R21" s="39">
        <f t="shared" si="2"/>
        <v>20000</v>
      </c>
    </row>
    <row r="22" spans="2:18">
      <c r="B22" s="38" t="s">
        <v>41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>
        <f t="shared" si="1"/>
        <v>0</v>
      </c>
      <c r="Q22" s="39"/>
      <c r="R22" s="39">
        <f t="shared" si="2"/>
        <v>0</v>
      </c>
    </row>
    <row r="23" spans="2:18">
      <c r="B23" s="38" t="s">
        <v>42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>
        <f t="shared" si="1"/>
        <v>0</v>
      </c>
      <c r="Q23" s="39"/>
      <c r="R23" s="39">
        <f t="shared" si="2"/>
        <v>0</v>
      </c>
    </row>
    <row r="24" spans="2:18">
      <c r="B24" s="38" t="s">
        <v>43</v>
      </c>
      <c r="C24" s="39"/>
      <c r="D24" s="39">
        <v>4762913</v>
      </c>
      <c r="E24" s="39">
        <v>-503121</v>
      </c>
      <c r="F24" s="39">
        <v>712456</v>
      </c>
      <c r="G24" s="39">
        <v>942866</v>
      </c>
      <c r="H24" s="39">
        <v>277678</v>
      </c>
      <c r="I24" s="39">
        <v>233910</v>
      </c>
      <c r="J24" s="39">
        <v>-1102186</v>
      </c>
      <c r="K24" s="39">
        <v>2801202</v>
      </c>
      <c r="L24" s="39">
        <v>-1350237</v>
      </c>
      <c r="M24" s="39">
        <v>486946</v>
      </c>
      <c r="N24" s="39">
        <v>-1684917</v>
      </c>
      <c r="O24" s="39">
        <v>1740897</v>
      </c>
      <c r="P24" s="39">
        <f t="shared" si="1"/>
        <v>7318407</v>
      </c>
      <c r="Q24" s="39"/>
      <c r="R24" s="39">
        <f t="shared" si="2"/>
        <v>7318407</v>
      </c>
    </row>
    <row r="25" spans="2:18">
      <c r="B25" s="34" t="s">
        <v>44</v>
      </c>
      <c r="C25" s="35">
        <f t="shared" ref="C25:O25" si="3">+C26 +C31</f>
        <v>51519648</v>
      </c>
      <c r="D25" s="35">
        <f t="shared" si="3"/>
        <v>208739917</v>
      </c>
      <c r="E25" s="35">
        <f t="shared" si="3"/>
        <v>20858327</v>
      </c>
      <c r="F25" s="35">
        <f t="shared" si="3"/>
        <v>4494160</v>
      </c>
      <c r="G25" s="35">
        <f t="shared" si="3"/>
        <v>7438584</v>
      </c>
      <c r="H25" s="35">
        <f t="shared" si="3"/>
        <v>12338131</v>
      </c>
      <c r="I25" s="35">
        <f t="shared" si="3"/>
        <v>27753705</v>
      </c>
      <c r="J25" s="35">
        <f t="shared" si="3"/>
        <v>24119175</v>
      </c>
      <c r="K25" s="35">
        <f t="shared" si="3"/>
        <v>71767049</v>
      </c>
      <c r="L25" s="35">
        <f t="shared" si="3"/>
        <v>500003</v>
      </c>
      <c r="M25" s="35">
        <f t="shared" si="3"/>
        <v>41026778</v>
      </c>
      <c r="N25" s="35">
        <f t="shared" si="3"/>
        <v>1077265</v>
      </c>
      <c r="O25" s="35">
        <f t="shared" si="3"/>
        <v>119416</v>
      </c>
      <c r="P25" s="35">
        <f t="shared" si="1"/>
        <v>471752158</v>
      </c>
      <c r="Q25" s="35">
        <f>+Q26 +Q31</f>
        <v>0</v>
      </c>
      <c r="R25" s="35">
        <f t="shared" si="2"/>
        <v>471752158</v>
      </c>
    </row>
    <row r="26" spans="2:18">
      <c r="B26" s="34" t="s">
        <v>46</v>
      </c>
      <c r="C26" s="35">
        <f t="shared" ref="C26:O26" si="4">+C27+C28+C29+C30</f>
        <v>3000000</v>
      </c>
      <c r="D26" s="35">
        <f t="shared" si="4"/>
        <v>100536171</v>
      </c>
      <c r="E26" s="35">
        <f t="shared" si="4"/>
        <v>15936560</v>
      </c>
      <c r="F26" s="35">
        <f t="shared" si="4"/>
        <v>3171879</v>
      </c>
      <c r="G26" s="35">
        <f t="shared" si="4"/>
        <v>0</v>
      </c>
      <c r="H26" s="35">
        <f t="shared" si="4"/>
        <v>0</v>
      </c>
      <c r="I26" s="35">
        <f t="shared" si="4"/>
        <v>21999809</v>
      </c>
      <c r="J26" s="35">
        <f t="shared" si="4"/>
        <v>17022986</v>
      </c>
      <c r="K26" s="35">
        <f t="shared" si="4"/>
        <v>66021546</v>
      </c>
      <c r="L26" s="35">
        <f t="shared" si="4"/>
        <v>0</v>
      </c>
      <c r="M26" s="35">
        <f t="shared" si="4"/>
        <v>0</v>
      </c>
      <c r="N26" s="35">
        <f t="shared" si="4"/>
        <v>0</v>
      </c>
      <c r="O26" s="35">
        <f t="shared" si="4"/>
        <v>0</v>
      </c>
      <c r="P26" s="35">
        <f t="shared" si="1"/>
        <v>227688951</v>
      </c>
      <c r="Q26" s="35">
        <f>+Q27+Q28+Q29+Q30</f>
        <v>0</v>
      </c>
      <c r="R26" s="35">
        <f t="shared" si="2"/>
        <v>227688951</v>
      </c>
    </row>
    <row r="27" spans="2:18">
      <c r="B27" s="36" t="s">
        <v>48</v>
      </c>
      <c r="C27" s="37"/>
      <c r="D27" s="37"/>
      <c r="E27" s="37"/>
      <c r="F27" s="37"/>
      <c r="G27" s="37"/>
      <c r="H27" s="37"/>
      <c r="I27" s="37"/>
      <c r="J27" s="37"/>
      <c r="K27" s="37">
        <v>57299000</v>
      </c>
      <c r="L27" s="37"/>
      <c r="M27" s="37"/>
      <c r="N27" s="37"/>
      <c r="O27" s="37"/>
      <c r="P27" s="37">
        <f t="shared" si="1"/>
        <v>57299000</v>
      </c>
      <c r="Q27" s="37"/>
      <c r="R27" s="37">
        <f t="shared" si="2"/>
        <v>57299000</v>
      </c>
    </row>
    <row r="28" spans="2:18">
      <c r="B28" s="38" t="s">
        <v>50</v>
      </c>
      <c r="C28" s="39"/>
      <c r="D28" s="39">
        <v>100536171</v>
      </c>
      <c r="E28" s="39">
        <v>15936560</v>
      </c>
      <c r="F28" s="39">
        <v>3171879</v>
      </c>
      <c r="G28" s="39"/>
      <c r="H28" s="39"/>
      <c r="I28" s="39">
        <v>21999809</v>
      </c>
      <c r="J28" s="39">
        <v>17022986</v>
      </c>
      <c r="K28" s="39">
        <v>8722546</v>
      </c>
      <c r="L28" s="39"/>
      <c r="M28" s="39"/>
      <c r="N28" s="39"/>
      <c r="O28" s="39"/>
      <c r="P28" s="39">
        <f t="shared" si="1"/>
        <v>167389951</v>
      </c>
      <c r="Q28" s="39"/>
      <c r="R28" s="39">
        <f t="shared" si="2"/>
        <v>167389951</v>
      </c>
    </row>
    <row r="29" spans="2:18">
      <c r="B29" s="38" t="s">
        <v>52</v>
      </c>
      <c r="C29" s="39">
        <v>3000000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>
        <f t="shared" si="1"/>
        <v>3000000</v>
      </c>
      <c r="Q29" s="39"/>
      <c r="R29" s="39">
        <f t="shared" si="2"/>
        <v>3000000</v>
      </c>
    </row>
    <row r="30" spans="2:18">
      <c r="B30" s="38" t="s">
        <v>54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>
        <f t="shared" si="1"/>
        <v>0</v>
      </c>
      <c r="Q30" s="39"/>
      <c r="R30" s="39">
        <f t="shared" si="2"/>
        <v>0</v>
      </c>
    </row>
    <row r="31" spans="2:18">
      <c r="B31" s="34" t="s">
        <v>56</v>
      </c>
      <c r="C31" s="35">
        <f t="shared" ref="C31:O31" si="5">+C32+C33+C34+C35+C36+C37+C38+C39+C40+C41+C42+C43+C44-ABS(C45)</f>
        <v>48519648</v>
      </c>
      <c r="D31" s="35">
        <f t="shared" si="5"/>
        <v>108203746</v>
      </c>
      <c r="E31" s="35">
        <f t="shared" si="5"/>
        <v>4921767</v>
      </c>
      <c r="F31" s="35">
        <f t="shared" si="5"/>
        <v>1322281</v>
      </c>
      <c r="G31" s="35">
        <f t="shared" si="5"/>
        <v>7438584</v>
      </c>
      <c r="H31" s="35">
        <f t="shared" si="5"/>
        <v>12338131</v>
      </c>
      <c r="I31" s="35">
        <f t="shared" si="5"/>
        <v>5753896</v>
      </c>
      <c r="J31" s="35">
        <f t="shared" si="5"/>
        <v>7096189</v>
      </c>
      <c r="K31" s="35">
        <f t="shared" si="5"/>
        <v>5745503</v>
      </c>
      <c r="L31" s="35">
        <f t="shared" si="5"/>
        <v>500003</v>
      </c>
      <c r="M31" s="35">
        <f t="shared" si="5"/>
        <v>41026778</v>
      </c>
      <c r="N31" s="35">
        <f t="shared" si="5"/>
        <v>1077265</v>
      </c>
      <c r="O31" s="35">
        <f t="shared" si="5"/>
        <v>119416</v>
      </c>
      <c r="P31" s="35">
        <f t="shared" si="1"/>
        <v>244063207</v>
      </c>
      <c r="Q31" s="35">
        <f>+Q32+Q33+Q34+Q35+Q36+Q37+Q38+Q39+Q40+Q41+Q42+Q43+Q44-ABS(Q45)</f>
        <v>0</v>
      </c>
      <c r="R31" s="35">
        <f t="shared" si="2"/>
        <v>244063207</v>
      </c>
    </row>
    <row r="32" spans="2:18">
      <c r="B32" s="36" t="s">
        <v>48</v>
      </c>
      <c r="C32" s="37"/>
      <c r="D32" s="37">
        <v>100500000</v>
      </c>
      <c r="E32" s="37"/>
      <c r="F32" s="37"/>
      <c r="G32" s="37"/>
      <c r="H32" s="37"/>
      <c r="I32" s="37"/>
      <c r="J32" s="37"/>
      <c r="K32" s="37"/>
      <c r="L32" s="37"/>
      <c r="M32" s="37">
        <v>31342630</v>
      </c>
      <c r="N32" s="37"/>
      <c r="O32" s="37"/>
      <c r="P32" s="37">
        <f t="shared" si="1"/>
        <v>131842630</v>
      </c>
      <c r="Q32" s="37"/>
      <c r="R32" s="37">
        <f t="shared" si="2"/>
        <v>131842630</v>
      </c>
    </row>
    <row r="33" spans="2:18">
      <c r="B33" s="38" t="s">
        <v>50</v>
      </c>
      <c r="C33" s="39">
        <v>3547231</v>
      </c>
      <c r="D33" s="39">
        <v>1944453</v>
      </c>
      <c r="E33" s="39"/>
      <c r="F33" s="39"/>
      <c r="G33" s="39"/>
      <c r="H33" s="39">
        <v>5295650</v>
      </c>
      <c r="I33" s="39">
        <v>3118323</v>
      </c>
      <c r="J33" s="39">
        <v>2178406</v>
      </c>
      <c r="K33" s="39">
        <v>2681202</v>
      </c>
      <c r="L33" s="39"/>
      <c r="M33" s="39">
        <v>7316868</v>
      </c>
      <c r="N33" s="39"/>
      <c r="O33" s="39"/>
      <c r="P33" s="39">
        <f t="shared" si="1"/>
        <v>26082133</v>
      </c>
      <c r="Q33" s="39"/>
      <c r="R33" s="39">
        <f t="shared" si="2"/>
        <v>26082133</v>
      </c>
    </row>
    <row r="34" spans="2:18">
      <c r="B34" s="38" t="s">
        <v>60</v>
      </c>
      <c r="C34" s="39"/>
      <c r="D34" s="39">
        <v>2280786</v>
      </c>
      <c r="E34" s="39">
        <v>54558</v>
      </c>
      <c r="F34" s="39">
        <v>1137</v>
      </c>
      <c r="G34" s="39"/>
      <c r="H34" s="39">
        <v>59507</v>
      </c>
      <c r="I34" s="39"/>
      <c r="J34" s="39"/>
      <c r="K34" s="39">
        <v>1068042</v>
      </c>
      <c r="L34" s="39"/>
      <c r="M34" s="39"/>
      <c r="N34" s="39">
        <v>938623</v>
      </c>
      <c r="O34" s="39"/>
      <c r="P34" s="39">
        <f t="shared" si="1"/>
        <v>4402653</v>
      </c>
      <c r="Q34" s="39"/>
      <c r="R34" s="39">
        <f t="shared" si="2"/>
        <v>4402653</v>
      </c>
    </row>
    <row r="35" spans="2:18">
      <c r="B35" s="38" t="s">
        <v>62</v>
      </c>
      <c r="C35" s="39">
        <v>4</v>
      </c>
      <c r="D35" s="39">
        <v>4</v>
      </c>
      <c r="E35" s="39">
        <v>1</v>
      </c>
      <c r="F35" s="39">
        <v>1</v>
      </c>
      <c r="G35" s="39">
        <v>783069</v>
      </c>
      <c r="H35" s="39">
        <v>90744</v>
      </c>
      <c r="I35" s="39">
        <v>2</v>
      </c>
      <c r="J35" s="39">
        <v>1</v>
      </c>
      <c r="K35" s="39">
        <v>4</v>
      </c>
      <c r="L35" s="39">
        <v>2</v>
      </c>
      <c r="M35" s="39">
        <v>1</v>
      </c>
      <c r="N35" s="39"/>
      <c r="O35" s="39">
        <v>1</v>
      </c>
      <c r="P35" s="39">
        <f t="shared" si="1"/>
        <v>873834</v>
      </c>
      <c r="Q35" s="39"/>
      <c r="R35" s="39">
        <f t="shared" si="2"/>
        <v>873834</v>
      </c>
    </row>
    <row r="36" spans="2:18">
      <c r="B36" s="38" t="s">
        <v>64</v>
      </c>
      <c r="C36" s="39">
        <v>1</v>
      </c>
      <c r="D36" s="39">
        <v>1383154</v>
      </c>
      <c r="E36" s="39">
        <v>65208</v>
      </c>
      <c r="F36" s="39">
        <v>544703</v>
      </c>
      <c r="G36" s="39">
        <v>17715</v>
      </c>
      <c r="H36" s="39">
        <v>937619</v>
      </c>
      <c r="I36" s="39">
        <v>835571</v>
      </c>
      <c r="J36" s="39">
        <v>903782</v>
      </c>
      <c r="K36" s="39">
        <v>1996255</v>
      </c>
      <c r="L36" s="39">
        <v>1</v>
      </c>
      <c r="M36" s="39">
        <v>512279</v>
      </c>
      <c r="N36" s="39">
        <v>138642</v>
      </c>
      <c r="O36" s="39">
        <v>111415</v>
      </c>
      <c r="P36" s="39">
        <f t="shared" si="1"/>
        <v>7446345</v>
      </c>
      <c r="Q36" s="39"/>
      <c r="R36" s="39">
        <f t="shared" si="2"/>
        <v>7446345</v>
      </c>
    </row>
    <row r="37" spans="2:18">
      <c r="B37" s="38" t="s">
        <v>66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>
        <f t="shared" si="1"/>
        <v>0</v>
      </c>
      <c r="Q37" s="39"/>
      <c r="R37" s="39">
        <f t="shared" si="2"/>
        <v>0</v>
      </c>
    </row>
    <row r="38" spans="2:18">
      <c r="B38" s="38" t="s">
        <v>68</v>
      </c>
      <c r="C38" s="39">
        <v>19800</v>
      </c>
      <c r="D38" s="39"/>
      <c r="E38" s="39"/>
      <c r="F38" s="39">
        <v>76440</v>
      </c>
      <c r="G38" s="39"/>
      <c r="H38" s="39"/>
      <c r="I38" s="39"/>
      <c r="J38" s="39"/>
      <c r="K38" s="39"/>
      <c r="L38" s="39"/>
      <c r="M38" s="39"/>
      <c r="N38" s="39"/>
      <c r="O38" s="39"/>
      <c r="P38" s="39">
        <f t="shared" si="1"/>
        <v>96240</v>
      </c>
      <c r="Q38" s="39"/>
      <c r="R38" s="39">
        <f t="shared" si="2"/>
        <v>96240</v>
      </c>
    </row>
    <row r="39" spans="2:18">
      <c r="B39" s="38" t="s">
        <v>54</v>
      </c>
      <c r="C39" s="39">
        <v>200000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>
        <f t="shared" si="1"/>
        <v>200000</v>
      </c>
      <c r="Q39" s="39"/>
      <c r="R39" s="39">
        <f t="shared" si="2"/>
        <v>200000</v>
      </c>
    </row>
    <row r="40" spans="2:18">
      <c r="B40" s="38" t="s">
        <v>73</v>
      </c>
      <c r="C40" s="39">
        <v>540000</v>
      </c>
      <c r="D40" s="39"/>
      <c r="E40" s="39"/>
      <c r="F40" s="39"/>
      <c r="G40" s="39"/>
      <c r="H40" s="39">
        <v>2360000</v>
      </c>
      <c r="I40" s="39"/>
      <c r="J40" s="39">
        <v>1814000</v>
      </c>
      <c r="K40" s="39"/>
      <c r="L40" s="39"/>
      <c r="M40" s="39"/>
      <c r="N40" s="39"/>
      <c r="O40" s="39">
        <v>8000</v>
      </c>
      <c r="P40" s="39">
        <f t="shared" si="1"/>
        <v>4722000</v>
      </c>
      <c r="Q40" s="39"/>
      <c r="R40" s="39">
        <f t="shared" si="2"/>
        <v>4722000</v>
      </c>
    </row>
    <row r="41" spans="2:18">
      <c r="B41" s="38" t="s">
        <v>79</v>
      </c>
      <c r="C41" s="39">
        <v>1396062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>
        <f t="shared" si="1"/>
        <v>1396062</v>
      </c>
      <c r="Q41" s="39"/>
      <c r="R41" s="39">
        <f t="shared" si="2"/>
        <v>1396062</v>
      </c>
    </row>
    <row r="42" spans="2:18">
      <c r="B42" s="38" t="s">
        <v>81</v>
      </c>
      <c r="C42" s="39"/>
      <c r="D42" s="39">
        <v>2095349</v>
      </c>
      <c r="E42" s="39">
        <v>4802000</v>
      </c>
      <c r="F42" s="39">
        <v>700000</v>
      </c>
      <c r="G42" s="39">
        <v>6637800</v>
      </c>
      <c r="H42" s="39">
        <v>2594611</v>
      </c>
      <c r="I42" s="39">
        <v>1300000</v>
      </c>
      <c r="J42" s="39">
        <v>2200000</v>
      </c>
      <c r="K42" s="39"/>
      <c r="L42" s="39">
        <v>500000</v>
      </c>
      <c r="M42" s="39">
        <v>1855000</v>
      </c>
      <c r="N42" s="39"/>
      <c r="O42" s="39"/>
      <c r="P42" s="39">
        <f t="shared" si="1"/>
        <v>22684760</v>
      </c>
      <c r="Q42" s="39"/>
      <c r="R42" s="39">
        <f t="shared" si="2"/>
        <v>22684760</v>
      </c>
    </row>
    <row r="43" spans="2:18">
      <c r="B43" s="38" t="s">
        <v>101</v>
      </c>
      <c r="C43" s="39"/>
      <c r="D43" s="39"/>
      <c r="E43" s="39"/>
      <c r="F43" s="39"/>
      <c r="G43" s="39"/>
      <c r="H43" s="39">
        <v>1000000</v>
      </c>
      <c r="I43" s="39">
        <v>500000</v>
      </c>
      <c r="J43" s="39"/>
      <c r="K43" s="39"/>
      <c r="L43" s="39"/>
      <c r="M43" s="39"/>
      <c r="N43" s="39"/>
      <c r="O43" s="39"/>
      <c r="P43" s="39">
        <f t="shared" si="1"/>
        <v>1500000</v>
      </c>
      <c r="Q43" s="39"/>
      <c r="R43" s="39">
        <f t="shared" si="2"/>
        <v>1500000</v>
      </c>
    </row>
    <row r="44" spans="2:18">
      <c r="B44" s="38" t="s">
        <v>104</v>
      </c>
      <c r="C44" s="39">
        <v>42816550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>
        <f t="shared" si="1"/>
        <v>42816550</v>
      </c>
      <c r="Q44" s="39"/>
      <c r="R44" s="39">
        <f t="shared" si="2"/>
        <v>42816550</v>
      </c>
    </row>
    <row r="45" spans="2:18">
      <c r="B45" s="40" t="s">
        <v>42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>
        <f t="shared" si="1"/>
        <v>0</v>
      </c>
      <c r="Q45" s="41"/>
      <c r="R45" s="41">
        <f t="shared" si="2"/>
        <v>0</v>
      </c>
    </row>
    <row r="46" spans="2:18">
      <c r="B46" s="34" t="s">
        <v>111</v>
      </c>
      <c r="C46" s="35">
        <f t="shared" ref="C46:O46" si="6">+C9 +C25</f>
        <v>107792836</v>
      </c>
      <c r="D46" s="35">
        <f t="shared" si="6"/>
        <v>222602127</v>
      </c>
      <c r="E46" s="35">
        <f t="shared" si="6"/>
        <v>28121801</v>
      </c>
      <c r="F46" s="35">
        <f t="shared" si="6"/>
        <v>10698473</v>
      </c>
      <c r="G46" s="35">
        <f t="shared" si="6"/>
        <v>13369026</v>
      </c>
      <c r="H46" s="35">
        <f t="shared" si="6"/>
        <v>21093650</v>
      </c>
      <c r="I46" s="35">
        <f t="shared" si="6"/>
        <v>36414130</v>
      </c>
      <c r="J46" s="35">
        <f t="shared" si="6"/>
        <v>30353452</v>
      </c>
      <c r="K46" s="35">
        <f t="shared" si="6"/>
        <v>82056369</v>
      </c>
      <c r="L46" s="35">
        <f t="shared" si="6"/>
        <v>1625924</v>
      </c>
      <c r="M46" s="35">
        <f t="shared" si="6"/>
        <v>46265486</v>
      </c>
      <c r="N46" s="35">
        <f t="shared" si="6"/>
        <v>1040719</v>
      </c>
      <c r="O46" s="35">
        <f t="shared" si="6"/>
        <v>5168927</v>
      </c>
      <c r="P46" s="35">
        <f t="shared" si="1"/>
        <v>606602920</v>
      </c>
      <c r="Q46" s="35">
        <f>+Q9 +Q25</f>
        <v>0</v>
      </c>
      <c r="R46" s="35">
        <f t="shared" si="2"/>
        <v>606602920</v>
      </c>
    </row>
    <row r="47" spans="2:18">
      <c r="B47" s="7" t="s">
        <v>147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2:18">
      <c r="B48" s="34" t="s">
        <v>10</v>
      </c>
      <c r="C48" s="35">
        <f t="shared" ref="C48:O48" si="7">+C49+C50+C51+C52+C53+C54+C55+C56+C57+C58+C59+C60</f>
        <v>16978959</v>
      </c>
      <c r="D48" s="35">
        <f t="shared" si="7"/>
        <v>11447345</v>
      </c>
      <c r="E48" s="35">
        <f t="shared" si="7"/>
        <v>1819869</v>
      </c>
      <c r="F48" s="35">
        <f t="shared" si="7"/>
        <v>1831399</v>
      </c>
      <c r="G48" s="35">
        <f t="shared" si="7"/>
        <v>1555687</v>
      </c>
      <c r="H48" s="35">
        <f t="shared" si="7"/>
        <v>1799015</v>
      </c>
      <c r="I48" s="35">
        <f t="shared" si="7"/>
        <v>2039897</v>
      </c>
      <c r="J48" s="35">
        <f t="shared" si="7"/>
        <v>1760653</v>
      </c>
      <c r="K48" s="35">
        <f t="shared" si="7"/>
        <v>2347529</v>
      </c>
      <c r="L48" s="35">
        <f t="shared" si="7"/>
        <v>844620</v>
      </c>
      <c r="M48" s="35">
        <f t="shared" si="7"/>
        <v>4233283</v>
      </c>
      <c r="N48" s="35">
        <f t="shared" si="7"/>
        <v>354846</v>
      </c>
      <c r="O48" s="35">
        <f t="shared" si="7"/>
        <v>1403805</v>
      </c>
      <c r="P48" s="35">
        <f t="shared" si="1"/>
        <v>48416907</v>
      </c>
      <c r="Q48" s="35">
        <f>+Q49+Q50+Q51+Q52+Q53+Q54+Q55+Q56+Q57+Q58+Q59+Q60</f>
        <v>0</v>
      </c>
      <c r="R48" s="35">
        <f t="shared" si="2"/>
        <v>48416907</v>
      </c>
    </row>
    <row r="49" spans="2:18">
      <c r="B49" s="38" t="s">
        <v>12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>
        <f t="shared" si="1"/>
        <v>0</v>
      </c>
      <c r="Q49" s="39"/>
      <c r="R49" s="39">
        <f t="shared" si="2"/>
        <v>0</v>
      </c>
    </row>
    <row r="50" spans="2:18">
      <c r="B50" s="38" t="s">
        <v>14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>
        <v>19058</v>
      </c>
      <c r="N50" s="39"/>
      <c r="O50" s="39"/>
      <c r="P50" s="39">
        <f t="shared" si="1"/>
        <v>19058</v>
      </c>
      <c r="Q50" s="39"/>
      <c r="R50" s="39">
        <f t="shared" si="2"/>
        <v>19058</v>
      </c>
    </row>
    <row r="51" spans="2:18">
      <c r="B51" s="38" t="s">
        <v>16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>
        <f t="shared" si="1"/>
        <v>0</v>
      </c>
      <c r="Q51" s="39"/>
      <c r="R51" s="39">
        <f t="shared" si="2"/>
        <v>0</v>
      </c>
    </row>
    <row r="52" spans="2:18">
      <c r="B52" s="38" t="s">
        <v>18</v>
      </c>
      <c r="C52" s="39">
        <v>1512000</v>
      </c>
      <c r="D52" s="39">
        <v>8556000</v>
      </c>
      <c r="E52" s="39"/>
      <c r="F52" s="39"/>
      <c r="G52" s="39"/>
      <c r="H52" s="39"/>
      <c r="I52" s="39"/>
      <c r="J52" s="39"/>
      <c r="K52" s="39"/>
      <c r="L52" s="39"/>
      <c r="M52" s="39">
        <v>3000000</v>
      </c>
      <c r="N52" s="39"/>
      <c r="O52" s="39"/>
      <c r="P52" s="39">
        <f t="shared" si="1"/>
        <v>13068000</v>
      </c>
      <c r="Q52" s="39"/>
      <c r="R52" s="39">
        <f t="shared" si="2"/>
        <v>13068000</v>
      </c>
    </row>
    <row r="53" spans="2:18">
      <c r="B53" s="38" t="s">
        <v>26</v>
      </c>
      <c r="C53" s="39">
        <v>2693445</v>
      </c>
      <c r="D53" s="39">
        <v>165517</v>
      </c>
      <c r="E53" s="39">
        <v>90662</v>
      </c>
      <c r="F53" s="39">
        <v>101156</v>
      </c>
      <c r="G53" s="39">
        <v>78212</v>
      </c>
      <c r="H53" s="39">
        <v>104669</v>
      </c>
      <c r="I53" s="39">
        <v>107800</v>
      </c>
      <c r="J53" s="39">
        <v>115310</v>
      </c>
      <c r="K53" s="39">
        <v>130798</v>
      </c>
      <c r="L53" s="39">
        <v>6240</v>
      </c>
      <c r="M53" s="39">
        <v>67764</v>
      </c>
      <c r="N53" s="39">
        <v>18846</v>
      </c>
      <c r="O53" s="39">
        <v>75296</v>
      </c>
      <c r="P53" s="39">
        <f t="shared" si="1"/>
        <v>3755715</v>
      </c>
      <c r="Q53" s="39"/>
      <c r="R53" s="39">
        <f t="shared" si="2"/>
        <v>3755715</v>
      </c>
    </row>
    <row r="54" spans="2:18">
      <c r="B54" s="38" t="s">
        <v>28</v>
      </c>
      <c r="C54" s="39">
        <v>89257</v>
      </c>
      <c r="D54" s="39"/>
      <c r="E54" s="39"/>
      <c r="F54" s="39"/>
      <c r="G54" s="39"/>
      <c r="H54" s="39"/>
      <c r="I54" s="39"/>
      <c r="J54" s="39"/>
      <c r="K54" s="39"/>
      <c r="L54" s="39"/>
      <c r="M54" s="39">
        <v>2640</v>
      </c>
      <c r="N54" s="39">
        <v>130000</v>
      </c>
      <c r="O54" s="39"/>
      <c r="P54" s="39">
        <f t="shared" si="1"/>
        <v>221897</v>
      </c>
      <c r="Q54" s="39"/>
      <c r="R54" s="39">
        <f t="shared" si="2"/>
        <v>221897</v>
      </c>
    </row>
    <row r="55" spans="2:18">
      <c r="B55" s="38" t="s">
        <v>30</v>
      </c>
      <c r="C55" s="39">
        <v>3452350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>
        <f t="shared" si="1"/>
        <v>3452350</v>
      </c>
      <c r="Q55" s="39"/>
      <c r="R55" s="39">
        <f t="shared" si="2"/>
        <v>3452350</v>
      </c>
    </row>
    <row r="56" spans="2:18">
      <c r="B56" s="38" t="s">
        <v>32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>
        <f t="shared" si="1"/>
        <v>0</v>
      </c>
      <c r="Q56" s="39"/>
      <c r="R56" s="39">
        <f t="shared" si="2"/>
        <v>0</v>
      </c>
    </row>
    <row r="57" spans="2:18">
      <c r="B57" s="38" t="s">
        <v>34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>
        <f t="shared" si="1"/>
        <v>0</v>
      </c>
      <c r="Q57" s="39"/>
      <c r="R57" s="39">
        <f t="shared" si="2"/>
        <v>0</v>
      </c>
    </row>
    <row r="58" spans="2:18">
      <c r="B58" s="38" t="s">
        <v>36</v>
      </c>
      <c r="C58" s="39">
        <v>1913500</v>
      </c>
      <c r="D58" s="39">
        <v>2691200</v>
      </c>
      <c r="E58" s="39">
        <v>1642600</v>
      </c>
      <c r="F58" s="39">
        <v>1696600</v>
      </c>
      <c r="G58" s="39">
        <v>1428100</v>
      </c>
      <c r="H58" s="39">
        <v>1540400</v>
      </c>
      <c r="I58" s="39">
        <v>1755700</v>
      </c>
      <c r="J58" s="39">
        <v>1556000</v>
      </c>
      <c r="K58" s="39">
        <v>2032800</v>
      </c>
      <c r="L58" s="39">
        <v>838380</v>
      </c>
      <c r="M58" s="39">
        <v>1048000</v>
      </c>
      <c r="N58" s="39">
        <v>206000</v>
      </c>
      <c r="O58" s="39">
        <v>1239100</v>
      </c>
      <c r="P58" s="39">
        <f t="shared" si="1"/>
        <v>19588380</v>
      </c>
      <c r="Q58" s="39"/>
      <c r="R58" s="39">
        <f t="shared" si="2"/>
        <v>19588380</v>
      </c>
    </row>
    <row r="59" spans="2:18">
      <c r="B59" s="38" t="s">
        <v>38</v>
      </c>
      <c r="C59" s="39">
        <v>7318407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>
        <f t="shared" si="1"/>
        <v>7318407</v>
      </c>
      <c r="Q59" s="39"/>
      <c r="R59" s="39">
        <f t="shared" si="2"/>
        <v>7318407</v>
      </c>
    </row>
    <row r="60" spans="2:18">
      <c r="B60" s="38" t="s">
        <v>40</v>
      </c>
      <c r="C60" s="39"/>
      <c r="D60" s="39">
        <v>34628</v>
      </c>
      <c r="E60" s="39">
        <v>86607</v>
      </c>
      <c r="F60" s="39">
        <v>33643</v>
      </c>
      <c r="G60" s="39">
        <v>49375</v>
      </c>
      <c r="H60" s="39">
        <v>153946</v>
      </c>
      <c r="I60" s="39">
        <v>176397</v>
      </c>
      <c r="J60" s="39">
        <v>89343</v>
      </c>
      <c r="K60" s="39">
        <v>183931</v>
      </c>
      <c r="L60" s="39"/>
      <c r="M60" s="39">
        <v>95821</v>
      </c>
      <c r="N60" s="39"/>
      <c r="O60" s="39">
        <v>89409</v>
      </c>
      <c r="P60" s="39">
        <f t="shared" si="1"/>
        <v>993100</v>
      </c>
      <c r="Q60" s="39"/>
      <c r="R60" s="39">
        <f t="shared" si="2"/>
        <v>993100</v>
      </c>
    </row>
    <row r="61" spans="2:18">
      <c r="B61" s="34" t="s">
        <v>45</v>
      </c>
      <c r="C61" s="35">
        <f t="shared" ref="C61:O61" si="8">+C62+C63+C64+C65+C66+C67+C68+C69+C70+C71</f>
        <v>11136000</v>
      </c>
      <c r="D61" s="35">
        <f t="shared" si="8"/>
        <v>89402000</v>
      </c>
      <c r="E61" s="35">
        <f t="shared" si="8"/>
        <v>0</v>
      </c>
      <c r="F61" s="35">
        <f t="shared" si="8"/>
        <v>0</v>
      </c>
      <c r="G61" s="35">
        <f t="shared" si="8"/>
        <v>0</v>
      </c>
      <c r="H61" s="35">
        <f t="shared" si="8"/>
        <v>0</v>
      </c>
      <c r="I61" s="35">
        <f t="shared" si="8"/>
        <v>0</v>
      </c>
      <c r="J61" s="35">
        <f t="shared" si="8"/>
        <v>0</v>
      </c>
      <c r="K61" s="35">
        <f t="shared" si="8"/>
        <v>0</v>
      </c>
      <c r="L61" s="35">
        <f t="shared" si="8"/>
        <v>0</v>
      </c>
      <c r="M61" s="35">
        <f t="shared" si="8"/>
        <v>28000000</v>
      </c>
      <c r="N61" s="35">
        <f t="shared" si="8"/>
        <v>0</v>
      </c>
      <c r="O61" s="35">
        <f t="shared" si="8"/>
        <v>0</v>
      </c>
      <c r="P61" s="35">
        <f t="shared" si="1"/>
        <v>128538000</v>
      </c>
      <c r="Q61" s="35">
        <f>+Q62+Q63+Q64+Q65+Q66+Q67+Q68+Q69+Q70+Q71</f>
        <v>0</v>
      </c>
      <c r="R61" s="35">
        <f t="shared" si="2"/>
        <v>128538000</v>
      </c>
    </row>
    <row r="62" spans="2:18">
      <c r="B62" s="38" t="s">
        <v>47</v>
      </c>
      <c r="C62" s="39">
        <v>11136000</v>
      </c>
      <c r="D62" s="39">
        <v>89402000</v>
      </c>
      <c r="E62" s="39"/>
      <c r="F62" s="39"/>
      <c r="G62" s="39"/>
      <c r="H62" s="39"/>
      <c r="I62" s="39"/>
      <c r="J62" s="39"/>
      <c r="K62" s="39"/>
      <c r="L62" s="39"/>
      <c r="M62" s="39">
        <v>28000000</v>
      </c>
      <c r="N62" s="39"/>
      <c r="O62" s="39"/>
      <c r="P62" s="39">
        <f t="shared" si="1"/>
        <v>128538000</v>
      </c>
      <c r="Q62" s="39"/>
      <c r="R62" s="39">
        <f t="shared" si="2"/>
        <v>128538000</v>
      </c>
    </row>
    <row r="63" spans="2:18">
      <c r="B63" s="38" t="s">
        <v>55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>
        <f t="shared" si="1"/>
        <v>0</v>
      </c>
      <c r="Q63" s="39"/>
      <c r="R63" s="39">
        <f t="shared" si="2"/>
        <v>0</v>
      </c>
    </row>
    <row r="64" spans="2:18">
      <c r="B64" s="38" t="s">
        <v>57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>
        <f t="shared" si="1"/>
        <v>0</v>
      </c>
      <c r="Q64" s="39"/>
      <c r="R64" s="39">
        <f t="shared" si="2"/>
        <v>0</v>
      </c>
    </row>
    <row r="65" spans="2:18">
      <c r="B65" s="38" t="s">
        <v>58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>
        <f t="shared" si="1"/>
        <v>0</v>
      </c>
      <c r="Q65" s="39"/>
      <c r="R65" s="39">
        <f t="shared" si="2"/>
        <v>0</v>
      </c>
    </row>
    <row r="66" spans="2:18">
      <c r="B66" s="38" t="s">
        <v>59</v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>
        <f t="shared" si="1"/>
        <v>0</v>
      </c>
      <c r="Q66" s="39"/>
      <c r="R66" s="39">
        <f t="shared" si="2"/>
        <v>0</v>
      </c>
    </row>
    <row r="67" spans="2:18">
      <c r="B67" s="38" t="s">
        <v>61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>
        <f t="shared" si="1"/>
        <v>0</v>
      </c>
      <c r="Q67" s="39"/>
      <c r="R67" s="39">
        <f t="shared" si="2"/>
        <v>0</v>
      </c>
    </row>
    <row r="68" spans="2:18">
      <c r="B68" s="38" t="s">
        <v>63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>
        <f t="shared" si="1"/>
        <v>0</v>
      </c>
      <c r="Q68" s="39"/>
      <c r="R68" s="39">
        <f t="shared" si="2"/>
        <v>0</v>
      </c>
    </row>
    <row r="69" spans="2:18">
      <c r="B69" s="38" t="s">
        <v>65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>
        <f t="shared" si="1"/>
        <v>0</v>
      </c>
      <c r="Q69" s="39"/>
      <c r="R69" s="39">
        <f t="shared" si="2"/>
        <v>0</v>
      </c>
    </row>
    <row r="70" spans="2:18">
      <c r="B70" s="38" t="s">
        <v>67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>
        <f t="shared" si="1"/>
        <v>0</v>
      </c>
      <c r="Q70" s="39"/>
      <c r="R70" s="39">
        <f t="shared" si="2"/>
        <v>0</v>
      </c>
    </row>
    <row r="71" spans="2:18">
      <c r="B71" s="38" t="s">
        <v>69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>
        <f t="shared" si="1"/>
        <v>0</v>
      </c>
      <c r="Q71" s="39"/>
      <c r="R71" s="39">
        <f t="shared" si="2"/>
        <v>0</v>
      </c>
    </row>
    <row r="72" spans="2:18">
      <c r="B72" s="34" t="s">
        <v>70</v>
      </c>
      <c r="C72" s="35">
        <f t="shared" ref="C72:O72" si="9">+C48 +C61</f>
        <v>28114959</v>
      </c>
      <c r="D72" s="35">
        <f t="shared" si="9"/>
        <v>100849345</v>
      </c>
      <c r="E72" s="35">
        <f t="shared" si="9"/>
        <v>1819869</v>
      </c>
      <c r="F72" s="35">
        <f t="shared" si="9"/>
        <v>1831399</v>
      </c>
      <c r="G72" s="35">
        <f t="shared" si="9"/>
        <v>1555687</v>
      </c>
      <c r="H72" s="35">
        <f t="shared" si="9"/>
        <v>1799015</v>
      </c>
      <c r="I72" s="35">
        <f t="shared" si="9"/>
        <v>2039897</v>
      </c>
      <c r="J72" s="35">
        <f t="shared" si="9"/>
        <v>1760653</v>
      </c>
      <c r="K72" s="35">
        <f t="shared" si="9"/>
        <v>2347529</v>
      </c>
      <c r="L72" s="35">
        <f t="shared" si="9"/>
        <v>844620</v>
      </c>
      <c r="M72" s="35">
        <f t="shared" si="9"/>
        <v>32233283</v>
      </c>
      <c r="N72" s="35">
        <f t="shared" si="9"/>
        <v>354846</v>
      </c>
      <c r="O72" s="35">
        <f t="shared" si="9"/>
        <v>1403805</v>
      </c>
      <c r="P72" s="35">
        <f t="shared" si="1"/>
        <v>176954907</v>
      </c>
      <c r="Q72" s="35">
        <f>+Q48 +Q61</f>
        <v>0</v>
      </c>
      <c r="R72" s="35">
        <f t="shared" si="2"/>
        <v>176954907</v>
      </c>
    </row>
    <row r="73" spans="2:18">
      <c r="B73" s="7" t="s">
        <v>72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2:18">
      <c r="B74" s="36" t="s">
        <v>74</v>
      </c>
      <c r="C74" s="37">
        <f t="shared" ref="C74:O74" si="10">+C75+C76</f>
        <v>10000000</v>
      </c>
      <c r="D74" s="37">
        <f t="shared" si="10"/>
        <v>9575899</v>
      </c>
      <c r="E74" s="37">
        <f t="shared" si="10"/>
        <v>8167525</v>
      </c>
      <c r="F74" s="37">
        <f t="shared" si="10"/>
        <v>11578914</v>
      </c>
      <c r="G74" s="37">
        <f t="shared" si="10"/>
        <v>353910</v>
      </c>
      <c r="H74" s="37">
        <f t="shared" si="10"/>
        <v>8422645</v>
      </c>
      <c r="I74" s="37">
        <f t="shared" si="10"/>
        <v>45740562</v>
      </c>
      <c r="J74" s="37">
        <f t="shared" si="10"/>
        <v>37318261</v>
      </c>
      <c r="K74" s="37">
        <f t="shared" si="10"/>
        <v>18161949</v>
      </c>
      <c r="L74" s="37">
        <f t="shared" si="10"/>
        <v>0</v>
      </c>
      <c r="M74" s="37">
        <f t="shared" si="10"/>
        <v>2161299</v>
      </c>
      <c r="N74" s="37">
        <f t="shared" si="10"/>
        <v>0</v>
      </c>
      <c r="O74" s="37">
        <f t="shared" si="10"/>
        <v>2201252</v>
      </c>
      <c r="P74" s="37">
        <f t="shared" ref="P74:P85" si="11">+C74+D74+E74+F74+G74+H74+I74+J74+K74+L74+M74+N74+O74</f>
        <v>153682216</v>
      </c>
      <c r="Q74" s="37">
        <f>+Q75+Q76</f>
        <v>0</v>
      </c>
      <c r="R74" s="37">
        <f t="shared" ref="R74:R85" si="12">P74-ABS(Q74)</f>
        <v>153682216</v>
      </c>
    </row>
    <row r="75" spans="2:18">
      <c r="B75" s="38" t="s">
        <v>76</v>
      </c>
      <c r="C75" s="39">
        <v>3000000</v>
      </c>
      <c r="D75" s="39">
        <v>7509249</v>
      </c>
      <c r="E75" s="39">
        <v>5902685</v>
      </c>
      <c r="F75" s="39">
        <v>9370399</v>
      </c>
      <c r="G75" s="39"/>
      <c r="H75" s="39">
        <v>7031675</v>
      </c>
      <c r="I75" s="39">
        <v>41705804</v>
      </c>
      <c r="J75" s="39">
        <v>33118646</v>
      </c>
      <c r="K75" s="39">
        <v>16000000</v>
      </c>
      <c r="L75" s="39"/>
      <c r="M75" s="39"/>
      <c r="N75" s="39"/>
      <c r="O75" s="39"/>
      <c r="P75" s="39">
        <f t="shared" si="11"/>
        <v>123638458</v>
      </c>
      <c r="Q75" s="39"/>
      <c r="R75" s="39">
        <f t="shared" si="12"/>
        <v>123638458</v>
      </c>
    </row>
    <row r="76" spans="2:18">
      <c r="B76" s="38" t="s">
        <v>78</v>
      </c>
      <c r="C76" s="39">
        <v>7000000</v>
      </c>
      <c r="D76" s="39">
        <v>2066650</v>
      </c>
      <c r="E76" s="39">
        <v>2264840</v>
      </c>
      <c r="F76" s="39">
        <v>2208515</v>
      </c>
      <c r="G76" s="39">
        <v>353910</v>
      </c>
      <c r="H76" s="39">
        <v>1390970</v>
      </c>
      <c r="I76" s="39">
        <v>4034758</v>
      </c>
      <c r="J76" s="39">
        <v>4199615</v>
      </c>
      <c r="K76" s="39">
        <v>2161949</v>
      </c>
      <c r="L76" s="39"/>
      <c r="M76" s="39">
        <v>2161299</v>
      </c>
      <c r="N76" s="39"/>
      <c r="O76" s="39">
        <v>2201252</v>
      </c>
      <c r="P76" s="39">
        <f t="shared" si="11"/>
        <v>30043758</v>
      </c>
      <c r="Q76" s="39"/>
      <c r="R76" s="39">
        <f t="shared" si="12"/>
        <v>30043758</v>
      </c>
    </row>
    <row r="77" spans="2:18">
      <c r="B77" s="38" t="s">
        <v>80</v>
      </c>
      <c r="C77" s="39"/>
      <c r="D77" s="39">
        <v>670150</v>
      </c>
      <c r="E77" s="39">
        <v>11701400</v>
      </c>
      <c r="F77" s="39">
        <v>474239</v>
      </c>
      <c r="G77" s="39"/>
      <c r="H77" s="39">
        <v>135000</v>
      </c>
      <c r="I77" s="39">
        <v>685422</v>
      </c>
      <c r="J77" s="39"/>
      <c r="K77" s="39">
        <v>2252220</v>
      </c>
      <c r="L77" s="39"/>
      <c r="M77" s="39">
        <v>351189</v>
      </c>
      <c r="N77" s="39"/>
      <c r="O77" s="39">
        <v>29025</v>
      </c>
      <c r="P77" s="39">
        <f t="shared" si="11"/>
        <v>16298645</v>
      </c>
      <c r="Q77" s="39"/>
      <c r="R77" s="39">
        <f t="shared" si="12"/>
        <v>16298645</v>
      </c>
    </row>
    <row r="78" spans="2:18">
      <c r="B78" s="38" t="s">
        <v>82</v>
      </c>
      <c r="C78" s="39">
        <f t="shared" ref="C78:O78" si="13">+C79+C80+C81</f>
        <v>42816550</v>
      </c>
      <c r="D78" s="39">
        <f t="shared" si="13"/>
        <v>2095349</v>
      </c>
      <c r="E78" s="39">
        <f t="shared" si="13"/>
        <v>4802000</v>
      </c>
      <c r="F78" s="39">
        <f t="shared" si="13"/>
        <v>700000</v>
      </c>
      <c r="G78" s="39">
        <f t="shared" si="13"/>
        <v>6637800</v>
      </c>
      <c r="H78" s="39">
        <f t="shared" si="13"/>
        <v>3594611</v>
      </c>
      <c r="I78" s="39">
        <f t="shared" si="13"/>
        <v>1800000</v>
      </c>
      <c r="J78" s="39">
        <f t="shared" si="13"/>
        <v>2200000</v>
      </c>
      <c r="K78" s="39">
        <f t="shared" si="13"/>
        <v>0</v>
      </c>
      <c r="L78" s="39">
        <f t="shared" si="13"/>
        <v>500000</v>
      </c>
      <c r="M78" s="39">
        <f t="shared" si="13"/>
        <v>1855000</v>
      </c>
      <c r="N78" s="39">
        <f t="shared" si="13"/>
        <v>0</v>
      </c>
      <c r="O78" s="39">
        <f t="shared" si="13"/>
        <v>0</v>
      </c>
      <c r="P78" s="39">
        <f t="shared" si="11"/>
        <v>67001310</v>
      </c>
      <c r="Q78" s="39">
        <f>+Q79+Q80+Q81</f>
        <v>0</v>
      </c>
      <c r="R78" s="39">
        <f t="shared" si="12"/>
        <v>67001310</v>
      </c>
    </row>
    <row r="79" spans="2:18">
      <c r="B79" s="38" t="s">
        <v>84</v>
      </c>
      <c r="C79" s="39"/>
      <c r="D79" s="39">
        <v>2095349</v>
      </c>
      <c r="E79" s="39">
        <v>4802000</v>
      </c>
      <c r="F79" s="39">
        <v>700000</v>
      </c>
      <c r="G79" s="39">
        <v>6637800</v>
      </c>
      <c r="H79" s="39">
        <v>2594611</v>
      </c>
      <c r="I79" s="39">
        <v>1300000</v>
      </c>
      <c r="J79" s="39">
        <v>2200000</v>
      </c>
      <c r="K79" s="39"/>
      <c r="L79" s="39">
        <v>500000</v>
      </c>
      <c r="M79" s="39">
        <v>1855000</v>
      </c>
      <c r="N79" s="39"/>
      <c r="O79" s="39"/>
      <c r="P79" s="39">
        <f t="shared" si="11"/>
        <v>22684760</v>
      </c>
      <c r="Q79" s="39"/>
      <c r="R79" s="39">
        <f t="shared" si="12"/>
        <v>22684760</v>
      </c>
    </row>
    <row r="80" spans="2:18">
      <c r="B80" s="38" t="s">
        <v>86</v>
      </c>
      <c r="C80" s="39"/>
      <c r="D80" s="39"/>
      <c r="E80" s="39"/>
      <c r="F80" s="39"/>
      <c r="G80" s="39"/>
      <c r="H80" s="39">
        <v>1000000</v>
      </c>
      <c r="I80" s="39">
        <v>500000</v>
      </c>
      <c r="J80" s="39"/>
      <c r="K80" s="39"/>
      <c r="L80" s="39"/>
      <c r="M80" s="39"/>
      <c r="N80" s="39"/>
      <c r="O80" s="39"/>
      <c r="P80" s="39">
        <f t="shared" si="11"/>
        <v>1500000</v>
      </c>
      <c r="Q80" s="39"/>
      <c r="R80" s="39">
        <f t="shared" si="12"/>
        <v>1500000</v>
      </c>
    </row>
    <row r="81" spans="2:18">
      <c r="B81" s="38" t="s">
        <v>88</v>
      </c>
      <c r="C81" s="39">
        <v>42816550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>
        <f t="shared" si="11"/>
        <v>42816550</v>
      </c>
      <c r="Q81" s="39"/>
      <c r="R81" s="39">
        <f t="shared" si="12"/>
        <v>42816550</v>
      </c>
    </row>
    <row r="82" spans="2:18">
      <c r="B82" s="38" t="s">
        <v>90</v>
      </c>
      <c r="C82" s="39">
        <v>26861327</v>
      </c>
      <c r="D82" s="39">
        <v>109411384</v>
      </c>
      <c r="E82" s="39">
        <v>1631007</v>
      </c>
      <c r="F82" s="39">
        <v>-3886079</v>
      </c>
      <c r="G82" s="39">
        <v>4821629</v>
      </c>
      <c r="H82" s="39">
        <v>7142379</v>
      </c>
      <c r="I82" s="39">
        <v>-13851751</v>
      </c>
      <c r="J82" s="39">
        <v>-10925462</v>
      </c>
      <c r="K82" s="39">
        <v>59294671</v>
      </c>
      <c r="L82" s="39">
        <v>281304</v>
      </c>
      <c r="M82" s="39">
        <v>9664715</v>
      </c>
      <c r="N82" s="39">
        <v>685873</v>
      </c>
      <c r="O82" s="39">
        <v>1534845</v>
      </c>
      <c r="P82" s="39">
        <f t="shared" si="11"/>
        <v>192665842</v>
      </c>
      <c r="Q82" s="39"/>
      <c r="R82" s="39">
        <f t="shared" si="12"/>
        <v>192665842</v>
      </c>
    </row>
    <row r="83" spans="2:18">
      <c r="B83" s="40" t="s">
        <v>92</v>
      </c>
      <c r="C83" s="41">
        <v>-9661326</v>
      </c>
      <c r="D83" s="41">
        <v>3081301</v>
      </c>
      <c r="E83" s="41">
        <v>-661966</v>
      </c>
      <c r="F83" s="41">
        <v>-367458</v>
      </c>
      <c r="G83" s="41">
        <v>-858332</v>
      </c>
      <c r="H83" s="41">
        <v>-292645</v>
      </c>
      <c r="I83" s="41">
        <v>-1938117</v>
      </c>
      <c r="J83" s="41">
        <v>-1564559</v>
      </c>
      <c r="K83" s="41">
        <v>-603242</v>
      </c>
      <c r="L83" s="41">
        <v>-11287</v>
      </c>
      <c r="M83" s="41">
        <v>1596136</v>
      </c>
      <c r="N83" s="41">
        <v>859144</v>
      </c>
      <c r="O83" s="41">
        <v>-108417</v>
      </c>
      <c r="P83" s="41">
        <f t="shared" si="11"/>
        <v>-10530768</v>
      </c>
      <c r="Q83" s="41"/>
      <c r="R83" s="41">
        <f t="shared" si="12"/>
        <v>-10530768</v>
      </c>
    </row>
    <row r="84" spans="2:18">
      <c r="B84" s="34" t="s">
        <v>110</v>
      </c>
      <c r="C84" s="35">
        <f t="shared" ref="C84:O84" si="14">+C74 +C77 +C78 +C82</f>
        <v>79677877</v>
      </c>
      <c r="D84" s="35">
        <f t="shared" si="14"/>
        <v>121752782</v>
      </c>
      <c r="E84" s="35">
        <f t="shared" si="14"/>
        <v>26301932</v>
      </c>
      <c r="F84" s="35">
        <f t="shared" si="14"/>
        <v>8867074</v>
      </c>
      <c r="G84" s="35">
        <f t="shared" si="14"/>
        <v>11813339</v>
      </c>
      <c r="H84" s="35">
        <f t="shared" si="14"/>
        <v>19294635</v>
      </c>
      <c r="I84" s="35">
        <f t="shared" si="14"/>
        <v>34374233</v>
      </c>
      <c r="J84" s="35">
        <f t="shared" si="14"/>
        <v>28592799</v>
      </c>
      <c r="K84" s="35">
        <f t="shared" si="14"/>
        <v>79708840</v>
      </c>
      <c r="L84" s="35">
        <f t="shared" si="14"/>
        <v>781304</v>
      </c>
      <c r="M84" s="35">
        <f t="shared" si="14"/>
        <v>14032203</v>
      </c>
      <c r="N84" s="35">
        <f t="shared" si="14"/>
        <v>685873</v>
      </c>
      <c r="O84" s="35">
        <f t="shared" si="14"/>
        <v>3765122</v>
      </c>
      <c r="P84" s="35">
        <f t="shared" si="11"/>
        <v>429648013</v>
      </c>
      <c r="Q84" s="35">
        <f>+Q74 +Q77 +Q78 +Q82</f>
        <v>0</v>
      </c>
      <c r="R84" s="35">
        <f t="shared" si="12"/>
        <v>429648013</v>
      </c>
    </row>
    <row r="85" spans="2:18">
      <c r="B85" s="7" t="s">
        <v>112</v>
      </c>
      <c r="C85" s="33">
        <f t="shared" ref="C85:O85" si="15">+C72 +C84</f>
        <v>107792836</v>
      </c>
      <c r="D85" s="33">
        <f t="shared" si="15"/>
        <v>222602127</v>
      </c>
      <c r="E85" s="33">
        <f t="shared" si="15"/>
        <v>28121801</v>
      </c>
      <c r="F85" s="33">
        <f t="shared" si="15"/>
        <v>10698473</v>
      </c>
      <c r="G85" s="33">
        <f t="shared" si="15"/>
        <v>13369026</v>
      </c>
      <c r="H85" s="33">
        <f t="shared" si="15"/>
        <v>21093650</v>
      </c>
      <c r="I85" s="33">
        <f t="shared" si="15"/>
        <v>36414130</v>
      </c>
      <c r="J85" s="33">
        <f t="shared" si="15"/>
        <v>30353452</v>
      </c>
      <c r="K85" s="33">
        <f t="shared" si="15"/>
        <v>82056369</v>
      </c>
      <c r="L85" s="33">
        <f t="shared" si="15"/>
        <v>1625924</v>
      </c>
      <c r="M85" s="33">
        <f t="shared" si="15"/>
        <v>46265486</v>
      </c>
      <c r="N85" s="33">
        <f t="shared" si="15"/>
        <v>1040719</v>
      </c>
      <c r="O85" s="33">
        <f t="shared" si="15"/>
        <v>5168927</v>
      </c>
      <c r="P85" s="33">
        <f t="shared" si="11"/>
        <v>606602920</v>
      </c>
      <c r="Q85" s="33">
        <f>+Q72 +Q84</f>
        <v>0</v>
      </c>
      <c r="R85" s="33">
        <f t="shared" si="12"/>
        <v>606602920</v>
      </c>
    </row>
  </sheetData>
  <mergeCells count="2">
    <mergeCell ref="B3:R3"/>
    <mergeCell ref="B5:R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56214-7B14-4753-9A35-349E8C0675BC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56273188</v>
      </c>
      <c r="D7" s="9">
        <f>+D8+D12+D13+D14+D15+D16+D17+D18+D19+D20+D21+D22+D23-ABS(D24)+D25</f>
        <v>48458561</v>
      </c>
      <c r="E7" s="9">
        <f>C7-D7</f>
        <v>7814627</v>
      </c>
      <c r="F7" s="8" t="s">
        <v>10</v>
      </c>
      <c r="G7" s="9">
        <f>+G8+G9+G10+G11+G15+G16+G17+G18+G19+G20+G21+G22</f>
        <v>16978959</v>
      </c>
      <c r="H7" s="9">
        <f>+H8+H9+H10+H11+H15+H16+H17+H18+H19+H20+H21+H22</f>
        <v>-227055</v>
      </c>
      <c r="I7" s="9">
        <f>G7-H7</f>
        <v>17206014</v>
      </c>
    </row>
    <row r="8" spans="1:9">
      <c r="A8" s="1"/>
      <c r="B8" s="10" t="s">
        <v>11</v>
      </c>
      <c r="C8" s="11">
        <f>+C9+C10+C11</f>
        <v>54841388</v>
      </c>
      <c r="D8" s="11">
        <f>+D9+D10+D11</f>
        <v>48249561</v>
      </c>
      <c r="E8" s="11">
        <f t="shared" ref="E8:E70" si="0">C8-D8</f>
        <v>6591827</v>
      </c>
      <c r="F8" s="12" t="s">
        <v>12</v>
      </c>
      <c r="G8" s="13"/>
      <c r="H8" s="13"/>
      <c r="I8" s="13">
        <f t="shared" ref="I8:I70" si="1">G8-H8</f>
        <v>0</v>
      </c>
    </row>
    <row r="9" spans="1:9">
      <c r="A9" s="1"/>
      <c r="B9" s="12" t="s">
        <v>13</v>
      </c>
      <c r="C9" s="13">
        <v>8380</v>
      </c>
      <c r="D9" s="13">
        <v>14018</v>
      </c>
      <c r="E9" s="13">
        <f t="shared" si="0"/>
        <v>-5638</v>
      </c>
      <c r="F9" s="12" t="s">
        <v>14</v>
      </c>
      <c r="G9" s="13"/>
      <c r="H9" s="13"/>
      <c r="I9" s="13">
        <f t="shared" si="1"/>
        <v>0</v>
      </c>
    </row>
    <row r="10" spans="1:9">
      <c r="A10" s="1"/>
      <c r="B10" s="12" t="s">
        <v>15</v>
      </c>
      <c r="C10" s="13">
        <v>54833008</v>
      </c>
      <c r="D10" s="13">
        <v>48235543</v>
      </c>
      <c r="E10" s="13">
        <f t="shared" si="0"/>
        <v>6597465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1512000</v>
      </c>
      <c r="H11" s="13">
        <f>+H12+H13+H14</f>
        <v>1512000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/>
      <c r="D13" s="13"/>
      <c r="E13" s="13">
        <f t="shared" si="0"/>
        <v>0</v>
      </c>
      <c r="F13" s="12" t="s">
        <v>22</v>
      </c>
      <c r="G13" s="13">
        <v>504000</v>
      </c>
      <c r="H13" s="13">
        <v>504000</v>
      </c>
      <c r="I13" s="13">
        <f t="shared" si="1"/>
        <v>0</v>
      </c>
    </row>
    <row r="14" spans="1:9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>
        <v>1008000</v>
      </c>
      <c r="H14" s="13">
        <v>1008000</v>
      </c>
      <c r="I14" s="13">
        <f t="shared" si="1"/>
        <v>0</v>
      </c>
    </row>
    <row r="15" spans="1:9">
      <c r="A15" s="1"/>
      <c r="B15" s="12" t="s">
        <v>25</v>
      </c>
      <c r="C15" s="13">
        <v>1233800</v>
      </c>
      <c r="D15" s="13"/>
      <c r="E15" s="13">
        <f t="shared" si="0"/>
        <v>1233800</v>
      </c>
      <c r="F15" s="12" t="s">
        <v>26</v>
      </c>
      <c r="G15" s="13">
        <v>2693445</v>
      </c>
      <c r="H15" s="13">
        <v>141325</v>
      </c>
      <c r="I15" s="13">
        <f t="shared" si="1"/>
        <v>2552120</v>
      </c>
    </row>
    <row r="16" spans="1:9">
      <c r="A16" s="1"/>
      <c r="B16" s="12" t="s">
        <v>27</v>
      </c>
      <c r="C16" s="13"/>
      <c r="D16" s="13"/>
      <c r="E16" s="13">
        <f t="shared" si="0"/>
        <v>0</v>
      </c>
      <c r="F16" s="12" t="s">
        <v>28</v>
      </c>
      <c r="G16" s="13">
        <v>89257</v>
      </c>
      <c r="H16" s="13">
        <v>64908</v>
      </c>
      <c r="I16" s="13">
        <f t="shared" si="1"/>
        <v>24349</v>
      </c>
    </row>
    <row r="17" spans="1:9">
      <c r="A17" s="1"/>
      <c r="B17" s="12" t="s">
        <v>29</v>
      </c>
      <c r="C17" s="13"/>
      <c r="D17" s="13"/>
      <c r="E17" s="13">
        <f t="shared" si="0"/>
        <v>0</v>
      </c>
      <c r="F17" s="12" t="s">
        <v>30</v>
      </c>
      <c r="G17" s="13">
        <v>3452350</v>
      </c>
      <c r="H17" s="13">
        <v>936510</v>
      </c>
      <c r="I17" s="13">
        <f t="shared" si="1"/>
        <v>2515840</v>
      </c>
    </row>
    <row r="18" spans="1:9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>
        <v>11000</v>
      </c>
      <c r="E19" s="13">
        <f t="shared" si="0"/>
        <v>-11000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1913500</v>
      </c>
      <c r="H20" s="13">
        <v>2038000</v>
      </c>
      <c r="I20" s="13">
        <f t="shared" si="1"/>
        <v>-124500</v>
      </c>
    </row>
    <row r="21" spans="1:9">
      <c r="A21" s="1"/>
      <c r="B21" s="12" t="s">
        <v>37</v>
      </c>
      <c r="C21" s="13">
        <v>198000</v>
      </c>
      <c r="D21" s="13">
        <v>198000</v>
      </c>
      <c r="E21" s="13">
        <f t="shared" si="0"/>
        <v>0</v>
      </c>
      <c r="F21" s="12" t="s">
        <v>38</v>
      </c>
      <c r="G21" s="13">
        <v>7318407</v>
      </c>
      <c r="H21" s="13">
        <v>-4919798</v>
      </c>
      <c r="I21" s="13">
        <f t="shared" si="1"/>
        <v>12238205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/>
      <c r="H22" s="13"/>
      <c r="I22" s="13">
        <f t="shared" si="1"/>
        <v>0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/>
      <c r="D25" s="13"/>
      <c r="E25" s="13">
        <f t="shared" si="0"/>
        <v>0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51519648</v>
      </c>
      <c r="D26" s="9">
        <f>+D27 +D32</f>
        <v>53301587</v>
      </c>
      <c r="E26" s="9">
        <f t="shared" si="0"/>
        <v>-1781939</v>
      </c>
      <c r="F26" s="8" t="s">
        <v>45</v>
      </c>
      <c r="G26" s="9">
        <f>+G27+G31+G32+G33+G34+G35+G36+G37+G38+G39</f>
        <v>11136000</v>
      </c>
      <c r="H26" s="9">
        <f>+H27+H31+H32+H33+H34+H35+H36+H37+H38+H39</f>
        <v>12648000</v>
      </c>
      <c r="I26" s="9">
        <f t="shared" si="1"/>
        <v>-1512000</v>
      </c>
    </row>
    <row r="27" spans="1:9">
      <c r="A27" s="1"/>
      <c r="B27" s="8" t="s">
        <v>46</v>
      </c>
      <c r="C27" s="9">
        <f>+C28+C29+C30+C31</f>
        <v>3000000</v>
      </c>
      <c r="D27" s="9">
        <f>+D28+D29+D30+D31</f>
        <v>3000000</v>
      </c>
      <c r="E27" s="9">
        <f t="shared" si="0"/>
        <v>0</v>
      </c>
      <c r="F27" s="12" t="s">
        <v>47</v>
      </c>
      <c r="G27" s="13">
        <f>+G28+G29+G30</f>
        <v>11136000</v>
      </c>
      <c r="H27" s="13">
        <f>+H28+H29+H30</f>
        <v>12648000</v>
      </c>
      <c r="I27" s="13">
        <f t="shared" si="1"/>
        <v>-1512000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1"/>
        <v>0</v>
      </c>
    </row>
    <row r="29" spans="1:9">
      <c r="A29" s="1"/>
      <c r="B29" s="12" t="s">
        <v>50</v>
      </c>
      <c r="C29" s="13"/>
      <c r="D29" s="13"/>
      <c r="E29" s="13">
        <f t="shared" si="0"/>
        <v>0</v>
      </c>
      <c r="F29" s="12" t="s">
        <v>51</v>
      </c>
      <c r="G29" s="13">
        <v>3488000</v>
      </c>
      <c r="H29" s="13">
        <v>3992000</v>
      </c>
      <c r="I29" s="13">
        <f t="shared" si="1"/>
        <v>-504000</v>
      </c>
    </row>
    <row r="30" spans="1:9">
      <c r="A30" s="1"/>
      <c r="B30" s="12" t="s">
        <v>52</v>
      </c>
      <c r="C30" s="13">
        <v>3000000</v>
      </c>
      <c r="D30" s="13">
        <v>3000000</v>
      </c>
      <c r="E30" s="13">
        <f t="shared" si="0"/>
        <v>0</v>
      </c>
      <c r="F30" s="12" t="s">
        <v>53</v>
      </c>
      <c r="G30" s="13">
        <v>7648000</v>
      </c>
      <c r="H30" s="13">
        <v>8656000</v>
      </c>
      <c r="I30" s="13">
        <f t="shared" si="1"/>
        <v>-1008000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1"/>
        <v>0</v>
      </c>
    </row>
    <row r="32" spans="1:9">
      <c r="A32" s="1"/>
      <c r="B32" s="8" t="s">
        <v>56</v>
      </c>
      <c r="C32" s="9">
        <f>+C33+C34+C35+C36+C37+C38+C39+C40+C42+C45+C46+C60+C63-ABS(C69)</f>
        <v>48519648</v>
      </c>
      <c r="D32" s="9">
        <f>+D33+D34+D35+D36+D37+D38+D39+D40+D42+D45+D46+D60+D63-ABS(D69)</f>
        <v>50301587</v>
      </c>
      <c r="E32" s="9">
        <f t="shared" si="0"/>
        <v>-1781939</v>
      </c>
      <c r="F32" s="12" t="s">
        <v>57</v>
      </c>
      <c r="G32" s="13"/>
      <c r="H32" s="13"/>
      <c r="I32" s="13">
        <f t="shared" si="1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1"/>
        <v>0</v>
      </c>
    </row>
    <row r="34" spans="1:9">
      <c r="A34" s="1"/>
      <c r="B34" s="12" t="s">
        <v>50</v>
      </c>
      <c r="C34" s="13">
        <v>3547231</v>
      </c>
      <c r="D34" s="13">
        <v>3655395</v>
      </c>
      <c r="E34" s="13">
        <f t="shared" si="0"/>
        <v>-108164</v>
      </c>
      <c r="F34" s="12" t="s">
        <v>59</v>
      </c>
      <c r="G34" s="13"/>
      <c r="H34" s="13"/>
      <c r="I34" s="13">
        <f t="shared" si="1"/>
        <v>0</v>
      </c>
    </row>
    <row r="35" spans="1:9">
      <c r="A35" s="1"/>
      <c r="B35" s="12" t="s">
        <v>60</v>
      </c>
      <c r="C35" s="13"/>
      <c r="D35" s="13"/>
      <c r="E35" s="13">
        <f t="shared" si="0"/>
        <v>0</v>
      </c>
      <c r="F35" s="12" t="s">
        <v>61</v>
      </c>
      <c r="G35" s="13"/>
      <c r="H35" s="13"/>
      <c r="I35" s="13">
        <f t="shared" si="1"/>
        <v>0</v>
      </c>
    </row>
    <row r="36" spans="1:9">
      <c r="A36" s="1"/>
      <c r="B36" s="12" t="s">
        <v>62</v>
      </c>
      <c r="C36" s="13">
        <v>4</v>
      </c>
      <c r="D36" s="13">
        <v>1208425</v>
      </c>
      <c r="E36" s="13">
        <f t="shared" si="0"/>
        <v>-1208421</v>
      </c>
      <c r="F36" s="12" t="s">
        <v>63</v>
      </c>
      <c r="G36" s="13"/>
      <c r="H36" s="13"/>
      <c r="I36" s="13">
        <f t="shared" si="1"/>
        <v>0</v>
      </c>
    </row>
    <row r="37" spans="1:9">
      <c r="A37" s="1"/>
      <c r="B37" s="12" t="s">
        <v>64</v>
      </c>
      <c r="C37" s="13">
        <v>1</v>
      </c>
      <c r="D37" s="13">
        <v>1</v>
      </c>
      <c r="E37" s="13">
        <f t="shared" si="0"/>
        <v>0</v>
      </c>
      <c r="F37" s="12" t="s">
        <v>65</v>
      </c>
      <c r="G37" s="13"/>
      <c r="H37" s="13"/>
      <c r="I37" s="13">
        <f t="shared" si="1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1"/>
        <v>0</v>
      </c>
    </row>
    <row r="39" spans="1:9">
      <c r="A39" s="1"/>
      <c r="B39" s="12" t="s">
        <v>68</v>
      </c>
      <c r="C39" s="13">
        <v>19800</v>
      </c>
      <c r="D39" s="13">
        <v>19800</v>
      </c>
      <c r="E39" s="13">
        <f t="shared" si="0"/>
        <v>0</v>
      </c>
      <c r="F39" s="12" t="s">
        <v>69</v>
      </c>
      <c r="G39" s="13"/>
      <c r="H39" s="13"/>
      <c r="I39" s="13">
        <f t="shared" si="1"/>
        <v>0</v>
      </c>
    </row>
    <row r="40" spans="1:9">
      <c r="A40" s="1"/>
      <c r="B40" s="12" t="s">
        <v>54</v>
      </c>
      <c r="C40" s="13">
        <f>+C41</f>
        <v>200000</v>
      </c>
      <c r="D40" s="13">
        <f>+D41</f>
        <v>200000</v>
      </c>
      <c r="E40" s="13">
        <f t="shared" si="0"/>
        <v>0</v>
      </c>
      <c r="F40" s="8" t="s">
        <v>70</v>
      </c>
      <c r="G40" s="9">
        <f>+G7 +G26</f>
        <v>28114959</v>
      </c>
      <c r="H40" s="9">
        <f>+H7 +H26</f>
        <v>12420945</v>
      </c>
      <c r="I40" s="9">
        <f t="shared" si="1"/>
        <v>15694014</v>
      </c>
    </row>
    <row r="41" spans="1:9">
      <c r="A41" s="1"/>
      <c r="B41" s="12" t="s">
        <v>71</v>
      </c>
      <c r="C41" s="13">
        <v>200000</v>
      </c>
      <c r="D41" s="13">
        <v>200000</v>
      </c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540000</v>
      </c>
      <c r="D42" s="13">
        <f>+D43+D44</f>
        <v>540000</v>
      </c>
      <c r="E42" s="13">
        <f t="shared" si="0"/>
        <v>0</v>
      </c>
      <c r="F42" s="10" t="s">
        <v>74</v>
      </c>
      <c r="G42" s="11">
        <f>+G43+G44</f>
        <v>10000000</v>
      </c>
      <c r="H42" s="11">
        <f>+H43+H44</f>
        <v>10000000</v>
      </c>
      <c r="I42" s="11">
        <f t="shared" si="1"/>
        <v>0</v>
      </c>
    </row>
    <row r="43" spans="1:9">
      <c r="A43" s="1"/>
      <c r="B43" s="12" t="s">
        <v>75</v>
      </c>
      <c r="C43" s="13">
        <v>540000</v>
      </c>
      <c r="D43" s="13">
        <v>540000</v>
      </c>
      <c r="E43" s="13">
        <f t="shared" si="0"/>
        <v>0</v>
      </c>
      <c r="F43" s="12" t="s">
        <v>76</v>
      </c>
      <c r="G43" s="13">
        <v>3000000</v>
      </c>
      <c r="H43" s="13">
        <v>3000000</v>
      </c>
      <c r="I43" s="13">
        <f t="shared" si="1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7000000</v>
      </c>
      <c r="H44" s="13">
        <v>7000000</v>
      </c>
      <c r="I44" s="13">
        <f t="shared" si="1"/>
        <v>0</v>
      </c>
    </row>
    <row r="45" spans="1:9">
      <c r="A45" s="1"/>
      <c r="B45" s="12" t="s">
        <v>79</v>
      </c>
      <c r="C45" s="13">
        <v>1396062</v>
      </c>
      <c r="D45" s="13">
        <v>1861416</v>
      </c>
      <c r="E45" s="13">
        <f t="shared" si="0"/>
        <v>-465354</v>
      </c>
      <c r="F45" s="12" t="s">
        <v>80</v>
      </c>
      <c r="G45" s="13"/>
      <c r="H45" s="13"/>
      <c r="I45" s="13">
        <f t="shared" si="1"/>
        <v>0</v>
      </c>
    </row>
    <row r="46" spans="1:9">
      <c r="A46" s="1"/>
      <c r="B46" s="12" t="s">
        <v>81</v>
      </c>
      <c r="C46" s="13">
        <f>+C47+C48+C49+C50+C51+C52+C53+C54+C55+C56+C57+C58+C59</f>
        <v>0</v>
      </c>
      <c r="D46" s="13">
        <f>+D47+D48+D49+D50+D51+D52+D53+D54+D55+D56+D57+D58+D59</f>
        <v>0</v>
      </c>
      <c r="E46" s="13">
        <f t="shared" si="0"/>
        <v>0</v>
      </c>
      <c r="F46" s="12" t="s">
        <v>82</v>
      </c>
      <c r="G46" s="13">
        <f>+G47+G48+G49</f>
        <v>42816550</v>
      </c>
      <c r="H46" s="13">
        <f>+H47+H48+H49</f>
        <v>42816550</v>
      </c>
      <c r="I46" s="13">
        <f t="shared" si="1"/>
        <v>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/>
      <c r="H47" s="13"/>
      <c r="I47" s="13">
        <f t="shared" si="1"/>
        <v>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/>
      <c r="H48" s="13"/>
      <c r="I48" s="13">
        <f t="shared" si="1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>
        <v>42816550</v>
      </c>
      <c r="H49" s="13">
        <v>42816550</v>
      </c>
      <c r="I49" s="13">
        <f t="shared" si="1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26861327</v>
      </c>
      <c r="H50" s="13">
        <v>36522653</v>
      </c>
      <c r="I50" s="13">
        <f t="shared" si="1"/>
        <v>-9661326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-9661326</v>
      </c>
      <c r="H51" s="13">
        <v>-918700</v>
      </c>
      <c r="I51" s="13">
        <f t="shared" si="1"/>
        <v>-8742626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42816550</v>
      </c>
      <c r="D63" s="13">
        <f>+D64+D65+D66+D67+D68</f>
        <v>42816550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>
        <v>22720000</v>
      </c>
      <c r="D64" s="13">
        <v>22720000</v>
      </c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>
        <v>10096550</v>
      </c>
      <c r="D65" s="13">
        <v>10096550</v>
      </c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>
        <v>10000000</v>
      </c>
      <c r="D67" s="13">
        <v>10000000</v>
      </c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79677877</v>
      </c>
      <c r="H69" s="9">
        <f>+H42 +H45 +H46 +H50</f>
        <v>89339203</v>
      </c>
      <c r="I69" s="9">
        <f t="shared" si="1"/>
        <v>-9661326</v>
      </c>
    </row>
    <row r="70" spans="1:9">
      <c r="A70" s="1"/>
      <c r="B70" s="8" t="s">
        <v>111</v>
      </c>
      <c r="C70" s="9">
        <f>+C7 +C26</f>
        <v>107792836</v>
      </c>
      <c r="D70" s="9">
        <f>+D7 +D26</f>
        <v>101760148</v>
      </c>
      <c r="E70" s="9">
        <f t="shared" si="0"/>
        <v>6032688</v>
      </c>
      <c r="F70" s="16" t="s">
        <v>112</v>
      </c>
      <c r="G70" s="17">
        <f>+G40 +G69</f>
        <v>107792836</v>
      </c>
      <c r="H70" s="17">
        <f>+H40 +H69</f>
        <v>101760148</v>
      </c>
      <c r="I70" s="17">
        <f t="shared" si="1"/>
        <v>6032688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00E0-ECB4-4FC5-9B55-35F4F1EE17E1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113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13862210</v>
      </c>
      <c r="D7" s="9">
        <f>+D8+D12+D13+D14+D15+D16+D17+D18+D19+D20+D21+D22+D23-ABS(D24)+D25</f>
        <v>13931712</v>
      </c>
      <c r="E7" s="9">
        <f>C7-D7</f>
        <v>-69502</v>
      </c>
      <c r="F7" s="8" t="s">
        <v>10</v>
      </c>
      <c r="G7" s="9">
        <f>+G8+G9+G10+G11+G15+G16+G17+G18+G19+G20+G21+G22</f>
        <v>11447345</v>
      </c>
      <c r="H7" s="9">
        <f>+H8+H9+H10+H11+H15+H16+H17+H18+H19+H20+H21+H22</f>
        <v>12201648</v>
      </c>
      <c r="I7" s="9">
        <f>G7-H7</f>
        <v>-754303</v>
      </c>
    </row>
    <row r="8" spans="1:9">
      <c r="A8" s="1"/>
      <c r="B8" s="10" t="s">
        <v>11</v>
      </c>
      <c r="C8" s="11">
        <f>+C9+C10+C11</f>
        <v>278657</v>
      </c>
      <c r="D8" s="11">
        <f>+D9+D10+D11</f>
        <v>681005</v>
      </c>
      <c r="E8" s="11">
        <f t="shared" ref="E8:E70" si="0">C8-D8</f>
        <v>-402348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50000</v>
      </c>
      <c r="D9" s="13">
        <v>50000</v>
      </c>
      <c r="E9" s="13">
        <f t="shared" si="0"/>
        <v>0</v>
      </c>
      <c r="F9" s="12" t="s">
        <v>14</v>
      </c>
      <c r="G9" s="13"/>
      <c r="H9" s="13"/>
      <c r="I9" s="13">
        <f t="shared" si="1"/>
        <v>0</v>
      </c>
    </row>
    <row r="10" spans="1:9">
      <c r="A10" s="1"/>
      <c r="B10" s="12" t="s">
        <v>15</v>
      </c>
      <c r="C10" s="13">
        <v>228657</v>
      </c>
      <c r="D10" s="13">
        <v>631005</v>
      </c>
      <c r="E10" s="13">
        <f t="shared" si="0"/>
        <v>-402348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8556000</v>
      </c>
      <c r="H11" s="13">
        <f>+H12+H13+H14</f>
        <v>9036000</v>
      </c>
      <c r="I11" s="13">
        <f t="shared" si="1"/>
        <v>-480000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>
        <v>3564000</v>
      </c>
      <c r="H12" s="13">
        <v>3564000</v>
      </c>
      <c r="I12" s="13">
        <f t="shared" si="1"/>
        <v>0</v>
      </c>
    </row>
    <row r="13" spans="1:9">
      <c r="A13" s="1"/>
      <c r="B13" s="12" t="s">
        <v>21</v>
      </c>
      <c r="C13" s="13">
        <v>8278235</v>
      </c>
      <c r="D13" s="13">
        <v>11122705</v>
      </c>
      <c r="E13" s="13">
        <f t="shared" si="0"/>
        <v>-2844470</v>
      </c>
      <c r="F13" s="12" t="s">
        <v>22</v>
      </c>
      <c r="G13" s="13">
        <v>4992000</v>
      </c>
      <c r="H13" s="13">
        <v>4992000</v>
      </c>
      <c r="I13" s="13">
        <f t="shared" si="1"/>
        <v>0</v>
      </c>
    </row>
    <row r="14" spans="1:9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/>
      <c r="H14" s="13">
        <v>480000</v>
      </c>
      <c r="I14" s="13">
        <f t="shared" si="1"/>
        <v>-480000</v>
      </c>
    </row>
    <row r="15" spans="1:9">
      <c r="A15" s="1"/>
      <c r="B15" s="12" t="s">
        <v>25</v>
      </c>
      <c r="C15" s="13">
        <v>38000</v>
      </c>
      <c r="D15" s="13"/>
      <c r="E15" s="13">
        <f t="shared" si="0"/>
        <v>38000</v>
      </c>
      <c r="F15" s="12" t="s">
        <v>26</v>
      </c>
      <c r="G15" s="13">
        <v>165517</v>
      </c>
      <c r="H15" s="13">
        <v>183571</v>
      </c>
      <c r="I15" s="13">
        <f t="shared" si="1"/>
        <v>-18054</v>
      </c>
    </row>
    <row r="16" spans="1:9">
      <c r="A16" s="1"/>
      <c r="B16" s="12" t="s">
        <v>27</v>
      </c>
      <c r="C16" s="13">
        <v>14400</v>
      </c>
      <c r="D16" s="13">
        <v>124075</v>
      </c>
      <c r="E16" s="13">
        <f t="shared" si="0"/>
        <v>-109675</v>
      </c>
      <c r="F16" s="12" t="s">
        <v>28</v>
      </c>
      <c r="G16" s="13"/>
      <c r="H16" s="13"/>
      <c r="I16" s="13">
        <f t="shared" si="1"/>
        <v>0</v>
      </c>
    </row>
    <row r="17" spans="1:9">
      <c r="A17" s="1"/>
      <c r="B17" s="12" t="s">
        <v>29</v>
      </c>
      <c r="C17" s="13">
        <v>426293</v>
      </c>
      <c r="D17" s="13">
        <v>477085</v>
      </c>
      <c r="E17" s="13">
        <f t="shared" si="0"/>
        <v>-50792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>
        <v>63712</v>
      </c>
      <c r="D18" s="13">
        <v>69333</v>
      </c>
      <c r="E18" s="13">
        <f t="shared" si="0"/>
        <v>-5621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2691200</v>
      </c>
      <c r="H20" s="13">
        <v>2951600</v>
      </c>
      <c r="I20" s="13">
        <f t="shared" si="1"/>
        <v>-260400</v>
      </c>
    </row>
    <row r="21" spans="1:9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>
        <v>34628</v>
      </c>
      <c r="H22" s="13">
        <v>30477</v>
      </c>
      <c r="I22" s="13">
        <f t="shared" si="1"/>
        <v>4151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4762913</v>
      </c>
      <c r="D25" s="13">
        <v>1457509</v>
      </c>
      <c r="E25" s="13">
        <f t="shared" si="0"/>
        <v>3305404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208739917</v>
      </c>
      <c r="D26" s="9">
        <f>+D27 +D32</f>
        <v>214538059</v>
      </c>
      <c r="E26" s="9">
        <f t="shared" si="0"/>
        <v>-5798142</v>
      </c>
      <c r="F26" s="8" t="s">
        <v>45</v>
      </c>
      <c r="G26" s="9">
        <f>+G27+G31+G32+G33+G34+G35+G36+G37+G38+G39</f>
        <v>89402000</v>
      </c>
      <c r="H26" s="9">
        <f>+H27+H31+H32+H33+H34+H35+H36+H37+H38+H39</f>
        <v>97958000</v>
      </c>
      <c r="I26" s="9">
        <f t="shared" ref="I26:I40" si="2">G26-H26</f>
        <v>-8556000</v>
      </c>
    </row>
    <row r="27" spans="1:9">
      <c r="A27" s="1"/>
      <c r="B27" s="8" t="s">
        <v>46</v>
      </c>
      <c r="C27" s="9">
        <f>+C28+C29+C30+C31</f>
        <v>100536171</v>
      </c>
      <c r="D27" s="9">
        <f>+D28+D29+D30+D31</f>
        <v>105966106</v>
      </c>
      <c r="E27" s="9">
        <f t="shared" si="0"/>
        <v>-5429935</v>
      </c>
      <c r="F27" s="12" t="s">
        <v>47</v>
      </c>
      <c r="G27" s="13">
        <f>+G28+G29+G30</f>
        <v>89402000</v>
      </c>
      <c r="H27" s="13">
        <f>+H28+H29+H30</f>
        <v>97958000</v>
      </c>
      <c r="I27" s="13">
        <f t="shared" si="2"/>
        <v>-8556000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>
        <v>40986000</v>
      </c>
      <c r="H28" s="13">
        <v>44550000</v>
      </c>
      <c r="I28" s="13">
        <f t="shared" si="2"/>
        <v>-3564000</v>
      </c>
    </row>
    <row r="29" spans="1:9">
      <c r="A29" s="1"/>
      <c r="B29" s="12" t="s">
        <v>50</v>
      </c>
      <c r="C29" s="13">
        <v>100536171</v>
      </c>
      <c r="D29" s="13">
        <v>105966106</v>
      </c>
      <c r="E29" s="13">
        <f t="shared" si="0"/>
        <v>-5429935</v>
      </c>
      <c r="F29" s="12" t="s">
        <v>51</v>
      </c>
      <c r="G29" s="13">
        <v>48416000</v>
      </c>
      <c r="H29" s="13">
        <v>53408000</v>
      </c>
      <c r="I29" s="13">
        <f t="shared" si="2"/>
        <v>-4992000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108203746</v>
      </c>
      <c r="D32" s="9">
        <f>+D33+D34+D35+D36+D37+D38+D39+D40+D42+D45+D46+D60+D63-ABS(D69)</f>
        <v>108571953</v>
      </c>
      <c r="E32" s="9">
        <f t="shared" si="0"/>
        <v>-368207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>
        <v>100500000</v>
      </c>
      <c r="D33" s="11">
        <v>100500000</v>
      </c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>
        <v>1944453</v>
      </c>
      <c r="D34" s="13">
        <v>2019298</v>
      </c>
      <c r="E34" s="13">
        <f t="shared" si="0"/>
        <v>-74845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>
        <v>2280786</v>
      </c>
      <c r="D35" s="13">
        <v>2900415</v>
      </c>
      <c r="E35" s="13">
        <f t="shared" si="0"/>
        <v>-619629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4</v>
      </c>
      <c r="D36" s="13">
        <v>4</v>
      </c>
      <c r="E36" s="13">
        <f t="shared" si="0"/>
        <v>0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1383154</v>
      </c>
      <c r="D37" s="13">
        <v>656887</v>
      </c>
      <c r="E37" s="13">
        <f t="shared" si="0"/>
        <v>726267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100849345</v>
      </c>
      <c r="H40" s="9">
        <f>+H7 +H26</f>
        <v>110159648</v>
      </c>
      <c r="I40" s="9">
        <f t="shared" si="2"/>
        <v>-9310303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0</v>
      </c>
      <c r="D42" s="13">
        <f>+D43+D44</f>
        <v>0</v>
      </c>
      <c r="E42" s="13">
        <f t="shared" si="0"/>
        <v>0</v>
      </c>
      <c r="F42" s="10" t="s">
        <v>74</v>
      </c>
      <c r="G42" s="11">
        <f>+G43+G44</f>
        <v>9575899</v>
      </c>
      <c r="H42" s="11">
        <f>+H43+H44</f>
        <v>9575899</v>
      </c>
      <c r="I42" s="11">
        <f t="shared" ref="I42:I51" si="3">G42-H42</f>
        <v>0</v>
      </c>
    </row>
    <row r="43" spans="1:9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>
        <v>7509249</v>
      </c>
      <c r="H43" s="13">
        <v>7509249</v>
      </c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2066650</v>
      </c>
      <c r="H44" s="13">
        <v>2066650</v>
      </c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670150</v>
      </c>
      <c r="H45" s="13">
        <v>308792</v>
      </c>
      <c r="I45" s="13">
        <f t="shared" si="3"/>
        <v>361358</v>
      </c>
    </row>
    <row r="46" spans="1:9">
      <c r="A46" s="1"/>
      <c r="B46" s="12" t="s">
        <v>81</v>
      </c>
      <c r="C46" s="13">
        <f>+C47+C48+C49+C50+C51+C52+C53+C54+C55+C56+C57+C58+C59</f>
        <v>2095349</v>
      </c>
      <c r="D46" s="13">
        <f>+D47+D48+D49+D50+D51+D52+D53+D54+D55+D56+D57+D58+D59</f>
        <v>2495349</v>
      </c>
      <c r="E46" s="13">
        <f t="shared" si="0"/>
        <v>-400000</v>
      </c>
      <c r="F46" s="12" t="s">
        <v>82</v>
      </c>
      <c r="G46" s="13">
        <f>+G47+G48+G49</f>
        <v>2095349</v>
      </c>
      <c r="H46" s="13">
        <f>+H47+H48+H49</f>
        <v>2495349</v>
      </c>
      <c r="I46" s="13">
        <f t="shared" si="3"/>
        <v>-400000</v>
      </c>
    </row>
    <row r="47" spans="1:9">
      <c r="A47" s="1"/>
      <c r="B47" s="12" t="s">
        <v>83</v>
      </c>
      <c r="C47" s="13">
        <v>2095349</v>
      </c>
      <c r="D47" s="13">
        <v>2495349</v>
      </c>
      <c r="E47" s="13">
        <f t="shared" si="0"/>
        <v>-400000</v>
      </c>
      <c r="F47" s="12" t="s">
        <v>84</v>
      </c>
      <c r="G47" s="13">
        <v>2095349</v>
      </c>
      <c r="H47" s="13">
        <v>2495349</v>
      </c>
      <c r="I47" s="13">
        <f t="shared" si="3"/>
        <v>-400000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/>
      <c r="H48" s="13"/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109411384</v>
      </c>
      <c r="H50" s="13">
        <v>105930083</v>
      </c>
      <c r="I50" s="13">
        <f t="shared" si="3"/>
        <v>3481301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3081301</v>
      </c>
      <c r="H51" s="13">
        <v>3040584</v>
      </c>
      <c r="I51" s="13">
        <f t="shared" si="3"/>
        <v>40717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121752782</v>
      </c>
      <c r="H69" s="9">
        <f>+H42 +H45 +H46 +H50</f>
        <v>118310123</v>
      </c>
      <c r="I69" s="9">
        <f t="shared" ref="I69:I70" si="4">G69-H69</f>
        <v>3442659</v>
      </c>
    </row>
    <row r="70" spans="1:9">
      <c r="A70" s="1"/>
      <c r="B70" s="8" t="s">
        <v>111</v>
      </c>
      <c r="C70" s="9">
        <f>+C7 +C26</f>
        <v>222602127</v>
      </c>
      <c r="D70" s="9">
        <f>+D7 +D26</f>
        <v>228469771</v>
      </c>
      <c r="E70" s="9">
        <f t="shared" si="0"/>
        <v>-5867644</v>
      </c>
      <c r="F70" s="16" t="s">
        <v>112</v>
      </c>
      <c r="G70" s="17">
        <f>+G40 +G69</f>
        <v>222602127</v>
      </c>
      <c r="H70" s="17">
        <f>+H40 +H69</f>
        <v>228469771</v>
      </c>
      <c r="I70" s="17">
        <f t="shared" si="4"/>
        <v>-5867644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34613-C7F8-4900-9917-F80D77B674B6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114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7263474</v>
      </c>
      <c r="D7" s="9">
        <f>+D8+D12+D13+D14+D15+D16+D17+D18+D19+D20+D21+D22+D23-ABS(D24)+D25</f>
        <v>7269062</v>
      </c>
      <c r="E7" s="9">
        <f>C7-D7</f>
        <v>-5588</v>
      </c>
      <c r="F7" s="8" t="s">
        <v>10</v>
      </c>
      <c r="G7" s="9">
        <f>+G8+G9+G10+G11+G15+G16+G17+G18+G19+G20+G21+G22</f>
        <v>1819869</v>
      </c>
      <c r="H7" s="9">
        <f>+H8+H9+H10+H11+H15+H16+H17+H18+H19+H20+H21+H22</f>
        <v>1553938</v>
      </c>
      <c r="I7" s="9">
        <f>G7-H7</f>
        <v>265931</v>
      </c>
    </row>
    <row r="8" spans="1:9">
      <c r="A8" s="1"/>
      <c r="B8" s="10" t="s">
        <v>11</v>
      </c>
      <c r="C8" s="11">
        <f>+C9+C10+C11</f>
        <v>363888</v>
      </c>
      <c r="D8" s="11">
        <f>+D9+D10+D11</f>
        <v>709876</v>
      </c>
      <c r="E8" s="11">
        <f t="shared" ref="E8:E70" si="0">C8-D8</f>
        <v>-345988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20000</v>
      </c>
      <c r="D9" s="13">
        <v>20000</v>
      </c>
      <c r="E9" s="13">
        <f t="shared" si="0"/>
        <v>0</v>
      </c>
      <c r="F9" s="12" t="s">
        <v>14</v>
      </c>
      <c r="G9" s="13"/>
      <c r="H9" s="13"/>
      <c r="I9" s="13">
        <f t="shared" si="1"/>
        <v>0</v>
      </c>
    </row>
    <row r="10" spans="1:9">
      <c r="A10" s="1"/>
      <c r="B10" s="12" t="s">
        <v>15</v>
      </c>
      <c r="C10" s="13">
        <v>343888</v>
      </c>
      <c r="D10" s="13">
        <v>689876</v>
      </c>
      <c r="E10" s="13">
        <f t="shared" si="0"/>
        <v>-345988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0</v>
      </c>
      <c r="H11" s="13">
        <f>+H12+H13+H14</f>
        <v>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6986298</v>
      </c>
      <c r="D13" s="13">
        <v>7619888</v>
      </c>
      <c r="E13" s="13">
        <f t="shared" si="0"/>
        <v>-633590</v>
      </c>
      <c r="F13" s="12" t="s">
        <v>22</v>
      </c>
      <c r="G13" s="13"/>
      <c r="H13" s="13"/>
      <c r="I13" s="13">
        <f t="shared" si="1"/>
        <v>0</v>
      </c>
    </row>
    <row r="14" spans="1:9">
      <c r="A14" s="1"/>
      <c r="B14" s="12" t="s">
        <v>23</v>
      </c>
      <c r="C14" s="13">
        <v>30660</v>
      </c>
      <c r="D14" s="13"/>
      <c r="E14" s="13">
        <f t="shared" si="0"/>
        <v>30660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>
        <v>18000</v>
      </c>
      <c r="D15" s="13"/>
      <c r="E15" s="13">
        <f t="shared" si="0"/>
        <v>18000</v>
      </c>
      <c r="F15" s="12" t="s">
        <v>26</v>
      </c>
      <c r="G15" s="13">
        <v>90662</v>
      </c>
      <c r="H15" s="13">
        <v>91796</v>
      </c>
      <c r="I15" s="13">
        <f t="shared" si="1"/>
        <v>-1134</v>
      </c>
    </row>
    <row r="16" spans="1:9">
      <c r="A16" s="1"/>
      <c r="B16" s="12" t="s">
        <v>27</v>
      </c>
      <c r="C16" s="13">
        <v>21175</v>
      </c>
      <c r="D16" s="13">
        <v>45712</v>
      </c>
      <c r="E16" s="13">
        <f t="shared" si="0"/>
        <v>-24537</v>
      </c>
      <c r="F16" s="12" t="s">
        <v>28</v>
      </c>
      <c r="G16" s="13"/>
      <c r="H16" s="13">
        <v>34573</v>
      </c>
      <c r="I16" s="13">
        <f t="shared" si="1"/>
        <v>-34573</v>
      </c>
    </row>
    <row r="17" spans="1:9">
      <c r="A17" s="1"/>
      <c r="B17" s="12" t="s">
        <v>29</v>
      </c>
      <c r="C17" s="13">
        <v>229635</v>
      </c>
      <c r="D17" s="13">
        <v>219765</v>
      </c>
      <c r="E17" s="13">
        <f t="shared" si="0"/>
        <v>9870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>
        <v>116939</v>
      </c>
      <c r="D18" s="13">
        <v>136029</v>
      </c>
      <c r="E18" s="13">
        <f t="shared" si="0"/>
        <v>-19090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1642600</v>
      </c>
      <c r="H20" s="13">
        <v>1379900</v>
      </c>
      <c r="I20" s="13">
        <f t="shared" si="1"/>
        <v>262700</v>
      </c>
    </row>
    <row r="21" spans="1:9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>
        <v>86607</v>
      </c>
      <c r="H22" s="13">
        <v>47669</v>
      </c>
      <c r="I22" s="13">
        <f t="shared" si="1"/>
        <v>38938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-503121</v>
      </c>
      <c r="D25" s="13">
        <v>-1462208</v>
      </c>
      <c r="E25" s="13">
        <f t="shared" si="0"/>
        <v>959087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20858327</v>
      </c>
      <c r="D26" s="9">
        <f>+D27 +D32</f>
        <v>21804057</v>
      </c>
      <c r="E26" s="9">
        <f t="shared" si="0"/>
        <v>-945730</v>
      </c>
      <c r="F26" s="8" t="s">
        <v>45</v>
      </c>
      <c r="G26" s="9">
        <f>+G27+G31+G32+G33+G34+G35+G36+G37+G38+G39</f>
        <v>0</v>
      </c>
      <c r="H26" s="9">
        <f>+H27+H31+H32+H33+H34+H35+H36+H37+H38+H39</f>
        <v>0</v>
      </c>
      <c r="I26" s="9">
        <f t="shared" ref="I26:I40" si="2">G26-H26</f>
        <v>0</v>
      </c>
    </row>
    <row r="27" spans="1:9">
      <c r="A27" s="1"/>
      <c r="B27" s="8" t="s">
        <v>46</v>
      </c>
      <c r="C27" s="9">
        <f>+C28+C29+C30+C31</f>
        <v>15936560</v>
      </c>
      <c r="D27" s="9">
        <f>+D28+D29+D30+D31</f>
        <v>16803723</v>
      </c>
      <c r="E27" s="9">
        <f t="shared" si="0"/>
        <v>-867163</v>
      </c>
      <c r="F27" s="12" t="s">
        <v>47</v>
      </c>
      <c r="G27" s="13">
        <f>+G28+G29+G30</f>
        <v>0</v>
      </c>
      <c r="H27" s="13">
        <f>+H28+H29+H30</f>
        <v>0</v>
      </c>
      <c r="I27" s="13">
        <f t="shared" si="2"/>
        <v>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>
        <v>15936560</v>
      </c>
      <c r="D29" s="13">
        <v>16803723</v>
      </c>
      <c r="E29" s="13">
        <f t="shared" si="0"/>
        <v>-867163</v>
      </c>
      <c r="F29" s="12" t="s">
        <v>51</v>
      </c>
      <c r="G29" s="13"/>
      <c r="H29" s="13"/>
      <c r="I29" s="13">
        <f t="shared" si="2"/>
        <v>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4921767</v>
      </c>
      <c r="D32" s="9">
        <f>+D33+D34+D35+D36+D37+D38+D39+D40+D42+D45+D46+D60+D63-ABS(D69)</f>
        <v>5000334</v>
      </c>
      <c r="E32" s="9">
        <f t="shared" si="0"/>
        <v>-78567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/>
      <c r="D34" s="13"/>
      <c r="E34" s="13">
        <f t="shared" si="0"/>
        <v>0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>
        <v>54558</v>
      </c>
      <c r="D35" s="13">
        <v>71442</v>
      </c>
      <c r="E35" s="13">
        <f t="shared" si="0"/>
        <v>-16884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1</v>
      </c>
      <c r="D36" s="13">
        <v>1</v>
      </c>
      <c r="E36" s="13">
        <f t="shared" si="0"/>
        <v>0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65208</v>
      </c>
      <c r="D37" s="13">
        <v>126891</v>
      </c>
      <c r="E37" s="13">
        <f t="shared" si="0"/>
        <v>-61683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1819869</v>
      </c>
      <c r="H40" s="9">
        <f>+H7 +H26</f>
        <v>1553938</v>
      </c>
      <c r="I40" s="9">
        <f t="shared" si="2"/>
        <v>265931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0</v>
      </c>
      <c r="D42" s="13">
        <f>+D43+D44</f>
        <v>0</v>
      </c>
      <c r="E42" s="13">
        <f t="shared" si="0"/>
        <v>0</v>
      </c>
      <c r="F42" s="10" t="s">
        <v>74</v>
      </c>
      <c r="G42" s="11">
        <f>+G43+G44</f>
        <v>8167525</v>
      </c>
      <c r="H42" s="11">
        <f>+H43+H44</f>
        <v>8167525</v>
      </c>
      <c r="I42" s="11">
        <f t="shared" ref="I42:I51" si="3">G42-H42</f>
        <v>0</v>
      </c>
    </row>
    <row r="43" spans="1:9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>
        <v>5902685</v>
      </c>
      <c r="H43" s="13">
        <v>5902685</v>
      </c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2264840</v>
      </c>
      <c r="H44" s="13">
        <v>2264840</v>
      </c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11701400</v>
      </c>
      <c r="H45" s="13">
        <v>12256683</v>
      </c>
      <c r="I45" s="13">
        <f t="shared" si="3"/>
        <v>-555283</v>
      </c>
    </row>
    <row r="46" spans="1:9">
      <c r="A46" s="1"/>
      <c r="B46" s="12" t="s">
        <v>81</v>
      </c>
      <c r="C46" s="13">
        <f>+C47+C48+C49+C50+C51+C52+C53+C54+C55+C56+C57+C58+C59</f>
        <v>4802000</v>
      </c>
      <c r="D46" s="13">
        <f>+D47+D48+D49+D50+D51+D52+D53+D54+D55+D56+D57+D58+D59</f>
        <v>4802000</v>
      </c>
      <c r="E46" s="13">
        <f t="shared" si="0"/>
        <v>0</v>
      </c>
      <c r="F46" s="12" t="s">
        <v>82</v>
      </c>
      <c r="G46" s="13">
        <f>+G47+G48+G49</f>
        <v>4802000</v>
      </c>
      <c r="H46" s="13">
        <f>+H47+H48+H49</f>
        <v>4802000</v>
      </c>
      <c r="I46" s="13">
        <f t="shared" si="3"/>
        <v>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>
        <v>4802000</v>
      </c>
      <c r="H47" s="13">
        <v>4802000</v>
      </c>
      <c r="I47" s="13">
        <f t="shared" si="3"/>
        <v>0</v>
      </c>
    </row>
    <row r="48" spans="1:9">
      <c r="A48" s="1"/>
      <c r="B48" s="12" t="s">
        <v>85</v>
      </c>
      <c r="C48" s="13">
        <v>4802000</v>
      </c>
      <c r="D48" s="13">
        <v>4802000</v>
      </c>
      <c r="E48" s="13">
        <f t="shared" si="0"/>
        <v>0</v>
      </c>
      <c r="F48" s="12" t="s">
        <v>86</v>
      </c>
      <c r="G48" s="13"/>
      <c r="H48" s="13"/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1631007</v>
      </c>
      <c r="H50" s="13">
        <v>2292973</v>
      </c>
      <c r="I50" s="13">
        <f t="shared" si="3"/>
        <v>-661966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-661966</v>
      </c>
      <c r="H51" s="13">
        <v>-464273</v>
      </c>
      <c r="I51" s="13">
        <f t="shared" si="3"/>
        <v>-197693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26301932</v>
      </c>
      <c r="H69" s="9">
        <f>+H42 +H45 +H46 +H50</f>
        <v>27519181</v>
      </c>
      <c r="I69" s="9">
        <f t="shared" ref="I69:I70" si="4">G69-H69</f>
        <v>-1217249</v>
      </c>
    </row>
    <row r="70" spans="1:9">
      <c r="A70" s="1"/>
      <c r="B70" s="8" t="s">
        <v>111</v>
      </c>
      <c r="C70" s="9">
        <f>+C7 +C26</f>
        <v>28121801</v>
      </c>
      <c r="D70" s="9">
        <f>+D7 +D26</f>
        <v>29073119</v>
      </c>
      <c r="E70" s="9">
        <f t="shared" si="0"/>
        <v>-951318</v>
      </c>
      <c r="F70" s="16" t="s">
        <v>112</v>
      </c>
      <c r="G70" s="17">
        <f>+G40 +G69</f>
        <v>28121801</v>
      </c>
      <c r="H70" s="17">
        <f>+H40 +H69</f>
        <v>29073119</v>
      </c>
      <c r="I70" s="17">
        <f t="shared" si="4"/>
        <v>-951318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52AE0-7F9A-45FC-A20D-0C0268E2341E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115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6204313</v>
      </c>
      <c r="D7" s="9">
        <f>+D8+D12+D13+D14+D15+D16+D17+D18+D19+D20+D21+D22+D23-ABS(D24)+D25</f>
        <v>6209464</v>
      </c>
      <c r="E7" s="9">
        <f>C7-D7</f>
        <v>-5151</v>
      </c>
      <c r="F7" s="8" t="s">
        <v>10</v>
      </c>
      <c r="G7" s="9">
        <f>+G8+G9+G10+G11+G15+G16+G17+G18+G19+G20+G21+G22</f>
        <v>1831399</v>
      </c>
      <c r="H7" s="9">
        <f>+H8+H9+H10+H11+H15+H16+H17+H18+H19+H20+H21+H22</f>
        <v>1791253</v>
      </c>
      <c r="I7" s="9">
        <f>G7-H7</f>
        <v>40146</v>
      </c>
    </row>
    <row r="8" spans="1:9">
      <c r="A8" s="1"/>
      <c r="B8" s="10" t="s">
        <v>11</v>
      </c>
      <c r="C8" s="11">
        <f>+C9+C10+C11</f>
        <v>100392</v>
      </c>
      <c r="D8" s="11">
        <f>+D9+D10+D11</f>
        <v>475108</v>
      </c>
      <c r="E8" s="11">
        <f t="shared" ref="E8:E70" si="0">C8-D8</f>
        <v>-374716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14046</v>
      </c>
      <c r="D9" s="13">
        <v>16676</v>
      </c>
      <c r="E9" s="13">
        <f t="shared" si="0"/>
        <v>-2630</v>
      </c>
      <c r="F9" s="12" t="s">
        <v>14</v>
      </c>
      <c r="G9" s="13"/>
      <c r="H9" s="13">
        <v>37802</v>
      </c>
      <c r="I9" s="13">
        <f t="shared" si="1"/>
        <v>-37802</v>
      </c>
    </row>
    <row r="10" spans="1:9">
      <c r="A10" s="1"/>
      <c r="B10" s="12" t="s">
        <v>15</v>
      </c>
      <c r="C10" s="13">
        <v>86346</v>
      </c>
      <c r="D10" s="13">
        <v>458432</v>
      </c>
      <c r="E10" s="13">
        <f t="shared" si="0"/>
        <v>-372086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0</v>
      </c>
      <c r="H11" s="13">
        <f>+H12+H13+H14</f>
        <v>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5241884</v>
      </c>
      <c r="D13" s="13">
        <v>5241468</v>
      </c>
      <c r="E13" s="13">
        <f t="shared" si="0"/>
        <v>416</v>
      </c>
      <c r="F13" s="12" t="s">
        <v>22</v>
      </c>
      <c r="G13" s="13"/>
      <c r="H13" s="13"/>
      <c r="I13" s="13">
        <f t="shared" si="1"/>
        <v>0</v>
      </c>
    </row>
    <row r="14" spans="1:9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>
        <v>29000</v>
      </c>
      <c r="D15" s="13"/>
      <c r="E15" s="13">
        <f t="shared" si="0"/>
        <v>29000</v>
      </c>
      <c r="F15" s="12" t="s">
        <v>26</v>
      </c>
      <c r="G15" s="13">
        <v>101156</v>
      </c>
      <c r="H15" s="13">
        <v>98581</v>
      </c>
      <c r="I15" s="13">
        <f t="shared" si="1"/>
        <v>2575</v>
      </c>
    </row>
    <row r="16" spans="1:9">
      <c r="A16" s="1"/>
      <c r="B16" s="12" t="s">
        <v>27</v>
      </c>
      <c r="C16" s="13"/>
      <c r="D16" s="13">
        <v>4774</v>
      </c>
      <c r="E16" s="13">
        <f t="shared" si="0"/>
        <v>-4774</v>
      </c>
      <c r="F16" s="12" t="s">
        <v>28</v>
      </c>
      <c r="G16" s="13"/>
      <c r="H16" s="13"/>
      <c r="I16" s="13">
        <f t="shared" si="1"/>
        <v>0</v>
      </c>
    </row>
    <row r="17" spans="1:9">
      <c r="A17" s="1"/>
      <c r="B17" s="12" t="s">
        <v>29</v>
      </c>
      <c r="C17" s="13">
        <v>117831</v>
      </c>
      <c r="D17" s="13">
        <v>73535</v>
      </c>
      <c r="E17" s="13">
        <f t="shared" si="0"/>
        <v>44296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>
        <v>2750</v>
      </c>
      <c r="D18" s="13">
        <v>4521</v>
      </c>
      <c r="E18" s="13">
        <f t="shared" si="0"/>
        <v>-1771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1696600</v>
      </c>
      <c r="H20" s="13">
        <v>1608600</v>
      </c>
      <c r="I20" s="13">
        <f t="shared" si="1"/>
        <v>88000</v>
      </c>
    </row>
    <row r="21" spans="1:9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>
        <v>33643</v>
      </c>
      <c r="H22" s="13">
        <v>46270</v>
      </c>
      <c r="I22" s="13">
        <f t="shared" si="1"/>
        <v>-12627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712456</v>
      </c>
      <c r="D25" s="13">
        <v>410058</v>
      </c>
      <c r="E25" s="13">
        <f t="shared" si="0"/>
        <v>302398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4494160</v>
      </c>
      <c r="D26" s="9">
        <f>+D27 +D32</f>
        <v>4933988</v>
      </c>
      <c r="E26" s="9">
        <f t="shared" si="0"/>
        <v>-439828</v>
      </c>
      <c r="F26" s="8" t="s">
        <v>45</v>
      </c>
      <c r="G26" s="9">
        <f>+G27+G31+G32+G33+G34+G35+G36+G37+G38+G39</f>
        <v>0</v>
      </c>
      <c r="H26" s="9">
        <f>+H27+H31+H32+H33+H34+H35+H36+H37+H38+H39</f>
        <v>0</v>
      </c>
      <c r="I26" s="9">
        <f t="shared" ref="I26:I40" si="2">G26-H26</f>
        <v>0</v>
      </c>
    </row>
    <row r="27" spans="1:9">
      <c r="A27" s="1"/>
      <c r="B27" s="8" t="s">
        <v>46</v>
      </c>
      <c r="C27" s="9">
        <f>+C28+C29+C30+C31</f>
        <v>3171879</v>
      </c>
      <c r="D27" s="9">
        <f>+D28+D29+D30+D31</f>
        <v>3475480</v>
      </c>
      <c r="E27" s="9">
        <f t="shared" si="0"/>
        <v>-303601</v>
      </c>
      <c r="F27" s="12" t="s">
        <v>47</v>
      </c>
      <c r="G27" s="13">
        <f>+G28+G29+G30</f>
        <v>0</v>
      </c>
      <c r="H27" s="13">
        <f>+H28+H29+H30</f>
        <v>0</v>
      </c>
      <c r="I27" s="13">
        <f t="shared" si="2"/>
        <v>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>
        <v>3171879</v>
      </c>
      <c r="D29" s="13">
        <v>3475480</v>
      </c>
      <c r="E29" s="13">
        <f t="shared" si="0"/>
        <v>-303601</v>
      </c>
      <c r="F29" s="12" t="s">
        <v>51</v>
      </c>
      <c r="G29" s="13"/>
      <c r="H29" s="13"/>
      <c r="I29" s="13">
        <f t="shared" si="2"/>
        <v>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1322281</v>
      </c>
      <c r="D32" s="9">
        <f>+D33+D34+D35+D36+D37+D38+D39+D40+D42+D45+D46+D60+D63-ABS(D69)</f>
        <v>1458508</v>
      </c>
      <c r="E32" s="9">
        <f t="shared" si="0"/>
        <v>-136227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/>
      <c r="D34" s="13"/>
      <c r="E34" s="13">
        <f t="shared" si="0"/>
        <v>0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>
        <v>1137</v>
      </c>
      <c r="D35" s="13">
        <v>14787</v>
      </c>
      <c r="E35" s="13">
        <f t="shared" si="0"/>
        <v>-13650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1</v>
      </c>
      <c r="D36" s="13">
        <v>1</v>
      </c>
      <c r="E36" s="13">
        <f t="shared" si="0"/>
        <v>0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544703</v>
      </c>
      <c r="D37" s="13">
        <v>667280</v>
      </c>
      <c r="E37" s="13">
        <f t="shared" si="0"/>
        <v>-122577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>
        <v>76440</v>
      </c>
      <c r="D39" s="13">
        <v>76440</v>
      </c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1831399</v>
      </c>
      <c r="H40" s="9">
        <f>+H7 +H26</f>
        <v>1791253</v>
      </c>
      <c r="I40" s="9">
        <f t="shared" si="2"/>
        <v>40146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0</v>
      </c>
      <c r="D42" s="13">
        <f>+D43+D44</f>
        <v>0</v>
      </c>
      <c r="E42" s="13">
        <f t="shared" si="0"/>
        <v>0</v>
      </c>
      <c r="F42" s="10" t="s">
        <v>74</v>
      </c>
      <c r="G42" s="11">
        <f>+G43+G44</f>
        <v>11578914</v>
      </c>
      <c r="H42" s="11">
        <f>+H43+H44</f>
        <v>11578914</v>
      </c>
      <c r="I42" s="11">
        <f t="shared" ref="I42:I51" si="3">G42-H42</f>
        <v>0</v>
      </c>
    </row>
    <row r="43" spans="1:9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>
        <v>9370399</v>
      </c>
      <c r="H43" s="13">
        <v>9370399</v>
      </c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2208515</v>
      </c>
      <c r="H44" s="13">
        <v>2208515</v>
      </c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474239</v>
      </c>
      <c r="H45" s="13">
        <v>591906</v>
      </c>
      <c r="I45" s="13">
        <f t="shared" si="3"/>
        <v>-117667</v>
      </c>
    </row>
    <row r="46" spans="1:9">
      <c r="A46" s="1"/>
      <c r="B46" s="12" t="s">
        <v>81</v>
      </c>
      <c r="C46" s="13">
        <f>+C47+C48+C49+C50+C51+C52+C53+C54+C55+C56+C57+C58+C59</f>
        <v>700000</v>
      </c>
      <c r="D46" s="13">
        <f>+D47+D48+D49+D50+D51+D52+D53+D54+D55+D56+D57+D58+D59</f>
        <v>700000</v>
      </c>
      <c r="E46" s="13">
        <f t="shared" si="0"/>
        <v>0</v>
      </c>
      <c r="F46" s="12" t="s">
        <v>82</v>
      </c>
      <c r="G46" s="13">
        <f>+G47+G48+G49</f>
        <v>700000</v>
      </c>
      <c r="H46" s="13">
        <f>+H47+H48+H49</f>
        <v>700000</v>
      </c>
      <c r="I46" s="13">
        <f t="shared" si="3"/>
        <v>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>
        <v>700000</v>
      </c>
      <c r="H47" s="13">
        <v>700000</v>
      </c>
      <c r="I47" s="13">
        <f t="shared" si="3"/>
        <v>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/>
      <c r="H48" s="13"/>
      <c r="I48" s="13">
        <f t="shared" si="3"/>
        <v>0</v>
      </c>
    </row>
    <row r="49" spans="1:9">
      <c r="A49" s="1"/>
      <c r="B49" s="12" t="s">
        <v>87</v>
      </c>
      <c r="C49" s="13">
        <v>700000</v>
      </c>
      <c r="D49" s="13">
        <v>700000</v>
      </c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-3886079</v>
      </c>
      <c r="H50" s="13">
        <v>-3518621</v>
      </c>
      <c r="I50" s="13">
        <f t="shared" si="3"/>
        <v>-367458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-367458</v>
      </c>
      <c r="H51" s="13">
        <v>-312669</v>
      </c>
      <c r="I51" s="13">
        <f t="shared" si="3"/>
        <v>-54789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8867074</v>
      </c>
      <c r="H69" s="9">
        <f>+H42 +H45 +H46 +H50</f>
        <v>9352199</v>
      </c>
      <c r="I69" s="9">
        <f t="shared" ref="I69:I70" si="4">G69-H69</f>
        <v>-485125</v>
      </c>
    </row>
    <row r="70" spans="1:9">
      <c r="A70" s="1"/>
      <c r="B70" s="8" t="s">
        <v>111</v>
      </c>
      <c r="C70" s="9">
        <f>+C7 +C26</f>
        <v>10698473</v>
      </c>
      <c r="D70" s="9">
        <f>+D7 +D26</f>
        <v>11143452</v>
      </c>
      <c r="E70" s="9">
        <f t="shared" si="0"/>
        <v>-444979</v>
      </c>
      <c r="F70" s="16" t="s">
        <v>112</v>
      </c>
      <c r="G70" s="17">
        <f>+G40 +G69</f>
        <v>10698473</v>
      </c>
      <c r="H70" s="17">
        <f>+H40 +H69</f>
        <v>11143452</v>
      </c>
      <c r="I70" s="17">
        <f t="shared" si="4"/>
        <v>-444979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EA8F-210F-4E1F-9A2C-13AB9482B1CE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116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5930442</v>
      </c>
      <c r="D7" s="9">
        <f>+D8+D12+D13+D14+D15+D16+D17+D18+D19+D20+D21+D22+D23-ABS(D24)+D25</f>
        <v>5939867</v>
      </c>
      <c r="E7" s="9">
        <f>C7-D7</f>
        <v>-9425</v>
      </c>
      <c r="F7" s="8" t="s">
        <v>10</v>
      </c>
      <c r="G7" s="9">
        <f>+G8+G9+G10+G11+G15+G16+G17+G18+G19+G20+G21+G22</f>
        <v>1555687</v>
      </c>
      <c r="H7" s="9">
        <f>+H8+H9+H10+H11+H15+H16+H17+H18+H19+H20+H21+H22</f>
        <v>1506460</v>
      </c>
      <c r="I7" s="9">
        <f>G7-H7</f>
        <v>49227</v>
      </c>
    </row>
    <row r="8" spans="1:9">
      <c r="A8" s="1"/>
      <c r="B8" s="10" t="s">
        <v>11</v>
      </c>
      <c r="C8" s="11">
        <f>+C9+C10+C11</f>
        <v>210063</v>
      </c>
      <c r="D8" s="11">
        <f>+D9+D10+D11</f>
        <v>226763</v>
      </c>
      <c r="E8" s="11">
        <f t="shared" ref="E8:E70" si="0">C8-D8</f>
        <v>-16700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20000</v>
      </c>
      <c r="D9" s="13">
        <v>18232</v>
      </c>
      <c r="E9" s="13">
        <f t="shared" si="0"/>
        <v>1768</v>
      </c>
      <c r="F9" s="12" t="s">
        <v>14</v>
      </c>
      <c r="G9" s="13"/>
      <c r="H9" s="13"/>
      <c r="I9" s="13">
        <f t="shared" si="1"/>
        <v>0</v>
      </c>
    </row>
    <row r="10" spans="1:9">
      <c r="A10" s="1"/>
      <c r="B10" s="12" t="s">
        <v>15</v>
      </c>
      <c r="C10" s="13">
        <v>190063</v>
      </c>
      <c r="D10" s="13">
        <v>208531</v>
      </c>
      <c r="E10" s="13">
        <f t="shared" si="0"/>
        <v>-18468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0</v>
      </c>
      <c r="H11" s="13">
        <f>+H12+H13+H14</f>
        <v>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4738513</v>
      </c>
      <c r="D13" s="13">
        <v>5641637</v>
      </c>
      <c r="E13" s="13">
        <f t="shared" si="0"/>
        <v>-903124</v>
      </c>
      <c r="F13" s="12" t="s">
        <v>22</v>
      </c>
      <c r="G13" s="13"/>
      <c r="H13" s="13"/>
      <c r="I13" s="13">
        <f t="shared" si="1"/>
        <v>0</v>
      </c>
    </row>
    <row r="14" spans="1:9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>
        <v>39000</v>
      </c>
      <c r="D15" s="13"/>
      <c r="E15" s="13">
        <f t="shared" si="0"/>
        <v>39000</v>
      </c>
      <c r="F15" s="12" t="s">
        <v>26</v>
      </c>
      <c r="G15" s="13">
        <v>78212</v>
      </c>
      <c r="H15" s="13">
        <v>90024</v>
      </c>
      <c r="I15" s="13">
        <f t="shared" si="1"/>
        <v>-11812</v>
      </c>
    </row>
    <row r="16" spans="1:9">
      <c r="A16" s="1"/>
      <c r="B16" s="12" t="s">
        <v>27</v>
      </c>
      <c r="C16" s="13"/>
      <c r="D16" s="13">
        <v>4070</v>
      </c>
      <c r="E16" s="13">
        <f t="shared" si="0"/>
        <v>-4070</v>
      </c>
      <c r="F16" s="12" t="s">
        <v>28</v>
      </c>
      <c r="G16" s="13"/>
      <c r="H16" s="13"/>
      <c r="I16" s="13">
        <f t="shared" si="1"/>
        <v>0</v>
      </c>
    </row>
    <row r="17" spans="1:9">
      <c r="A17" s="1"/>
      <c r="B17" s="12" t="s">
        <v>29</v>
      </c>
      <c r="C17" s="13"/>
      <c r="D17" s="13"/>
      <c r="E17" s="13">
        <f t="shared" si="0"/>
        <v>0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1428100</v>
      </c>
      <c r="H20" s="13">
        <v>1368800</v>
      </c>
      <c r="I20" s="13">
        <f t="shared" si="1"/>
        <v>59300</v>
      </c>
    </row>
    <row r="21" spans="1:9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>
        <v>49375</v>
      </c>
      <c r="H22" s="13">
        <v>47636</v>
      </c>
      <c r="I22" s="13">
        <f t="shared" si="1"/>
        <v>1739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942866</v>
      </c>
      <c r="D25" s="13">
        <v>67397</v>
      </c>
      <c r="E25" s="13">
        <f t="shared" si="0"/>
        <v>875469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7438584</v>
      </c>
      <c r="D26" s="9">
        <f>+D27 +D32</f>
        <v>8238264</v>
      </c>
      <c r="E26" s="9">
        <f t="shared" si="0"/>
        <v>-799680</v>
      </c>
      <c r="F26" s="8" t="s">
        <v>45</v>
      </c>
      <c r="G26" s="9">
        <f>+G27+G31+G32+G33+G34+G35+G36+G37+G38+G39</f>
        <v>0</v>
      </c>
      <c r="H26" s="9">
        <f>+H27+H31+H32+H33+H34+H35+H36+H37+H38+H39</f>
        <v>0</v>
      </c>
      <c r="I26" s="9">
        <f t="shared" ref="I26:I40" si="2">G26-H26</f>
        <v>0</v>
      </c>
    </row>
    <row r="27" spans="1:9">
      <c r="A27" s="1"/>
      <c r="B27" s="8" t="s">
        <v>46</v>
      </c>
      <c r="C27" s="9">
        <f>+C28+C29+C30+C31</f>
        <v>0</v>
      </c>
      <c r="D27" s="9">
        <f>+D28+D29+D30+D31</f>
        <v>0</v>
      </c>
      <c r="E27" s="9">
        <f t="shared" si="0"/>
        <v>0</v>
      </c>
      <c r="F27" s="12" t="s">
        <v>47</v>
      </c>
      <c r="G27" s="13">
        <f>+G28+G29+G30</f>
        <v>0</v>
      </c>
      <c r="H27" s="13">
        <f>+H28+H29+H30</f>
        <v>0</v>
      </c>
      <c r="I27" s="13">
        <f t="shared" si="2"/>
        <v>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/>
      <c r="D29" s="13"/>
      <c r="E29" s="13">
        <f t="shared" si="0"/>
        <v>0</v>
      </c>
      <c r="F29" s="12" t="s">
        <v>51</v>
      </c>
      <c r="G29" s="13"/>
      <c r="H29" s="13"/>
      <c r="I29" s="13">
        <f t="shared" si="2"/>
        <v>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7438584</v>
      </c>
      <c r="D32" s="9">
        <f>+D33+D34+D35+D36+D37+D38+D39+D40+D42+D45+D46+D60+D63-ABS(D69)</f>
        <v>8238264</v>
      </c>
      <c r="E32" s="9">
        <f t="shared" si="0"/>
        <v>-799680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/>
      <c r="D34" s="13"/>
      <c r="E34" s="13">
        <f t="shared" si="0"/>
        <v>0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/>
      <c r="D35" s="13"/>
      <c r="E35" s="13">
        <f t="shared" si="0"/>
        <v>0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783069</v>
      </c>
      <c r="D36" s="13">
        <v>1277639</v>
      </c>
      <c r="E36" s="13">
        <f t="shared" si="0"/>
        <v>-494570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17715</v>
      </c>
      <c r="D37" s="13">
        <v>72825</v>
      </c>
      <c r="E37" s="13">
        <f t="shared" si="0"/>
        <v>-55110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1555687</v>
      </c>
      <c r="H40" s="9">
        <f>+H7 +H26</f>
        <v>1506460</v>
      </c>
      <c r="I40" s="9">
        <f t="shared" si="2"/>
        <v>49227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0</v>
      </c>
      <c r="D42" s="13">
        <f>+D43+D44</f>
        <v>0</v>
      </c>
      <c r="E42" s="13">
        <f t="shared" si="0"/>
        <v>0</v>
      </c>
      <c r="F42" s="10" t="s">
        <v>74</v>
      </c>
      <c r="G42" s="11">
        <f>+G43+G44</f>
        <v>353910</v>
      </c>
      <c r="H42" s="11">
        <f>+H43+H44</f>
        <v>353910</v>
      </c>
      <c r="I42" s="11">
        <f t="shared" ref="I42:I51" si="3">G42-H42</f>
        <v>0</v>
      </c>
    </row>
    <row r="43" spans="1:9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/>
      <c r="H43" s="13"/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353910</v>
      </c>
      <c r="H44" s="13">
        <v>353910</v>
      </c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/>
      <c r="H45" s="13"/>
      <c r="I45" s="13">
        <f t="shared" si="3"/>
        <v>0</v>
      </c>
    </row>
    <row r="46" spans="1:9">
      <c r="A46" s="1"/>
      <c r="B46" s="12" t="s">
        <v>81</v>
      </c>
      <c r="C46" s="13">
        <f>+C47+C48+C49+C50+C51+C52+C53+C54+C55+C56+C57+C58+C59</f>
        <v>6637800</v>
      </c>
      <c r="D46" s="13">
        <f>+D47+D48+D49+D50+D51+D52+D53+D54+D55+D56+D57+D58+D59</f>
        <v>6887800</v>
      </c>
      <c r="E46" s="13">
        <f t="shared" si="0"/>
        <v>-250000</v>
      </c>
      <c r="F46" s="12" t="s">
        <v>82</v>
      </c>
      <c r="G46" s="13">
        <f>+G47+G48+G49</f>
        <v>6637800</v>
      </c>
      <c r="H46" s="13">
        <f>+H47+H48+H49</f>
        <v>6887800</v>
      </c>
      <c r="I46" s="13">
        <f t="shared" si="3"/>
        <v>-250000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>
        <v>6637800</v>
      </c>
      <c r="H47" s="13">
        <v>6887800</v>
      </c>
      <c r="I47" s="13">
        <f t="shared" si="3"/>
        <v>-250000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/>
      <c r="H48" s="13"/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>
        <v>6637800</v>
      </c>
      <c r="D50" s="13">
        <v>6887800</v>
      </c>
      <c r="E50" s="13">
        <f t="shared" si="0"/>
        <v>-250000</v>
      </c>
      <c r="F50" s="12" t="s">
        <v>90</v>
      </c>
      <c r="G50" s="13">
        <v>4821629</v>
      </c>
      <c r="H50" s="13">
        <v>5429961</v>
      </c>
      <c r="I50" s="13">
        <f t="shared" si="3"/>
        <v>-608332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-858332</v>
      </c>
      <c r="H51" s="13">
        <v>-662396</v>
      </c>
      <c r="I51" s="13">
        <f t="shared" si="3"/>
        <v>-195936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0</v>
      </c>
      <c r="D60" s="13">
        <f>+D61+D62</f>
        <v>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11813339</v>
      </c>
      <c r="H69" s="9">
        <f>+H42 +H45 +H46 +H50</f>
        <v>12671671</v>
      </c>
      <c r="I69" s="9">
        <f t="shared" ref="I69:I70" si="4">G69-H69</f>
        <v>-858332</v>
      </c>
    </row>
    <row r="70" spans="1:9">
      <c r="A70" s="1"/>
      <c r="B70" s="8" t="s">
        <v>111</v>
      </c>
      <c r="C70" s="9">
        <f>+C7 +C26</f>
        <v>13369026</v>
      </c>
      <c r="D70" s="9">
        <f>+D7 +D26</f>
        <v>14178131</v>
      </c>
      <c r="E70" s="9">
        <f t="shared" si="0"/>
        <v>-809105</v>
      </c>
      <c r="F70" s="16" t="s">
        <v>112</v>
      </c>
      <c r="G70" s="17">
        <f>+G40 +G69</f>
        <v>13369026</v>
      </c>
      <c r="H70" s="17">
        <f>+H40 +H69</f>
        <v>14178131</v>
      </c>
      <c r="I70" s="17">
        <f t="shared" si="4"/>
        <v>-809105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0AA00-D15C-4A62-8805-3086FFD352BC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117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8755519</v>
      </c>
      <c r="D7" s="9">
        <f>+D8+D12+D13+D14+D15+D16+D17+D18+D19+D20+D21+D22+D23-ABS(D24)+D25</f>
        <v>8480281</v>
      </c>
      <c r="E7" s="9">
        <f>C7-D7</f>
        <v>275238</v>
      </c>
      <c r="F7" s="8" t="s">
        <v>10</v>
      </c>
      <c r="G7" s="9">
        <f>+G8+G9+G10+G11+G15+G16+G17+G18+G19+G20+G21+G22</f>
        <v>1799015</v>
      </c>
      <c r="H7" s="9">
        <f>+H8+H9+H10+H11+H15+H16+H17+H18+H19+H20+H21+H22</f>
        <v>1798116</v>
      </c>
      <c r="I7" s="9">
        <f>G7-H7</f>
        <v>899</v>
      </c>
    </row>
    <row r="8" spans="1:9">
      <c r="A8" s="1"/>
      <c r="B8" s="10" t="s">
        <v>11</v>
      </c>
      <c r="C8" s="11">
        <f>+C9+C10+C11</f>
        <v>220013</v>
      </c>
      <c r="D8" s="11">
        <f>+D9+D10+D11</f>
        <v>873598</v>
      </c>
      <c r="E8" s="11">
        <f t="shared" ref="E8:E70" si="0">C8-D8</f>
        <v>-653585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50000</v>
      </c>
      <c r="D9" s="13">
        <v>49344</v>
      </c>
      <c r="E9" s="13">
        <f t="shared" si="0"/>
        <v>656</v>
      </c>
      <c r="F9" s="12" t="s">
        <v>14</v>
      </c>
      <c r="G9" s="13"/>
      <c r="H9" s="13">
        <v>3000</v>
      </c>
      <c r="I9" s="13">
        <f t="shared" si="1"/>
        <v>-3000</v>
      </c>
    </row>
    <row r="10" spans="1:9">
      <c r="A10" s="1"/>
      <c r="B10" s="12" t="s">
        <v>15</v>
      </c>
      <c r="C10" s="13">
        <v>170013</v>
      </c>
      <c r="D10" s="13">
        <v>824254</v>
      </c>
      <c r="E10" s="13">
        <f t="shared" si="0"/>
        <v>-654241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0</v>
      </c>
      <c r="H11" s="13">
        <f>+H12+H13+H14</f>
        <v>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6517783</v>
      </c>
      <c r="D13" s="13">
        <v>6805347</v>
      </c>
      <c r="E13" s="13">
        <f t="shared" si="0"/>
        <v>-287564</v>
      </c>
      <c r="F13" s="12" t="s">
        <v>22</v>
      </c>
      <c r="G13" s="13"/>
      <c r="H13" s="13"/>
      <c r="I13" s="13">
        <f t="shared" si="1"/>
        <v>0</v>
      </c>
    </row>
    <row r="14" spans="1:9">
      <c r="A14" s="1"/>
      <c r="B14" s="12" t="s">
        <v>23</v>
      </c>
      <c r="C14" s="13">
        <v>32410</v>
      </c>
      <c r="D14" s="13"/>
      <c r="E14" s="13">
        <f t="shared" si="0"/>
        <v>32410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>
        <v>9000</v>
      </c>
      <c r="D15" s="13"/>
      <c r="E15" s="13">
        <f t="shared" si="0"/>
        <v>9000</v>
      </c>
      <c r="F15" s="12" t="s">
        <v>26</v>
      </c>
      <c r="G15" s="13">
        <v>104669</v>
      </c>
      <c r="H15" s="13">
        <v>106109</v>
      </c>
      <c r="I15" s="13">
        <f t="shared" si="1"/>
        <v>-1440</v>
      </c>
    </row>
    <row r="16" spans="1:9">
      <c r="A16" s="1"/>
      <c r="B16" s="12" t="s">
        <v>27</v>
      </c>
      <c r="C16" s="13">
        <v>671722</v>
      </c>
      <c r="D16" s="13">
        <v>387661</v>
      </c>
      <c r="E16" s="13">
        <f t="shared" si="0"/>
        <v>284061</v>
      </c>
      <c r="F16" s="12" t="s">
        <v>28</v>
      </c>
      <c r="G16" s="13"/>
      <c r="H16" s="13"/>
      <c r="I16" s="13">
        <f t="shared" si="1"/>
        <v>0</v>
      </c>
    </row>
    <row r="17" spans="1:9">
      <c r="A17" s="1"/>
      <c r="B17" s="12" t="s">
        <v>29</v>
      </c>
      <c r="C17" s="13">
        <v>440342</v>
      </c>
      <c r="D17" s="13">
        <v>343294</v>
      </c>
      <c r="E17" s="13">
        <f t="shared" si="0"/>
        <v>97048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>
        <v>266571</v>
      </c>
      <c r="D18" s="13">
        <v>119975</v>
      </c>
      <c r="E18" s="13">
        <f t="shared" si="0"/>
        <v>146596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1540400</v>
      </c>
      <c r="H20" s="13">
        <v>1570800</v>
      </c>
      <c r="I20" s="13">
        <f t="shared" si="1"/>
        <v>-30400</v>
      </c>
    </row>
    <row r="21" spans="1:9">
      <c r="A21" s="1"/>
      <c r="B21" s="12" t="s">
        <v>37</v>
      </c>
      <c r="C21" s="13">
        <v>320000</v>
      </c>
      <c r="D21" s="13">
        <v>320000</v>
      </c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>
        <v>153946</v>
      </c>
      <c r="H22" s="13">
        <v>118207</v>
      </c>
      <c r="I22" s="13">
        <f t="shared" si="1"/>
        <v>35739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277678</v>
      </c>
      <c r="D25" s="13">
        <v>-369594</v>
      </c>
      <c r="E25" s="13">
        <f t="shared" si="0"/>
        <v>647272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12338131</v>
      </c>
      <c r="D26" s="9">
        <f>+D27 +D32</f>
        <v>13311715</v>
      </c>
      <c r="E26" s="9">
        <f t="shared" si="0"/>
        <v>-973584</v>
      </c>
      <c r="F26" s="8" t="s">
        <v>45</v>
      </c>
      <c r="G26" s="9">
        <f>+G27+G31+G32+G33+G34+G35+G36+G37+G38+G39</f>
        <v>0</v>
      </c>
      <c r="H26" s="9">
        <f>+H27+H31+H32+H33+H34+H35+H36+H37+H38+H39</f>
        <v>0</v>
      </c>
      <c r="I26" s="9">
        <f t="shared" ref="I26:I40" si="2">G26-H26</f>
        <v>0</v>
      </c>
    </row>
    <row r="27" spans="1:9">
      <c r="A27" s="1"/>
      <c r="B27" s="8" t="s">
        <v>46</v>
      </c>
      <c r="C27" s="9">
        <f>+C28+C29+C30+C31</f>
        <v>0</v>
      </c>
      <c r="D27" s="9">
        <f>+D28+D29+D30+D31</f>
        <v>0</v>
      </c>
      <c r="E27" s="9">
        <f t="shared" si="0"/>
        <v>0</v>
      </c>
      <c r="F27" s="12" t="s">
        <v>47</v>
      </c>
      <c r="G27" s="13">
        <f>+G28+G29+G30</f>
        <v>0</v>
      </c>
      <c r="H27" s="13">
        <f>+H28+H29+H30</f>
        <v>0</v>
      </c>
      <c r="I27" s="13">
        <f t="shared" si="2"/>
        <v>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/>
      <c r="D29" s="13"/>
      <c r="E29" s="13">
        <f t="shared" si="0"/>
        <v>0</v>
      </c>
      <c r="F29" s="12" t="s">
        <v>51</v>
      </c>
      <c r="G29" s="13"/>
      <c r="H29" s="13"/>
      <c r="I29" s="13">
        <f t="shared" si="2"/>
        <v>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12338131</v>
      </c>
      <c r="D32" s="9">
        <f>+D33+D34+D35+D36+D37+D38+D39+D40+D42+D45+D46+D60+D63-ABS(D69)</f>
        <v>13311715</v>
      </c>
      <c r="E32" s="9">
        <f t="shared" si="0"/>
        <v>-973584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>
        <v>5295650</v>
      </c>
      <c r="D34" s="13">
        <v>5542307</v>
      </c>
      <c r="E34" s="13">
        <f t="shared" si="0"/>
        <v>-246657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>
        <v>59507</v>
      </c>
      <c r="D35" s="13">
        <v>69276</v>
      </c>
      <c r="E35" s="13">
        <f t="shared" si="0"/>
        <v>-9769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90744</v>
      </c>
      <c r="D36" s="13">
        <v>635212</v>
      </c>
      <c r="E36" s="13">
        <f t="shared" si="0"/>
        <v>-544468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937619</v>
      </c>
      <c r="D37" s="13">
        <v>940309</v>
      </c>
      <c r="E37" s="13">
        <f t="shared" si="0"/>
        <v>-2690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1799015</v>
      </c>
      <c r="H40" s="9">
        <f>+H7 +H26</f>
        <v>1798116</v>
      </c>
      <c r="I40" s="9">
        <f t="shared" si="2"/>
        <v>899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2360000</v>
      </c>
      <c r="D42" s="13">
        <f>+D43+D44</f>
        <v>2360000</v>
      </c>
      <c r="E42" s="13">
        <f t="shared" si="0"/>
        <v>0</v>
      </c>
      <c r="F42" s="10" t="s">
        <v>74</v>
      </c>
      <c r="G42" s="11">
        <f>+G43+G44</f>
        <v>8422645</v>
      </c>
      <c r="H42" s="11">
        <f>+H43+H44</f>
        <v>8422645</v>
      </c>
      <c r="I42" s="11">
        <f t="shared" ref="I42:I51" si="3">G42-H42</f>
        <v>0</v>
      </c>
    </row>
    <row r="43" spans="1:9">
      <c r="A43" s="1"/>
      <c r="B43" s="12" t="s">
        <v>75</v>
      </c>
      <c r="C43" s="13">
        <v>2360000</v>
      </c>
      <c r="D43" s="13">
        <v>2360000</v>
      </c>
      <c r="E43" s="13">
        <f t="shared" si="0"/>
        <v>0</v>
      </c>
      <c r="F43" s="12" t="s">
        <v>76</v>
      </c>
      <c r="G43" s="13">
        <v>7031675</v>
      </c>
      <c r="H43" s="13">
        <v>7031675</v>
      </c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1390970</v>
      </c>
      <c r="H44" s="13">
        <v>1390970</v>
      </c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135000</v>
      </c>
      <c r="H45" s="13">
        <v>541600</v>
      </c>
      <c r="I45" s="13">
        <f t="shared" si="3"/>
        <v>-406600</v>
      </c>
    </row>
    <row r="46" spans="1:9">
      <c r="A46" s="1"/>
      <c r="B46" s="12" t="s">
        <v>81</v>
      </c>
      <c r="C46" s="13">
        <f>+C47+C48+C49+C50+C51+C52+C53+C54+C55+C56+C57+C58+C59</f>
        <v>2594611</v>
      </c>
      <c r="D46" s="13">
        <f>+D47+D48+D49+D50+D51+D52+D53+D54+D55+D56+D57+D58+D59</f>
        <v>2764611</v>
      </c>
      <c r="E46" s="13">
        <f t="shared" si="0"/>
        <v>-170000</v>
      </c>
      <c r="F46" s="12" t="s">
        <v>82</v>
      </c>
      <c r="G46" s="13">
        <f>+G47+G48+G49</f>
        <v>3594611</v>
      </c>
      <c r="H46" s="13">
        <f>+H47+H48+H49</f>
        <v>3764611</v>
      </c>
      <c r="I46" s="13">
        <f t="shared" si="3"/>
        <v>-170000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>
        <v>2594611</v>
      </c>
      <c r="H47" s="13">
        <v>2764611</v>
      </c>
      <c r="I47" s="13">
        <f t="shared" si="3"/>
        <v>-170000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>
        <v>1000000</v>
      </c>
      <c r="H48" s="13">
        <v>1000000</v>
      </c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7142379</v>
      </c>
      <c r="H50" s="13">
        <v>7265024</v>
      </c>
      <c r="I50" s="13">
        <f t="shared" si="3"/>
        <v>-122645</v>
      </c>
    </row>
    <row r="51" spans="1:9">
      <c r="A51" s="1"/>
      <c r="B51" s="12" t="s">
        <v>91</v>
      </c>
      <c r="C51" s="13">
        <v>2594611</v>
      </c>
      <c r="D51" s="13">
        <v>2764611</v>
      </c>
      <c r="E51" s="13">
        <f t="shared" si="0"/>
        <v>-170000</v>
      </c>
      <c r="F51" s="12" t="s">
        <v>92</v>
      </c>
      <c r="G51" s="13">
        <v>-292645</v>
      </c>
      <c r="H51" s="13">
        <v>-947177</v>
      </c>
      <c r="I51" s="13">
        <f t="shared" si="3"/>
        <v>654532</v>
      </c>
    </row>
    <row r="52" spans="1:9">
      <c r="A52" s="1"/>
      <c r="B52" s="12" t="s">
        <v>93</v>
      </c>
      <c r="C52" s="13"/>
      <c r="D52" s="13"/>
      <c r="E52" s="13">
        <f t="shared" si="0"/>
        <v>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1000000</v>
      </c>
      <c r="D60" s="13">
        <f>+D61+D62</f>
        <v>1000000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>
        <v>1000000</v>
      </c>
      <c r="D61" s="13">
        <v>1000000</v>
      </c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/>
      <c r="D62" s="13"/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19294635</v>
      </c>
      <c r="H69" s="9">
        <f>+H42 +H45 +H46 +H50</f>
        <v>19993880</v>
      </c>
      <c r="I69" s="9">
        <f t="shared" ref="I69:I70" si="4">G69-H69</f>
        <v>-699245</v>
      </c>
    </row>
    <row r="70" spans="1:9">
      <c r="A70" s="1"/>
      <c r="B70" s="8" t="s">
        <v>111</v>
      </c>
      <c r="C70" s="9">
        <f>+C7 +C26</f>
        <v>21093650</v>
      </c>
      <c r="D70" s="9">
        <f>+D7 +D26</f>
        <v>21791996</v>
      </c>
      <c r="E70" s="9">
        <f t="shared" si="0"/>
        <v>-698346</v>
      </c>
      <c r="F70" s="16" t="s">
        <v>112</v>
      </c>
      <c r="G70" s="17">
        <f>+G40 +G69</f>
        <v>21093650</v>
      </c>
      <c r="H70" s="17">
        <f>+H40 +H69</f>
        <v>21791996</v>
      </c>
      <c r="I70" s="17">
        <f t="shared" si="4"/>
        <v>-698346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21B7-46BB-44EF-8BB8-6BF353499520}">
  <sheetPr>
    <pageSetUpPr fitToPage="1"/>
  </sheetPr>
  <dimension ref="A1:I70"/>
  <sheetViews>
    <sheetView showGridLines="0" workbookViewId="0"/>
  </sheetViews>
  <sheetFormatPr defaultRowHeight="18.75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>
      <c r="A2" s="1"/>
      <c r="B2" s="18" t="s">
        <v>118</v>
      </c>
      <c r="C2" s="18"/>
      <c r="D2" s="18"/>
      <c r="E2" s="18"/>
      <c r="F2" s="18"/>
      <c r="G2" s="18"/>
      <c r="H2" s="18"/>
      <c r="I2" s="18"/>
    </row>
    <row r="3" spans="1:9" ht="21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>
      <c r="A7" s="1"/>
      <c r="B7" s="8" t="s">
        <v>9</v>
      </c>
      <c r="C7" s="9">
        <f>+C8+C12+C13+C14+C15+C16+C17+C18+C19+C20+C21+C22+C23-ABS(C24)+C25</f>
        <v>8660425</v>
      </c>
      <c r="D7" s="9">
        <f>+D8+D12+D13+D14+D15+D16+D17+D18+D19+D20+D21+D22+D23-ABS(D24)+D25</f>
        <v>8596541</v>
      </c>
      <c r="E7" s="9">
        <f>C7-D7</f>
        <v>63884</v>
      </c>
      <c r="F7" s="8" t="s">
        <v>10</v>
      </c>
      <c r="G7" s="9">
        <f>+G8+G9+G10+G11+G15+G16+G17+G18+G19+G20+G21+G22</f>
        <v>2039897</v>
      </c>
      <c r="H7" s="9">
        <f>+H8+H9+H10+H11+H15+H16+H17+H18+H19+H20+H21+H22</f>
        <v>1846473</v>
      </c>
      <c r="I7" s="9">
        <f>G7-H7</f>
        <v>193424</v>
      </c>
    </row>
    <row r="8" spans="1:9">
      <c r="A8" s="1"/>
      <c r="B8" s="10" t="s">
        <v>11</v>
      </c>
      <c r="C8" s="11">
        <f>+C9+C10+C11</f>
        <v>663675</v>
      </c>
      <c r="D8" s="11">
        <f>+D9+D10+D11</f>
        <v>1136595</v>
      </c>
      <c r="E8" s="11">
        <f t="shared" ref="E8:E70" si="0">C8-D8</f>
        <v>-472920</v>
      </c>
      <c r="F8" s="12" t="s">
        <v>12</v>
      </c>
      <c r="G8" s="13"/>
      <c r="H8" s="13"/>
      <c r="I8" s="13">
        <f t="shared" ref="I8:I22" si="1">G8-H8</f>
        <v>0</v>
      </c>
    </row>
    <row r="9" spans="1:9">
      <c r="A9" s="1"/>
      <c r="B9" s="12" t="s">
        <v>13</v>
      </c>
      <c r="C9" s="13">
        <v>50000</v>
      </c>
      <c r="D9" s="13">
        <v>50000</v>
      </c>
      <c r="E9" s="13">
        <f t="shared" si="0"/>
        <v>0</v>
      </c>
      <c r="F9" s="12" t="s">
        <v>14</v>
      </c>
      <c r="G9" s="13"/>
      <c r="H9" s="13"/>
      <c r="I9" s="13">
        <f t="shared" si="1"/>
        <v>0</v>
      </c>
    </row>
    <row r="10" spans="1:9">
      <c r="A10" s="1"/>
      <c r="B10" s="12" t="s">
        <v>15</v>
      </c>
      <c r="C10" s="13">
        <v>613675</v>
      </c>
      <c r="D10" s="13">
        <v>1086595</v>
      </c>
      <c r="E10" s="13">
        <f t="shared" si="0"/>
        <v>-472920</v>
      </c>
      <c r="F10" s="12" t="s">
        <v>16</v>
      </c>
      <c r="G10" s="13"/>
      <c r="H10" s="13"/>
      <c r="I10" s="13">
        <f t="shared" si="1"/>
        <v>0</v>
      </c>
    </row>
    <row r="11" spans="1:9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>
        <f>+G12+G13+G14</f>
        <v>0</v>
      </c>
      <c r="H11" s="13">
        <f>+H12+H13+H14</f>
        <v>0</v>
      </c>
      <c r="I11" s="13">
        <f t="shared" si="1"/>
        <v>0</v>
      </c>
    </row>
    <row r="12" spans="1:9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>
      <c r="A13" s="1"/>
      <c r="B13" s="12" t="s">
        <v>21</v>
      </c>
      <c r="C13" s="13">
        <v>7317510</v>
      </c>
      <c r="D13" s="13">
        <v>7738694</v>
      </c>
      <c r="E13" s="13">
        <f t="shared" si="0"/>
        <v>-421184</v>
      </c>
      <c r="F13" s="12" t="s">
        <v>22</v>
      </c>
      <c r="G13" s="13"/>
      <c r="H13" s="13"/>
      <c r="I13" s="13">
        <f t="shared" si="1"/>
        <v>0</v>
      </c>
    </row>
    <row r="14" spans="1:9">
      <c r="A14" s="1"/>
      <c r="B14" s="12" t="s">
        <v>23</v>
      </c>
      <c r="C14" s="13">
        <v>24400</v>
      </c>
      <c r="D14" s="13"/>
      <c r="E14" s="13">
        <f t="shared" si="0"/>
        <v>24400</v>
      </c>
      <c r="F14" s="12" t="s">
        <v>24</v>
      </c>
      <c r="G14" s="13"/>
      <c r="H14" s="13"/>
      <c r="I14" s="13">
        <f t="shared" si="1"/>
        <v>0</v>
      </c>
    </row>
    <row r="15" spans="1:9">
      <c r="A15" s="1"/>
      <c r="B15" s="12" t="s">
        <v>25</v>
      </c>
      <c r="C15" s="13">
        <v>23000</v>
      </c>
      <c r="D15" s="13"/>
      <c r="E15" s="13">
        <f t="shared" si="0"/>
        <v>23000</v>
      </c>
      <c r="F15" s="12" t="s">
        <v>26</v>
      </c>
      <c r="G15" s="13">
        <v>107800</v>
      </c>
      <c r="H15" s="13">
        <v>93495</v>
      </c>
      <c r="I15" s="13">
        <f t="shared" si="1"/>
        <v>14305</v>
      </c>
    </row>
    <row r="16" spans="1:9">
      <c r="A16" s="1"/>
      <c r="B16" s="12" t="s">
        <v>27</v>
      </c>
      <c r="C16" s="13">
        <v>205736</v>
      </c>
      <c r="D16" s="13">
        <v>29658</v>
      </c>
      <c r="E16" s="13">
        <f t="shared" si="0"/>
        <v>176078</v>
      </c>
      <c r="F16" s="12" t="s">
        <v>28</v>
      </c>
      <c r="G16" s="13"/>
      <c r="H16" s="13"/>
      <c r="I16" s="13">
        <f t="shared" si="1"/>
        <v>0</v>
      </c>
    </row>
    <row r="17" spans="1:9">
      <c r="A17" s="1"/>
      <c r="B17" s="12" t="s">
        <v>29</v>
      </c>
      <c r="C17" s="13">
        <v>114338</v>
      </c>
      <c r="D17" s="13">
        <v>89936</v>
      </c>
      <c r="E17" s="13">
        <f t="shared" si="0"/>
        <v>24402</v>
      </c>
      <c r="F17" s="12" t="s">
        <v>30</v>
      </c>
      <c r="G17" s="13"/>
      <c r="H17" s="13"/>
      <c r="I17" s="13">
        <f t="shared" si="1"/>
        <v>0</v>
      </c>
    </row>
    <row r="18" spans="1:9">
      <c r="A18" s="1"/>
      <c r="B18" s="12" t="s">
        <v>31</v>
      </c>
      <c r="C18" s="13">
        <v>47856</v>
      </c>
      <c r="D18" s="13">
        <v>70814</v>
      </c>
      <c r="E18" s="13">
        <f t="shared" si="0"/>
        <v>-22958</v>
      </c>
      <c r="F18" s="12" t="s">
        <v>32</v>
      </c>
      <c r="G18" s="13"/>
      <c r="H18" s="13"/>
      <c r="I18" s="13">
        <f t="shared" si="1"/>
        <v>0</v>
      </c>
    </row>
    <row r="19" spans="1:9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1755700</v>
      </c>
      <c r="H20" s="13">
        <v>1623800</v>
      </c>
      <c r="I20" s="13">
        <f t="shared" si="1"/>
        <v>131900</v>
      </c>
    </row>
    <row r="21" spans="1:9">
      <c r="A21" s="1"/>
      <c r="B21" s="12" t="s">
        <v>37</v>
      </c>
      <c r="C21" s="13">
        <v>30000</v>
      </c>
      <c r="D21" s="13">
        <v>30000</v>
      </c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>
      <c r="A22" s="1"/>
      <c r="B22" s="12" t="s">
        <v>39</v>
      </c>
      <c r="C22" s="13"/>
      <c r="D22" s="13"/>
      <c r="E22" s="13">
        <f t="shared" si="0"/>
        <v>0</v>
      </c>
      <c r="F22" s="12" t="s">
        <v>40</v>
      </c>
      <c r="G22" s="13">
        <v>176397</v>
      </c>
      <c r="H22" s="13">
        <v>129178</v>
      </c>
      <c r="I22" s="13">
        <f t="shared" si="1"/>
        <v>47219</v>
      </c>
    </row>
    <row r="23" spans="1:9">
      <c r="A23" s="1"/>
      <c r="B23" s="12" t="s">
        <v>41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>
      <c r="A24" s="1"/>
      <c r="B24" s="12" t="s">
        <v>42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>
      <c r="A25" s="1"/>
      <c r="B25" s="12" t="s">
        <v>43</v>
      </c>
      <c r="C25" s="13">
        <v>233910</v>
      </c>
      <c r="D25" s="13">
        <v>-499156</v>
      </c>
      <c r="E25" s="13">
        <f t="shared" si="0"/>
        <v>733066</v>
      </c>
      <c r="F25" s="12"/>
      <c r="G25" s="13"/>
      <c r="H25" s="13"/>
      <c r="I25" s="13"/>
    </row>
    <row r="26" spans="1:9">
      <c r="A26" s="1"/>
      <c r="B26" s="8" t="s">
        <v>44</v>
      </c>
      <c r="C26" s="9">
        <f>+C27 +C32</f>
        <v>27753705</v>
      </c>
      <c r="D26" s="9">
        <f>+D27 +D32</f>
        <v>29585764</v>
      </c>
      <c r="E26" s="9">
        <f t="shared" si="0"/>
        <v>-1832059</v>
      </c>
      <c r="F26" s="8" t="s">
        <v>45</v>
      </c>
      <c r="G26" s="9">
        <f>+G27+G31+G32+G33+G34+G35+G36+G37+G38+G39</f>
        <v>0</v>
      </c>
      <c r="H26" s="9">
        <f>+H27+H31+H32+H33+H34+H35+H36+H37+H38+H39</f>
        <v>0</v>
      </c>
      <c r="I26" s="9">
        <f t="shared" ref="I26:I40" si="2">G26-H26</f>
        <v>0</v>
      </c>
    </row>
    <row r="27" spans="1:9">
      <c r="A27" s="1"/>
      <c r="B27" s="8" t="s">
        <v>46</v>
      </c>
      <c r="C27" s="9">
        <f>+C28+C29+C30+C31</f>
        <v>21999809</v>
      </c>
      <c r="D27" s="9">
        <f>+D28+D29+D30+D31</f>
        <v>23313542</v>
      </c>
      <c r="E27" s="9">
        <f t="shared" si="0"/>
        <v>-1313733</v>
      </c>
      <c r="F27" s="12" t="s">
        <v>47</v>
      </c>
      <c r="G27" s="13">
        <f>+G28+G29+G30</f>
        <v>0</v>
      </c>
      <c r="H27" s="13">
        <f>+H28+H29+H30</f>
        <v>0</v>
      </c>
      <c r="I27" s="13">
        <f t="shared" si="2"/>
        <v>0</v>
      </c>
    </row>
    <row r="28" spans="1:9">
      <c r="A28" s="1"/>
      <c r="B28" s="10" t="s">
        <v>48</v>
      </c>
      <c r="C28" s="11"/>
      <c r="D28" s="11"/>
      <c r="E28" s="11">
        <f t="shared" si="0"/>
        <v>0</v>
      </c>
      <c r="F28" s="12" t="s">
        <v>49</v>
      </c>
      <c r="G28" s="13"/>
      <c r="H28" s="13"/>
      <c r="I28" s="13">
        <f t="shared" si="2"/>
        <v>0</v>
      </c>
    </row>
    <row r="29" spans="1:9">
      <c r="A29" s="1"/>
      <c r="B29" s="12" t="s">
        <v>50</v>
      </c>
      <c r="C29" s="13">
        <v>21999809</v>
      </c>
      <c r="D29" s="13">
        <v>23313542</v>
      </c>
      <c r="E29" s="13">
        <f t="shared" si="0"/>
        <v>-1313733</v>
      </c>
      <c r="F29" s="12" t="s">
        <v>51</v>
      </c>
      <c r="G29" s="13"/>
      <c r="H29" s="13"/>
      <c r="I29" s="13">
        <f t="shared" si="2"/>
        <v>0</v>
      </c>
    </row>
    <row r="30" spans="1:9">
      <c r="A30" s="1"/>
      <c r="B30" s="12" t="s">
        <v>52</v>
      </c>
      <c r="C30" s="13"/>
      <c r="D30" s="13"/>
      <c r="E30" s="13">
        <f t="shared" si="0"/>
        <v>0</v>
      </c>
      <c r="F30" s="12" t="s">
        <v>53</v>
      </c>
      <c r="G30" s="13"/>
      <c r="H30" s="13"/>
      <c r="I30" s="13">
        <f t="shared" si="2"/>
        <v>0</v>
      </c>
    </row>
    <row r="31" spans="1:9">
      <c r="A31" s="1"/>
      <c r="B31" s="12" t="s">
        <v>54</v>
      </c>
      <c r="C31" s="13"/>
      <c r="D31" s="13"/>
      <c r="E31" s="13">
        <f t="shared" si="0"/>
        <v>0</v>
      </c>
      <c r="F31" s="12" t="s">
        <v>55</v>
      </c>
      <c r="G31" s="13"/>
      <c r="H31" s="13"/>
      <c r="I31" s="13">
        <f t="shared" si="2"/>
        <v>0</v>
      </c>
    </row>
    <row r="32" spans="1:9">
      <c r="A32" s="1"/>
      <c r="B32" s="8" t="s">
        <v>56</v>
      </c>
      <c r="C32" s="9">
        <f>+C33+C34+C35+C36+C37+C38+C39+C40+C42+C45+C46+C60+C63-ABS(C69)</f>
        <v>5753896</v>
      </c>
      <c r="D32" s="9">
        <f>+D33+D34+D35+D36+D37+D38+D39+D40+D42+D45+D46+D60+D63-ABS(D69)</f>
        <v>6272222</v>
      </c>
      <c r="E32" s="9">
        <f t="shared" si="0"/>
        <v>-518326</v>
      </c>
      <c r="F32" s="12" t="s">
        <v>57</v>
      </c>
      <c r="G32" s="13"/>
      <c r="H32" s="13"/>
      <c r="I32" s="13">
        <f t="shared" si="2"/>
        <v>0</v>
      </c>
    </row>
    <row r="33" spans="1:9">
      <c r="A33" s="1"/>
      <c r="B33" s="10" t="s">
        <v>48</v>
      </c>
      <c r="C33" s="11"/>
      <c r="D33" s="11"/>
      <c r="E33" s="11">
        <f t="shared" si="0"/>
        <v>0</v>
      </c>
      <c r="F33" s="12" t="s">
        <v>58</v>
      </c>
      <c r="G33" s="13"/>
      <c r="H33" s="13"/>
      <c r="I33" s="13">
        <f t="shared" si="2"/>
        <v>0</v>
      </c>
    </row>
    <row r="34" spans="1:9">
      <c r="A34" s="1"/>
      <c r="B34" s="12" t="s">
        <v>50</v>
      </c>
      <c r="C34" s="13">
        <v>3118323</v>
      </c>
      <c r="D34" s="13">
        <v>3315057</v>
      </c>
      <c r="E34" s="13">
        <f t="shared" si="0"/>
        <v>-196734</v>
      </c>
      <c r="F34" s="12" t="s">
        <v>59</v>
      </c>
      <c r="G34" s="13"/>
      <c r="H34" s="13"/>
      <c r="I34" s="13">
        <f t="shared" si="2"/>
        <v>0</v>
      </c>
    </row>
    <row r="35" spans="1:9">
      <c r="A35" s="1"/>
      <c r="B35" s="12" t="s">
        <v>60</v>
      </c>
      <c r="C35" s="13"/>
      <c r="D35" s="13"/>
      <c r="E35" s="13">
        <f t="shared" si="0"/>
        <v>0</v>
      </c>
      <c r="F35" s="12" t="s">
        <v>61</v>
      </c>
      <c r="G35" s="13"/>
      <c r="H35" s="13"/>
      <c r="I35" s="13">
        <f t="shared" si="2"/>
        <v>0</v>
      </c>
    </row>
    <row r="36" spans="1:9">
      <c r="A36" s="1"/>
      <c r="B36" s="12" t="s">
        <v>62</v>
      </c>
      <c r="C36" s="13">
        <v>2</v>
      </c>
      <c r="D36" s="13">
        <v>2</v>
      </c>
      <c r="E36" s="13">
        <f t="shared" si="0"/>
        <v>0</v>
      </c>
      <c r="F36" s="12" t="s">
        <v>63</v>
      </c>
      <c r="G36" s="13"/>
      <c r="H36" s="13"/>
      <c r="I36" s="13">
        <f t="shared" si="2"/>
        <v>0</v>
      </c>
    </row>
    <row r="37" spans="1:9">
      <c r="A37" s="1"/>
      <c r="B37" s="12" t="s">
        <v>64</v>
      </c>
      <c r="C37" s="13">
        <v>835571</v>
      </c>
      <c r="D37" s="13">
        <v>757163</v>
      </c>
      <c r="E37" s="13">
        <f t="shared" si="0"/>
        <v>78408</v>
      </c>
      <c r="F37" s="12" t="s">
        <v>65</v>
      </c>
      <c r="G37" s="13"/>
      <c r="H37" s="13"/>
      <c r="I37" s="13">
        <f t="shared" si="2"/>
        <v>0</v>
      </c>
    </row>
    <row r="38" spans="1:9">
      <c r="A38" s="1"/>
      <c r="B38" s="12" t="s">
        <v>66</v>
      </c>
      <c r="C38" s="13"/>
      <c r="D38" s="13"/>
      <c r="E38" s="13">
        <f t="shared" si="0"/>
        <v>0</v>
      </c>
      <c r="F38" s="12" t="s">
        <v>67</v>
      </c>
      <c r="G38" s="13"/>
      <c r="H38" s="13"/>
      <c r="I38" s="13">
        <f t="shared" si="2"/>
        <v>0</v>
      </c>
    </row>
    <row r="39" spans="1:9">
      <c r="A39" s="1"/>
      <c r="B39" s="12" t="s">
        <v>68</v>
      </c>
      <c r="C39" s="13"/>
      <c r="D39" s="13"/>
      <c r="E39" s="13">
        <f t="shared" si="0"/>
        <v>0</v>
      </c>
      <c r="F39" s="12" t="s">
        <v>69</v>
      </c>
      <c r="G39" s="13"/>
      <c r="H39" s="13"/>
      <c r="I39" s="13">
        <f t="shared" si="2"/>
        <v>0</v>
      </c>
    </row>
    <row r="40" spans="1:9">
      <c r="A40" s="1"/>
      <c r="B40" s="12" t="s">
        <v>54</v>
      </c>
      <c r="C40" s="13">
        <f>+C41</f>
        <v>0</v>
      </c>
      <c r="D40" s="13">
        <f>+D41</f>
        <v>0</v>
      </c>
      <c r="E40" s="13">
        <f t="shared" si="0"/>
        <v>0</v>
      </c>
      <c r="F40" s="8" t="s">
        <v>70</v>
      </c>
      <c r="G40" s="9">
        <f>+G7 +G26</f>
        <v>2039897</v>
      </c>
      <c r="H40" s="9">
        <f>+H7 +H26</f>
        <v>1846473</v>
      </c>
      <c r="I40" s="9">
        <f t="shared" si="2"/>
        <v>193424</v>
      </c>
    </row>
    <row r="41" spans="1:9">
      <c r="A41" s="1"/>
      <c r="B41" s="12" t="s">
        <v>71</v>
      </c>
      <c r="C41" s="13"/>
      <c r="D41" s="13"/>
      <c r="E41" s="13">
        <f t="shared" si="0"/>
        <v>0</v>
      </c>
      <c r="F41" s="23" t="s">
        <v>72</v>
      </c>
      <c r="G41" s="24"/>
      <c r="H41" s="24"/>
      <c r="I41" s="25"/>
    </row>
    <row r="42" spans="1:9">
      <c r="A42" s="1"/>
      <c r="B42" s="12" t="s">
        <v>73</v>
      </c>
      <c r="C42" s="13">
        <f>+C43+C44</f>
        <v>0</v>
      </c>
      <c r="D42" s="13">
        <f>+D43+D44</f>
        <v>0</v>
      </c>
      <c r="E42" s="13">
        <f t="shared" si="0"/>
        <v>0</v>
      </c>
      <c r="F42" s="10" t="s">
        <v>74</v>
      </c>
      <c r="G42" s="11">
        <f>+G43+G44</f>
        <v>45740562</v>
      </c>
      <c r="H42" s="11">
        <f>+H43+H44</f>
        <v>45740562</v>
      </c>
      <c r="I42" s="11">
        <f t="shared" ref="I42:I51" si="3">G42-H42</f>
        <v>0</v>
      </c>
    </row>
    <row r="43" spans="1:9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>
        <v>41705804</v>
      </c>
      <c r="H43" s="13">
        <v>41705804</v>
      </c>
      <c r="I43" s="13">
        <f t="shared" si="3"/>
        <v>0</v>
      </c>
    </row>
    <row r="44" spans="1:9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4034758</v>
      </c>
      <c r="H44" s="13">
        <v>4034758</v>
      </c>
      <c r="I44" s="13">
        <f t="shared" si="3"/>
        <v>0</v>
      </c>
    </row>
    <row r="45" spans="1:9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685422</v>
      </c>
      <c r="H45" s="13">
        <v>708904</v>
      </c>
      <c r="I45" s="13">
        <f t="shared" si="3"/>
        <v>-23482</v>
      </c>
    </row>
    <row r="46" spans="1:9">
      <c r="A46" s="1"/>
      <c r="B46" s="12" t="s">
        <v>81</v>
      </c>
      <c r="C46" s="13">
        <f>+C47+C48+C49+C50+C51+C52+C53+C54+C55+C56+C57+C58+C59</f>
        <v>1300000</v>
      </c>
      <c r="D46" s="13">
        <f>+D47+D48+D49+D50+D51+D52+D53+D54+D55+D56+D57+D58+D59</f>
        <v>1700000</v>
      </c>
      <c r="E46" s="13">
        <f t="shared" si="0"/>
        <v>-400000</v>
      </c>
      <c r="F46" s="12" t="s">
        <v>82</v>
      </c>
      <c r="G46" s="13">
        <f>+G47+G48+G49</f>
        <v>1800000</v>
      </c>
      <c r="H46" s="13">
        <f>+H47+H48+H49</f>
        <v>2200000</v>
      </c>
      <c r="I46" s="13">
        <f t="shared" si="3"/>
        <v>-400000</v>
      </c>
    </row>
    <row r="47" spans="1:9">
      <c r="A47" s="1"/>
      <c r="B47" s="12" t="s">
        <v>83</v>
      </c>
      <c r="C47" s="13"/>
      <c r="D47" s="13"/>
      <c r="E47" s="13">
        <f t="shared" si="0"/>
        <v>0</v>
      </c>
      <c r="F47" s="12" t="s">
        <v>84</v>
      </c>
      <c r="G47" s="13">
        <v>1300000</v>
      </c>
      <c r="H47" s="13">
        <v>1700000</v>
      </c>
      <c r="I47" s="13">
        <f t="shared" si="3"/>
        <v>-400000</v>
      </c>
    </row>
    <row r="48" spans="1:9">
      <c r="A48" s="1"/>
      <c r="B48" s="12" t="s">
        <v>85</v>
      </c>
      <c r="C48" s="13"/>
      <c r="D48" s="13"/>
      <c r="E48" s="13">
        <f t="shared" si="0"/>
        <v>0</v>
      </c>
      <c r="F48" s="12" t="s">
        <v>86</v>
      </c>
      <c r="G48" s="13">
        <v>500000</v>
      </c>
      <c r="H48" s="13">
        <v>500000</v>
      </c>
      <c r="I48" s="13">
        <f t="shared" si="3"/>
        <v>0</v>
      </c>
    </row>
    <row r="49" spans="1:9">
      <c r="A49" s="1"/>
      <c r="B49" s="12" t="s">
        <v>87</v>
      </c>
      <c r="C49" s="13"/>
      <c r="D49" s="13"/>
      <c r="E49" s="13">
        <f t="shared" si="0"/>
        <v>0</v>
      </c>
      <c r="F49" s="12" t="s">
        <v>88</v>
      </c>
      <c r="G49" s="13"/>
      <c r="H49" s="13"/>
      <c r="I49" s="13">
        <f t="shared" si="3"/>
        <v>0</v>
      </c>
    </row>
    <row r="50" spans="1:9">
      <c r="A50" s="1"/>
      <c r="B50" s="12" t="s">
        <v>89</v>
      </c>
      <c r="C50" s="13"/>
      <c r="D50" s="13"/>
      <c r="E50" s="13">
        <f t="shared" si="0"/>
        <v>0</v>
      </c>
      <c r="F50" s="12" t="s">
        <v>90</v>
      </c>
      <c r="G50" s="13">
        <v>-13851751</v>
      </c>
      <c r="H50" s="13">
        <v>-12313634</v>
      </c>
      <c r="I50" s="13">
        <f t="shared" si="3"/>
        <v>-1538117</v>
      </c>
    </row>
    <row r="51" spans="1:9">
      <c r="A51" s="1"/>
      <c r="B51" s="12" t="s">
        <v>91</v>
      </c>
      <c r="C51" s="13"/>
      <c r="D51" s="13"/>
      <c r="E51" s="13">
        <f t="shared" si="0"/>
        <v>0</v>
      </c>
      <c r="F51" s="12" t="s">
        <v>92</v>
      </c>
      <c r="G51" s="13">
        <v>-1938117</v>
      </c>
      <c r="H51" s="13">
        <v>-1806074</v>
      </c>
      <c r="I51" s="13">
        <f t="shared" si="3"/>
        <v>-132043</v>
      </c>
    </row>
    <row r="52" spans="1:9">
      <c r="A52" s="1"/>
      <c r="B52" s="12" t="s">
        <v>93</v>
      </c>
      <c r="C52" s="13">
        <v>1300000</v>
      </c>
      <c r="D52" s="13">
        <v>1700000</v>
      </c>
      <c r="E52" s="13">
        <f t="shared" si="0"/>
        <v>-400000</v>
      </c>
      <c r="F52" s="12"/>
      <c r="G52" s="13"/>
      <c r="H52" s="13"/>
      <c r="I52" s="13"/>
    </row>
    <row r="53" spans="1:9">
      <c r="A53" s="1"/>
      <c r="B53" s="12" t="s">
        <v>94</v>
      </c>
      <c r="C53" s="13"/>
      <c r="D53" s="13"/>
      <c r="E53" s="13">
        <f t="shared" si="0"/>
        <v>0</v>
      </c>
      <c r="F53" s="12"/>
      <c r="G53" s="13"/>
      <c r="H53" s="13"/>
      <c r="I53" s="13"/>
    </row>
    <row r="54" spans="1:9">
      <c r="A54" s="1"/>
      <c r="B54" s="12" t="s">
        <v>95</v>
      </c>
      <c r="C54" s="13"/>
      <c r="D54" s="13"/>
      <c r="E54" s="13">
        <f t="shared" si="0"/>
        <v>0</v>
      </c>
      <c r="F54" s="12"/>
      <c r="G54" s="13"/>
      <c r="H54" s="13"/>
      <c r="I54" s="13"/>
    </row>
    <row r="55" spans="1:9">
      <c r="A55" s="1"/>
      <c r="B55" s="12" t="s">
        <v>96</v>
      </c>
      <c r="C55" s="13"/>
      <c r="D55" s="13"/>
      <c r="E55" s="13">
        <f t="shared" si="0"/>
        <v>0</v>
      </c>
      <c r="F55" s="12"/>
      <c r="G55" s="13"/>
      <c r="H55" s="13"/>
      <c r="I55" s="13"/>
    </row>
    <row r="56" spans="1:9">
      <c r="A56" s="1"/>
      <c r="B56" s="12" t="s">
        <v>97</v>
      </c>
      <c r="C56" s="13"/>
      <c r="D56" s="13"/>
      <c r="E56" s="13">
        <f t="shared" si="0"/>
        <v>0</v>
      </c>
      <c r="F56" s="12"/>
      <c r="G56" s="13"/>
      <c r="H56" s="13"/>
      <c r="I56" s="13"/>
    </row>
    <row r="57" spans="1:9">
      <c r="A57" s="1"/>
      <c r="B57" s="12" t="s">
        <v>98</v>
      </c>
      <c r="C57" s="13"/>
      <c r="D57" s="13"/>
      <c r="E57" s="13">
        <f t="shared" si="0"/>
        <v>0</v>
      </c>
      <c r="F57" s="12"/>
      <c r="G57" s="13"/>
      <c r="H57" s="13"/>
      <c r="I57" s="13"/>
    </row>
    <row r="58" spans="1:9">
      <c r="A58" s="1"/>
      <c r="B58" s="12" t="s">
        <v>99</v>
      </c>
      <c r="C58" s="13"/>
      <c r="D58" s="13"/>
      <c r="E58" s="13">
        <f t="shared" si="0"/>
        <v>0</v>
      </c>
      <c r="F58" s="12"/>
      <c r="G58" s="13"/>
      <c r="H58" s="13"/>
      <c r="I58" s="13"/>
    </row>
    <row r="59" spans="1:9">
      <c r="A59" s="1"/>
      <c r="B59" s="12" t="s">
        <v>100</v>
      </c>
      <c r="C59" s="13"/>
      <c r="D59" s="13"/>
      <c r="E59" s="13">
        <f t="shared" si="0"/>
        <v>0</v>
      </c>
      <c r="F59" s="12"/>
      <c r="G59" s="13"/>
      <c r="H59" s="13"/>
      <c r="I59" s="13"/>
    </row>
    <row r="60" spans="1:9">
      <c r="A60" s="1"/>
      <c r="B60" s="12" t="s">
        <v>101</v>
      </c>
      <c r="C60" s="13">
        <f>+C61+C62</f>
        <v>500000</v>
      </c>
      <c r="D60" s="13">
        <f>+D61+D62</f>
        <v>500000</v>
      </c>
      <c r="E60" s="13">
        <f t="shared" si="0"/>
        <v>0</v>
      </c>
      <c r="F60" s="12"/>
      <c r="G60" s="13"/>
      <c r="H60" s="13"/>
      <c r="I60" s="13"/>
    </row>
    <row r="61" spans="1:9">
      <c r="A61" s="1"/>
      <c r="B61" s="12" t="s">
        <v>102</v>
      </c>
      <c r="C61" s="13"/>
      <c r="D61" s="13"/>
      <c r="E61" s="13">
        <f t="shared" si="0"/>
        <v>0</v>
      </c>
      <c r="F61" s="12"/>
      <c r="G61" s="13"/>
      <c r="H61" s="13"/>
      <c r="I61" s="13"/>
    </row>
    <row r="62" spans="1:9">
      <c r="A62" s="1"/>
      <c r="B62" s="12" t="s">
        <v>103</v>
      </c>
      <c r="C62" s="13">
        <v>500000</v>
      </c>
      <c r="D62" s="13">
        <v>500000</v>
      </c>
      <c r="E62" s="13">
        <f t="shared" si="0"/>
        <v>0</v>
      </c>
      <c r="F62" s="12"/>
      <c r="G62" s="13"/>
      <c r="H62" s="13"/>
      <c r="I62" s="13"/>
    </row>
    <row r="63" spans="1:9">
      <c r="A63" s="1"/>
      <c r="B63" s="12" t="s">
        <v>104</v>
      </c>
      <c r="C63" s="13">
        <f>+C64+C65+C66+C67+C68</f>
        <v>0</v>
      </c>
      <c r="D63" s="13">
        <f>+D64+D65+D66+D67+D68</f>
        <v>0</v>
      </c>
      <c r="E63" s="13">
        <f t="shared" si="0"/>
        <v>0</v>
      </c>
      <c r="F63" s="12"/>
      <c r="G63" s="13"/>
      <c r="H63" s="13"/>
      <c r="I63" s="13"/>
    </row>
    <row r="64" spans="1:9">
      <c r="A64" s="1"/>
      <c r="B64" s="12" t="s">
        <v>105</v>
      </c>
      <c r="C64" s="13"/>
      <c r="D64" s="13"/>
      <c r="E64" s="13">
        <f t="shared" si="0"/>
        <v>0</v>
      </c>
      <c r="F64" s="12"/>
      <c r="G64" s="13"/>
      <c r="H64" s="13"/>
      <c r="I64" s="13"/>
    </row>
    <row r="65" spans="1:9">
      <c r="A65" s="1"/>
      <c r="B65" s="12" t="s">
        <v>106</v>
      </c>
      <c r="C65" s="13"/>
      <c r="D65" s="13"/>
      <c r="E65" s="13">
        <f t="shared" si="0"/>
        <v>0</v>
      </c>
      <c r="F65" s="12"/>
      <c r="G65" s="13"/>
      <c r="H65" s="13"/>
      <c r="I65" s="13"/>
    </row>
    <row r="66" spans="1:9">
      <c r="A66" s="1"/>
      <c r="B66" s="12" t="s">
        <v>107</v>
      </c>
      <c r="C66" s="13"/>
      <c r="D66" s="13"/>
      <c r="E66" s="13">
        <f t="shared" si="0"/>
        <v>0</v>
      </c>
      <c r="F66" s="12"/>
      <c r="G66" s="13"/>
      <c r="H66" s="13"/>
      <c r="I66" s="13"/>
    </row>
    <row r="67" spans="1:9">
      <c r="A67" s="1"/>
      <c r="B67" s="12" t="s">
        <v>108</v>
      </c>
      <c r="C67" s="13"/>
      <c r="D67" s="13"/>
      <c r="E67" s="13">
        <f t="shared" si="0"/>
        <v>0</v>
      </c>
      <c r="F67" s="12"/>
      <c r="G67" s="13"/>
      <c r="H67" s="13"/>
      <c r="I67" s="13"/>
    </row>
    <row r="68" spans="1:9">
      <c r="A68" s="1"/>
      <c r="B68" s="12" t="s">
        <v>109</v>
      </c>
      <c r="C68" s="13"/>
      <c r="D68" s="13"/>
      <c r="E68" s="13">
        <f t="shared" si="0"/>
        <v>0</v>
      </c>
      <c r="F68" s="14"/>
      <c r="G68" s="15"/>
      <c r="H68" s="15"/>
      <c r="I68" s="15"/>
    </row>
    <row r="69" spans="1:9">
      <c r="A69" s="1"/>
      <c r="B69" s="14" t="s">
        <v>42</v>
      </c>
      <c r="C69" s="15"/>
      <c r="D69" s="15"/>
      <c r="E69" s="15">
        <f t="shared" si="0"/>
        <v>0</v>
      </c>
      <c r="F69" s="8" t="s">
        <v>110</v>
      </c>
      <c r="G69" s="9">
        <f>+G42 +G45 +G46 +G50</f>
        <v>34374233</v>
      </c>
      <c r="H69" s="9">
        <f>+H42 +H45 +H46 +H50</f>
        <v>36335832</v>
      </c>
      <c r="I69" s="9">
        <f t="shared" ref="I69:I70" si="4">G69-H69</f>
        <v>-1961599</v>
      </c>
    </row>
    <row r="70" spans="1:9">
      <c r="A70" s="1"/>
      <c r="B70" s="8" t="s">
        <v>111</v>
      </c>
      <c r="C70" s="9">
        <f>+C7 +C26</f>
        <v>36414130</v>
      </c>
      <c r="D70" s="9">
        <f>+D7 +D26</f>
        <v>38182305</v>
      </c>
      <c r="E70" s="9">
        <f t="shared" si="0"/>
        <v>-1768175</v>
      </c>
      <c r="F70" s="16" t="s">
        <v>112</v>
      </c>
      <c r="G70" s="17">
        <f>+G40 +G69</f>
        <v>36414130</v>
      </c>
      <c r="H70" s="17">
        <f>+H40 +H69</f>
        <v>38182305</v>
      </c>
      <c r="I70" s="17">
        <f t="shared" si="4"/>
        <v>-1768175</v>
      </c>
    </row>
  </sheetData>
  <mergeCells count="5">
    <mergeCell ref="B2:I2"/>
    <mergeCell ref="B3:I3"/>
    <mergeCell ref="B5:E5"/>
    <mergeCell ref="F5:I5"/>
    <mergeCell ref="F41:I41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第三号第一様式</vt:lpstr>
      <vt:lpstr>第三号第三様式</vt:lpstr>
      <vt:lpstr>法人本部</vt:lpstr>
      <vt:lpstr>ラポール安倍川</vt:lpstr>
      <vt:lpstr>ラポール古庄</vt:lpstr>
      <vt:lpstr>ラポールたけみ</vt:lpstr>
      <vt:lpstr>ラポールあおい</vt:lpstr>
      <vt:lpstr>ラポール川原</vt:lpstr>
      <vt:lpstr>ラポール・ファーム</vt:lpstr>
      <vt:lpstr>ラポール・チャクラ</vt:lpstr>
      <vt:lpstr>ラポール・タスカ</vt:lpstr>
      <vt:lpstr>チャイム</vt:lpstr>
      <vt:lpstr>ラポールみなみ</vt:lpstr>
      <vt:lpstr>ラポール・フレンズ</vt:lpstr>
      <vt:lpstr>ラポールぽけっと</vt:lpstr>
      <vt:lpstr>チャイム!Print_Titles</vt:lpstr>
      <vt:lpstr>ラポール・タスカ!Print_Titles</vt:lpstr>
      <vt:lpstr>ラポール・チャクラ!Print_Titles</vt:lpstr>
      <vt:lpstr>ラポール・ファーム!Print_Titles</vt:lpstr>
      <vt:lpstr>ラポール・フレンズ!Print_Titles</vt:lpstr>
      <vt:lpstr>ラポールあおい!Print_Titles</vt:lpstr>
      <vt:lpstr>ラポールたけみ!Print_Titles</vt:lpstr>
      <vt:lpstr>ラポールぽけっと!Print_Titles</vt:lpstr>
      <vt:lpstr>ラポールみなみ!Print_Titles</vt:lpstr>
      <vt:lpstr>ラポール安倍川!Print_Titles</vt:lpstr>
      <vt:lpstr>ラポール古庄!Print_Titles</vt:lpstr>
      <vt:lpstr>ラポール川原!Print_Titles</vt:lpstr>
      <vt:lpstr>法人本部!Print_Titles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honbuMate01</dc:creator>
  <cp:lastModifiedBy>honbuMate01</cp:lastModifiedBy>
  <dcterms:created xsi:type="dcterms:W3CDTF">2024-06-06T00:59:43Z</dcterms:created>
  <dcterms:modified xsi:type="dcterms:W3CDTF">2024-06-06T08:28:17Z</dcterms:modified>
</cp:coreProperties>
</file>